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Funnel Analysis (1)\"/>
    </mc:Choice>
  </mc:AlternateContent>
  <bookViews>
    <workbookView xWindow="0" yWindow="0" windowWidth="17256" windowHeight="5928" firstSheet="5" activeTab="9"/>
  </bookViews>
  <sheets>
    <sheet name="Session Details" sheetId="1" r:id="rId1"/>
    <sheet name="Channel wise traffic" sheetId="2" r:id="rId2"/>
    <sheet name="Supporting Data" sheetId="3" r:id="rId3"/>
    <sheet name="Consolidated Data" sheetId="7" r:id="rId4"/>
    <sheet name="order change" sheetId="4" r:id="rId5"/>
    <sheet name="Order change Visualization" sheetId="14" r:id="rId6"/>
    <sheet name="Traffic Change" sheetId="12" r:id="rId7"/>
    <sheet name="Traffic Change Visualization" sheetId="16" r:id="rId8"/>
    <sheet name="conversion change" sheetId="15" r:id="rId9"/>
    <sheet name="helper" sheetId="11" r:id="rId10"/>
  </sheets>
  <definedNames>
    <definedName name="_xlnm._FilterDatabase" localSheetId="1" hidden="1">'Channel wise traffic'!$B$2:$G$368</definedName>
    <definedName name="_xlnm._FilterDatabase" localSheetId="3" hidden="1">'Consolidated Data'!$B$2:$AB$368</definedName>
    <definedName name="_xlnm._FilterDatabase" localSheetId="0" hidden="1">'Session Details'!$A$2:$O$368</definedName>
    <definedName name="_xlnm._FilterDatabase" localSheetId="2" hidden="1">'Supporting Data'!$B$2:$J$368</definedName>
    <definedName name="_xlcn.WorksheetConnection_FunnelReference.xlsxTable21" hidden="1">Table2[]</definedName>
    <definedName name="_xlcn.WorksheetConnection_FunnelReference.xlsxTable31" hidden="1">Table3[]</definedName>
    <definedName name="_xlnm.Criteria" localSheetId="3">'Consolidated Data'!$A$2:$A$15</definedName>
    <definedName name="Date">helper!$A$2:$A$14</definedName>
    <definedName name="Date_Increase">helper!$C$2:$C$25</definedName>
    <definedName name="DateDecrease">Table4[[#All],[Date]]</definedName>
    <definedName name="Traffic_Decrease_Date">helper!$G$2:$G$49</definedName>
    <definedName name="Traffic_Increase_Date">helper!$E$2:$E$60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session" connection="WorksheetConnection_Funnel Reference.xlsx!Table3"/>
          <x15:modelTable id="Table2" name="Traffic" connection="WorksheetConnection_Funnel Reference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" i="15" l="1"/>
  <c r="T59" i="15"/>
  <c r="T60" i="15"/>
  <c r="T61" i="15"/>
  <c r="T62" i="15"/>
  <c r="T63" i="15"/>
  <c r="T64" i="15"/>
  <c r="T65" i="15"/>
  <c r="T66" i="15"/>
  <c r="T67" i="15"/>
  <c r="T57" i="15"/>
  <c r="Q57" i="15"/>
  <c r="R57" i="15"/>
  <c r="S57" i="15"/>
  <c r="Q58" i="15"/>
  <c r="R58" i="15"/>
  <c r="S58" i="15"/>
  <c r="Q59" i="15"/>
  <c r="R59" i="15"/>
  <c r="S59" i="15"/>
  <c r="Q60" i="15"/>
  <c r="R60" i="15"/>
  <c r="S60" i="15"/>
  <c r="Q61" i="15"/>
  <c r="R61" i="15"/>
  <c r="S61" i="15"/>
  <c r="Q62" i="15"/>
  <c r="R62" i="15"/>
  <c r="S62" i="15"/>
  <c r="Q63" i="15"/>
  <c r="R63" i="15"/>
  <c r="S63" i="15"/>
  <c r="Q64" i="15"/>
  <c r="R64" i="15"/>
  <c r="S64" i="15"/>
  <c r="Q65" i="15"/>
  <c r="R65" i="15"/>
  <c r="S65" i="15"/>
  <c r="Q66" i="15"/>
  <c r="R66" i="15"/>
  <c r="S66" i="15"/>
  <c r="Q67" i="15"/>
  <c r="R67" i="15"/>
  <c r="S67" i="15"/>
  <c r="P58" i="15"/>
  <c r="P59" i="15"/>
  <c r="P60" i="15"/>
  <c r="P61" i="15"/>
  <c r="P62" i="15"/>
  <c r="P63" i="15"/>
  <c r="P64" i="15"/>
  <c r="P65" i="15"/>
  <c r="P66" i="15"/>
  <c r="P67" i="15"/>
  <c r="P57" i="15"/>
  <c r="O57" i="15"/>
  <c r="O58" i="15"/>
  <c r="O59" i="15"/>
  <c r="O60" i="15"/>
  <c r="O61" i="15"/>
  <c r="O62" i="15"/>
  <c r="O63" i="15"/>
  <c r="O64" i="15"/>
  <c r="O65" i="15"/>
  <c r="O66" i="15"/>
  <c r="O67" i="15"/>
  <c r="N58" i="15"/>
  <c r="N59" i="15"/>
  <c r="N60" i="15"/>
  <c r="N61" i="15"/>
  <c r="N62" i="15"/>
  <c r="N63" i="15"/>
  <c r="N64" i="15"/>
  <c r="N65" i="15"/>
  <c r="N66" i="15"/>
  <c r="N67" i="15"/>
  <c r="N57" i="15"/>
  <c r="M58" i="15"/>
  <c r="M59" i="15"/>
  <c r="M60" i="15"/>
  <c r="M61" i="15"/>
  <c r="M62" i="15"/>
  <c r="M63" i="15"/>
  <c r="M64" i="15"/>
  <c r="M65" i="15"/>
  <c r="M66" i="15"/>
  <c r="M67" i="15"/>
  <c r="M57" i="15"/>
  <c r="J57" i="15"/>
  <c r="K57" i="15"/>
  <c r="L57" i="15"/>
  <c r="J58" i="15"/>
  <c r="K58" i="15"/>
  <c r="L58" i="15"/>
  <c r="J59" i="15"/>
  <c r="K59" i="15"/>
  <c r="L59" i="15"/>
  <c r="J60" i="15"/>
  <c r="K60" i="15"/>
  <c r="L60" i="15"/>
  <c r="J61" i="15"/>
  <c r="K61" i="15"/>
  <c r="L61" i="15"/>
  <c r="J62" i="15"/>
  <c r="K62" i="15"/>
  <c r="L62" i="15"/>
  <c r="J63" i="15"/>
  <c r="K63" i="15"/>
  <c r="L63" i="15"/>
  <c r="J64" i="15"/>
  <c r="K64" i="15"/>
  <c r="L64" i="15"/>
  <c r="J65" i="15"/>
  <c r="K65" i="15"/>
  <c r="L65" i="15"/>
  <c r="J66" i="15"/>
  <c r="K66" i="15"/>
  <c r="L66" i="15"/>
  <c r="J67" i="15"/>
  <c r="K67" i="15"/>
  <c r="L67" i="15"/>
  <c r="I58" i="15"/>
  <c r="I59" i="15"/>
  <c r="I60" i="15"/>
  <c r="I61" i="15"/>
  <c r="I62" i="15"/>
  <c r="I63" i="15"/>
  <c r="I64" i="15"/>
  <c r="I65" i="15"/>
  <c r="I66" i="15"/>
  <c r="I67" i="15"/>
  <c r="I57" i="15"/>
  <c r="E57" i="15"/>
  <c r="F57" i="15"/>
  <c r="G57" i="15"/>
  <c r="H57" i="15"/>
  <c r="E58" i="15"/>
  <c r="F58" i="15"/>
  <c r="G58" i="15"/>
  <c r="H58" i="15"/>
  <c r="E59" i="15"/>
  <c r="F59" i="15"/>
  <c r="G59" i="15"/>
  <c r="H59" i="15"/>
  <c r="E60" i="15"/>
  <c r="F60" i="15"/>
  <c r="G60" i="15"/>
  <c r="H60" i="15"/>
  <c r="E61" i="15"/>
  <c r="F61" i="15"/>
  <c r="G61" i="15"/>
  <c r="H61" i="15"/>
  <c r="E62" i="15"/>
  <c r="F62" i="15"/>
  <c r="G62" i="15"/>
  <c r="H62" i="15"/>
  <c r="E63" i="15"/>
  <c r="F63" i="15"/>
  <c r="G63" i="15"/>
  <c r="H63" i="15"/>
  <c r="E64" i="15"/>
  <c r="F64" i="15"/>
  <c r="G64" i="15"/>
  <c r="H64" i="15"/>
  <c r="E65" i="15"/>
  <c r="F65" i="15"/>
  <c r="G65" i="15"/>
  <c r="H65" i="15"/>
  <c r="E66" i="15"/>
  <c r="F66" i="15"/>
  <c r="G66" i="15"/>
  <c r="H66" i="15"/>
  <c r="E67" i="15"/>
  <c r="F67" i="15"/>
  <c r="G67" i="15"/>
  <c r="H67" i="15"/>
  <c r="D58" i="15"/>
  <c r="D59" i="15"/>
  <c r="D60" i="15"/>
  <c r="D61" i="15"/>
  <c r="D62" i="15"/>
  <c r="D63" i="15"/>
  <c r="D64" i="15"/>
  <c r="D65" i="15"/>
  <c r="D66" i="15"/>
  <c r="D67" i="15"/>
  <c r="D57" i="15"/>
  <c r="Q4" i="16"/>
  <c r="R4" i="16"/>
  <c r="S4" i="16"/>
  <c r="P4" i="16"/>
  <c r="O5" i="16"/>
  <c r="Q5" i="16" s="1"/>
  <c r="G4" i="16"/>
  <c r="F4" i="16"/>
  <c r="E4" i="16"/>
  <c r="D4" i="16"/>
  <c r="C5" i="16"/>
  <c r="D5" i="16" s="1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4" i="15"/>
  <c r="R3" i="14"/>
  <c r="Q3" i="14"/>
  <c r="P3" i="14"/>
  <c r="O3" i="14"/>
  <c r="N3" i="14"/>
  <c r="L4" i="14"/>
  <c r="N4" i="14" s="1"/>
  <c r="H3" i="14"/>
  <c r="G3" i="14"/>
  <c r="F3" i="14"/>
  <c r="E3" i="14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4" i="15"/>
  <c r="I22" i="15"/>
  <c r="J22" i="15"/>
  <c r="K22" i="15"/>
  <c r="L22" i="15"/>
  <c r="I23" i="15"/>
  <c r="J23" i="15"/>
  <c r="K23" i="15"/>
  <c r="L23" i="15"/>
  <c r="I24" i="15"/>
  <c r="J24" i="15"/>
  <c r="K24" i="15"/>
  <c r="L24" i="15"/>
  <c r="I25" i="15"/>
  <c r="J25" i="15"/>
  <c r="K25" i="15"/>
  <c r="L25" i="15"/>
  <c r="I26" i="15"/>
  <c r="J26" i="15"/>
  <c r="K26" i="15"/>
  <c r="L26" i="15"/>
  <c r="I27" i="15"/>
  <c r="J27" i="15"/>
  <c r="K27" i="15"/>
  <c r="L27" i="15"/>
  <c r="I28" i="15"/>
  <c r="J28" i="15"/>
  <c r="K28" i="15"/>
  <c r="L28" i="15"/>
  <c r="I29" i="15"/>
  <c r="J29" i="15"/>
  <c r="K29" i="15"/>
  <c r="L29" i="15"/>
  <c r="I30" i="15"/>
  <c r="J30" i="15"/>
  <c r="K30" i="15"/>
  <c r="L30" i="15"/>
  <c r="I31" i="15"/>
  <c r="J31" i="15"/>
  <c r="K31" i="15"/>
  <c r="L31" i="15"/>
  <c r="I32" i="15"/>
  <c r="J32" i="15"/>
  <c r="K32" i="15"/>
  <c r="L32" i="15"/>
  <c r="I33" i="15"/>
  <c r="J33" i="15"/>
  <c r="K33" i="15"/>
  <c r="L33" i="15"/>
  <c r="I34" i="15"/>
  <c r="J34" i="15"/>
  <c r="K34" i="15"/>
  <c r="L34" i="15"/>
  <c r="I35" i="15"/>
  <c r="J35" i="15"/>
  <c r="K35" i="15"/>
  <c r="L35" i="15"/>
  <c r="J21" i="15"/>
  <c r="K21" i="15"/>
  <c r="L21" i="15"/>
  <c r="I21" i="15"/>
  <c r="D3" i="14"/>
  <c r="B4" i="14"/>
  <c r="D4" i="14" s="1"/>
  <c r="W49" i="4"/>
  <c r="F3" i="4"/>
  <c r="G3" i="4"/>
  <c r="H3" i="4"/>
  <c r="I3" i="4"/>
  <c r="J3" i="4"/>
  <c r="K3" i="4"/>
  <c r="L3" i="4"/>
  <c r="D3" i="4"/>
  <c r="E3" i="4"/>
  <c r="C4" i="4"/>
  <c r="C3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Q4" i="4"/>
  <c r="Q5" i="4"/>
  <c r="Q6" i="4"/>
  <c r="Q7" i="4"/>
  <c r="Q8" i="4"/>
  <c r="Q9" i="4"/>
  <c r="Q10" i="4"/>
  <c r="Q11" i="4"/>
  <c r="Q12" i="4"/>
  <c r="Q13" i="4"/>
  <c r="Q14" i="4"/>
  <c r="Q15" i="4"/>
  <c r="Q3" i="4"/>
  <c r="Z61" i="4"/>
  <c r="AB4" i="4"/>
  <c r="AB5" i="4"/>
  <c r="AB6" i="4"/>
  <c r="AB7" i="4"/>
  <c r="AB8" i="4"/>
  <c r="AB9" i="4"/>
  <c r="AB10" i="4"/>
  <c r="AB11" i="4"/>
  <c r="AB12" i="4"/>
  <c r="AB13" i="4"/>
  <c r="AB14" i="4"/>
  <c r="AB15" i="4"/>
  <c r="AB3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49" i="4"/>
  <c r="W56" i="4"/>
  <c r="V49" i="4"/>
  <c r="U4" i="4"/>
  <c r="U5" i="4"/>
  <c r="U6" i="4"/>
  <c r="U7" i="4"/>
  <c r="U8" i="4"/>
  <c r="U9" i="4"/>
  <c r="U10" i="4"/>
  <c r="U11" i="4"/>
  <c r="U12" i="4"/>
  <c r="U13" i="4"/>
  <c r="U14" i="4"/>
  <c r="U15" i="4"/>
  <c r="U3" i="4"/>
  <c r="X49" i="4"/>
  <c r="AA72" i="4"/>
  <c r="Z72" i="4"/>
  <c r="Y72" i="4"/>
  <c r="X72" i="4"/>
  <c r="W72" i="4"/>
  <c r="V72" i="4"/>
  <c r="U72" i="4"/>
  <c r="L72" i="4"/>
  <c r="K72" i="4"/>
  <c r="J72" i="4"/>
  <c r="I72" i="4"/>
  <c r="H72" i="4"/>
  <c r="G72" i="4"/>
  <c r="F72" i="4"/>
  <c r="E72" i="4"/>
  <c r="D72" i="4"/>
  <c r="C72" i="4"/>
  <c r="AA71" i="4"/>
  <c r="Z71" i="4"/>
  <c r="Y71" i="4"/>
  <c r="X71" i="4"/>
  <c r="W71" i="4"/>
  <c r="V71" i="4"/>
  <c r="U71" i="4"/>
  <c r="L71" i="4"/>
  <c r="K71" i="4"/>
  <c r="J71" i="4"/>
  <c r="I71" i="4"/>
  <c r="H71" i="4"/>
  <c r="G71" i="4"/>
  <c r="F71" i="4"/>
  <c r="E71" i="4"/>
  <c r="D71" i="4"/>
  <c r="C71" i="4"/>
  <c r="AA70" i="4"/>
  <c r="Z70" i="4"/>
  <c r="Y70" i="4"/>
  <c r="X70" i="4"/>
  <c r="W70" i="4"/>
  <c r="V70" i="4"/>
  <c r="U70" i="4"/>
  <c r="L70" i="4"/>
  <c r="K70" i="4"/>
  <c r="J70" i="4"/>
  <c r="I70" i="4"/>
  <c r="H70" i="4"/>
  <c r="G70" i="4"/>
  <c r="F70" i="4"/>
  <c r="E70" i="4"/>
  <c r="D70" i="4"/>
  <c r="C70" i="4"/>
  <c r="AA69" i="4"/>
  <c r="Z69" i="4"/>
  <c r="Y69" i="4"/>
  <c r="X69" i="4"/>
  <c r="W69" i="4"/>
  <c r="V69" i="4"/>
  <c r="U69" i="4"/>
  <c r="L69" i="4"/>
  <c r="K69" i="4"/>
  <c r="J69" i="4"/>
  <c r="I69" i="4"/>
  <c r="H69" i="4"/>
  <c r="G69" i="4"/>
  <c r="F69" i="4"/>
  <c r="E69" i="4"/>
  <c r="D69" i="4"/>
  <c r="C69" i="4"/>
  <c r="AA68" i="4"/>
  <c r="Z68" i="4"/>
  <c r="Y68" i="4"/>
  <c r="X68" i="4"/>
  <c r="W68" i="4"/>
  <c r="V68" i="4"/>
  <c r="U68" i="4"/>
  <c r="L68" i="4"/>
  <c r="K68" i="4"/>
  <c r="J68" i="4"/>
  <c r="I68" i="4"/>
  <c r="H68" i="4"/>
  <c r="G68" i="4"/>
  <c r="F68" i="4"/>
  <c r="E68" i="4"/>
  <c r="D68" i="4"/>
  <c r="C68" i="4"/>
  <c r="AA67" i="4"/>
  <c r="Z67" i="4"/>
  <c r="Y67" i="4"/>
  <c r="X67" i="4"/>
  <c r="W67" i="4"/>
  <c r="V67" i="4"/>
  <c r="U67" i="4"/>
  <c r="L67" i="4"/>
  <c r="K67" i="4"/>
  <c r="J67" i="4"/>
  <c r="I67" i="4"/>
  <c r="H67" i="4"/>
  <c r="G67" i="4"/>
  <c r="F67" i="4"/>
  <c r="E67" i="4"/>
  <c r="D67" i="4"/>
  <c r="C67" i="4"/>
  <c r="AA66" i="4"/>
  <c r="Z66" i="4"/>
  <c r="Y66" i="4"/>
  <c r="X66" i="4"/>
  <c r="W66" i="4"/>
  <c r="V66" i="4"/>
  <c r="U66" i="4"/>
  <c r="L66" i="4"/>
  <c r="K66" i="4"/>
  <c r="J66" i="4"/>
  <c r="I66" i="4"/>
  <c r="H66" i="4"/>
  <c r="G66" i="4"/>
  <c r="F66" i="4"/>
  <c r="E66" i="4"/>
  <c r="D66" i="4"/>
  <c r="C66" i="4"/>
  <c r="AA65" i="4"/>
  <c r="Z65" i="4"/>
  <c r="Y65" i="4"/>
  <c r="X65" i="4"/>
  <c r="W65" i="4"/>
  <c r="V65" i="4"/>
  <c r="U65" i="4"/>
  <c r="L65" i="4"/>
  <c r="K65" i="4"/>
  <c r="J65" i="4"/>
  <c r="I65" i="4"/>
  <c r="H65" i="4"/>
  <c r="G65" i="4"/>
  <c r="F65" i="4"/>
  <c r="E65" i="4"/>
  <c r="D65" i="4"/>
  <c r="C65" i="4"/>
  <c r="AA64" i="4"/>
  <c r="Z64" i="4"/>
  <c r="Y64" i="4"/>
  <c r="X64" i="4"/>
  <c r="W64" i="4"/>
  <c r="V64" i="4"/>
  <c r="U64" i="4"/>
  <c r="L64" i="4"/>
  <c r="K64" i="4"/>
  <c r="J64" i="4"/>
  <c r="I64" i="4"/>
  <c r="H64" i="4"/>
  <c r="G64" i="4"/>
  <c r="F64" i="4"/>
  <c r="E64" i="4"/>
  <c r="D64" i="4"/>
  <c r="C64" i="4"/>
  <c r="AA63" i="4"/>
  <c r="Z63" i="4"/>
  <c r="Y63" i="4"/>
  <c r="X63" i="4"/>
  <c r="W63" i="4"/>
  <c r="V63" i="4"/>
  <c r="U63" i="4"/>
  <c r="L63" i="4"/>
  <c r="K63" i="4"/>
  <c r="J63" i="4"/>
  <c r="I63" i="4"/>
  <c r="H63" i="4"/>
  <c r="G63" i="4"/>
  <c r="F63" i="4"/>
  <c r="E63" i="4"/>
  <c r="D63" i="4"/>
  <c r="C63" i="4"/>
  <c r="AA62" i="4"/>
  <c r="Z62" i="4"/>
  <c r="Y62" i="4"/>
  <c r="X62" i="4"/>
  <c r="W62" i="4"/>
  <c r="V62" i="4"/>
  <c r="U62" i="4"/>
  <c r="L62" i="4"/>
  <c r="K62" i="4"/>
  <c r="J62" i="4"/>
  <c r="I62" i="4"/>
  <c r="H62" i="4"/>
  <c r="G62" i="4"/>
  <c r="F62" i="4"/>
  <c r="E62" i="4"/>
  <c r="D62" i="4"/>
  <c r="C62" i="4"/>
  <c r="AA61" i="4"/>
  <c r="Y61" i="4"/>
  <c r="X61" i="4"/>
  <c r="W61" i="4"/>
  <c r="V61" i="4"/>
  <c r="U61" i="4"/>
  <c r="L61" i="4"/>
  <c r="K61" i="4"/>
  <c r="J61" i="4"/>
  <c r="I61" i="4"/>
  <c r="H61" i="4"/>
  <c r="G61" i="4"/>
  <c r="F61" i="4"/>
  <c r="E61" i="4"/>
  <c r="D61" i="4"/>
  <c r="C61" i="4"/>
  <c r="AA60" i="4"/>
  <c r="Z60" i="4"/>
  <c r="Y60" i="4"/>
  <c r="X60" i="4"/>
  <c r="W60" i="4"/>
  <c r="V60" i="4"/>
  <c r="U60" i="4"/>
  <c r="L60" i="4"/>
  <c r="K60" i="4"/>
  <c r="J60" i="4"/>
  <c r="I60" i="4"/>
  <c r="H60" i="4"/>
  <c r="G60" i="4"/>
  <c r="F60" i="4"/>
  <c r="E60" i="4"/>
  <c r="D60" i="4"/>
  <c r="C60" i="4"/>
  <c r="AA59" i="4"/>
  <c r="Z59" i="4"/>
  <c r="Y59" i="4"/>
  <c r="X59" i="4"/>
  <c r="W59" i="4"/>
  <c r="V59" i="4"/>
  <c r="U59" i="4"/>
  <c r="L59" i="4"/>
  <c r="K59" i="4"/>
  <c r="J59" i="4"/>
  <c r="I59" i="4"/>
  <c r="H59" i="4"/>
  <c r="G59" i="4"/>
  <c r="F59" i="4"/>
  <c r="E59" i="4"/>
  <c r="D59" i="4"/>
  <c r="C59" i="4"/>
  <c r="AA58" i="4"/>
  <c r="Z58" i="4"/>
  <c r="Y58" i="4"/>
  <c r="X58" i="4"/>
  <c r="W58" i="4"/>
  <c r="V58" i="4"/>
  <c r="U58" i="4"/>
  <c r="L58" i="4"/>
  <c r="K58" i="4"/>
  <c r="J58" i="4"/>
  <c r="I58" i="4"/>
  <c r="H58" i="4"/>
  <c r="G58" i="4"/>
  <c r="F58" i="4"/>
  <c r="E58" i="4"/>
  <c r="D58" i="4"/>
  <c r="C58" i="4"/>
  <c r="AA57" i="4"/>
  <c r="Z57" i="4"/>
  <c r="Y57" i="4"/>
  <c r="X57" i="4"/>
  <c r="W57" i="4"/>
  <c r="V57" i="4"/>
  <c r="U57" i="4"/>
  <c r="L57" i="4"/>
  <c r="K57" i="4"/>
  <c r="J57" i="4"/>
  <c r="I57" i="4"/>
  <c r="H57" i="4"/>
  <c r="G57" i="4"/>
  <c r="F57" i="4"/>
  <c r="E57" i="4"/>
  <c r="D57" i="4"/>
  <c r="C57" i="4"/>
  <c r="AA56" i="4"/>
  <c r="Z56" i="4"/>
  <c r="Y56" i="4"/>
  <c r="X56" i="4"/>
  <c r="V56" i="4"/>
  <c r="U56" i="4"/>
  <c r="L56" i="4"/>
  <c r="K56" i="4"/>
  <c r="J56" i="4"/>
  <c r="I56" i="4"/>
  <c r="H56" i="4"/>
  <c r="G56" i="4"/>
  <c r="F56" i="4"/>
  <c r="E56" i="4"/>
  <c r="D56" i="4"/>
  <c r="C56" i="4"/>
  <c r="AA55" i="4"/>
  <c r="Z55" i="4"/>
  <c r="Y55" i="4"/>
  <c r="X55" i="4"/>
  <c r="W55" i="4"/>
  <c r="V55" i="4"/>
  <c r="U55" i="4"/>
  <c r="L55" i="4"/>
  <c r="K55" i="4"/>
  <c r="J55" i="4"/>
  <c r="I55" i="4"/>
  <c r="H55" i="4"/>
  <c r="G55" i="4"/>
  <c r="F55" i="4"/>
  <c r="E55" i="4"/>
  <c r="D55" i="4"/>
  <c r="C55" i="4"/>
  <c r="AA54" i="4"/>
  <c r="Z54" i="4"/>
  <c r="Y54" i="4"/>
  <c r="X54" i="4"/>
  <c r="W54" i="4"/>
  <c r="V54" i="4"/>
  <c r="U54" i="4"/>
  <c r="L54" i="4"/>
  <c r="K54" i="4"/>
  <c r="J54" i="4"/>
  <c r="I54" i="4"/>
  <c r="H54" i="4"/>
  <c r="G54" i="4"/>
  <c r="F54" i="4"/>
  <c r="E54" i="4"/>
  <c r="D54" i="4"/>
  <c r="C54" i="4"/>
  <c r="AA53" i="4"/>
  <c r="Z53" i="4"/>
  <c r="Y53" i="4"/>
  <c r="X53" i="4"/>
  <c r="W53" i="4"/>
  <c r="V53" i="4"/>
  <c r="U53" i="4"/>
  <c r="L53" i="4"/>
  <c r="K53" i="4"/>
  <c r="J53" i="4"/>
  <c r="I53" i="4"/>
  <c r="H53" i="4"/>
  <c r="G53" i="4"/>
  <c r="F53" i="4"/>
  <c r="E53" i="4"/>
  <c r="D53" i="4"/>
  <c r="C53" i="4"/>
  <c r="AA52" i="4"/>
  <c r="Z52" i="4"/>
  <c r="Y52" i="4"/>
  <c r="X52" i="4"/>
  <c r="W52" i="4"/>
  <c r="V52" i="4"/>
  <c r="U52" i="4"/>
  <c r="L52" i="4"/>
  <c r="K52" i="4"/>
  <c r="J52" i="4"/>
  <c r="I52" i="4"/>
  <c r="H52" i="4"/>
  <c r="G52" i="4"/>
  <c r="F52" i="4"/>
  <c r="E52" i="4"/>
  <c r="D52" i="4"/>
  <c r="C52" i="4"/>
  <c r="AA51" i="4"/>
  <c r="Z51" i="4"/>
  <c r="Y51" i="4"/>
  <c r="X51" i="4"/>
  <c r="W51" i="4"/>
  <c r="V51" i="4"/>
  <c r="U51" i="4"/>
  <c r="L51" i="4"/>
  <c r="K51" i="4"/>
  <c r="J51" i="4"/>
  <c r="I51" i="4"/>
  <c r="H51" i="4"/>
  <c r="G51" i="4"/>
  <c r="F51" i="4"/>
  <c r="E51" i="4"/>
  <c r="D51" i="4"/>
  <c r="C51" i="4"/>
  <c r="AA50" i="4"/>
  <c r="Z50" i="4"/>
  <c r="Y50" i="4"/>
  <c r="X50" i="4"/>
  <c r="W50" i="4"/>
  <c r="V50" i="4"/>
  <c r="U50" i="4"/>
  <c r="L50" i="4"/>
  <c r="K50" i="4"/>
  <c r="J50" i="4"/>
  <c r="I50" i="4"/>
  <c r="H50" i="4"/>
  <c r="G50" i="4"/>
  <c r="F50" i="4"/>
  <c r="E50" i="4"/>
  <c r="D50" i="4"/>
  <c r="C50" i="4"/>
  <c r="AA49" i="4"/>
  <c r="Z49" i="4"/>
  <c r="Y49" i="4"/>
  <c r="U49" i="4"/>
  <c r="L49" i="4"/>
  <c r="K49" i="4"/>
  <c r="J49" i="4"/>
  <c r="I49" i="4"/>
  <c r="H49" i="4"/>
  <c r="G49" i="4"/>
  <c r="F49" i="4"/>
  <c r="E49" i="4"/>
  <c r="D49" i="4"/>
  <c r="C49" i="4"/>
  <c r="V4" i="4"/>
  <c r="V5" i="4"/>
  <c r="V6" i="4"/>
  <c r="V7" i="4"/>
  <c r="V8" i="4"/>
  <c r="V9" i="4"/>
  <c r="V10" i="4"/>
  <c r="V11" i="4"/>
  <c r="V12" i="4"/>
  <c r="V13" i="4"/>
  <c r="V14" i="4"/>
  <c r="V15" i="4"/>
  <c r="V3" i="4"/>
  <c r="X3" i="4"/>
  <c r="Y3" i="4"/>
  <c r="Z3" i="4"/>
  <c r="AA3" i="4"/>
  <c r="X4" i="4"/>
  <c r="Y4" i="4"/>
  <c r="Z4" i="4"/>
  <c r="AA4" i="4"/>
  <c r="X5" i="4"/>
  <c r="Y5" i="4"/>
  <c r="Z5" i="4"/>
  <c r="AA5" i="4"/>
  <c r="X6" i="4"/>
  <c r="Y6" i="4"/>
  <c r="Z6" i="4"/>
  <c r="AA6" i="4"/>
  <c r="X7" i="4"/>
  <c r="Y7" i="4"/>
  <c r="Z7" i="4"/>
  <c r="AA7" i="4"/>
  <c r="X8" i="4"/>
  <c r="Y8" i="4"/>
  <c r="Z8" i="4"/>
  <c r="AA8" i="4"/>
  <c r="X9" i="4"/>
  <c r="Y9" i="4"/>
  <c r="Z9" i="4"/>
  <c r="AA9" i="4"/>
  <c r="X10" i="4"/>
  <c r="Y10" i="4"/>
  <c r="Z10" i="4"/>
  <c r="AA10" i="4"/>
  <c r="X11" i="4"/>
  <c r="Y11" i="4"/>
  <c r="Z11" i="4"/>
  <c r="AA11" i="4"/>
  <c r="X12" i="4"/>
  <c r="Y12" i="4"/>
  <c r="Z12" i="4"/>
  <c r="AA12" i="4"/>
  <c r="X13" i="4"/>
  <c r="Y13" i="4"/>
  <c r="Z13" i="4"/>
  <c r="AA13" i="4"/>
  <c r="X14" i="4"/>
  <c r="Y14" i="4"/>
  <c r="Z14" i="4"/>
  <c r="AA14" i="4"/>
  <c r="X15" i="4"/>
  <c r="Y15" i="4"/>
  <c r="Z15" i="4"/>
  <c r="AA15" i="4"/>
  <c r="W4" i="4"/>
  <c r="W5" i="4"/>
  <c r="W6" i="4"/>
  <c r="W7" i="4"/>
  <c r="W8" i="4"/>
  <c r="W9" i="4"/>
  <c r="W10" i="4"/>
  <c r="W11" i="4"/>
  <c r="W12" i="4"/>
  <c r="W13" i="4"/>
  <c r="W14" i="4"/>
  <c r="W15" i="4"/>
  <c r="W3" i="4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M3" i="14" s="1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C3" i="14" s="1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P5" i="16" l="1"/>
  <c r="S5" i="16"/>
  <c r="R5" i="16"/>
  <c r="G5" i="16"/>
  <c r="F5" i="16"/>
  <c r="E5" i="16"/>
  <c r="M4" i="14"/>
  <c r="R4" i="14"/>
  <c r="Q4" i="14"/>
  <c r="P4" i="14"/>
  <c r="O4" i="14"/>
  <c r="C4" i="14"/>
  <c r="E4" i="14"/>
  <c r="F4" i="14"/>
  <c r="G4" i="14"/>
  <c r="H4" i="14"/>
  <c r="G4" i="2"/>
  <c r="J4" i="1" s="1"/>
  <c r="G5" i="2"/>
  <c r="J5" i="1" s="1"/>
  <c r="G6" i="2"/>
  <c r="J6" i="1" s="1"/>
  <c r="G7" i="2"/>
  <c r="J7" i="1" s="1"/>
  <c r="G8" i="2"/>
  <c r="J8" i="1" s="1"/>
  <c r="G9" i="2"/>
  <c r="J9" i="1" s="1"/>
  <c r="G10" i="2"/>
  <c r="G11" i="2"/>
  <c r="G12" i="2"/>
  <c r="J12" i="1" s="1"/>
  <c r="G13" i="2"/>
  <c r="J13" i="1" s="1"/>
  <c r="G14" i="2"/>
  <c r="J14" i="1" s="1"/>
  <c r="G15" i="2"/>
  <c r="J15" i="1" s="1"/>
  <c r="G16" i="2"/>
  <c r="J16" i="1" s="1"/>
  <c r="G17" i="2"/>
  <c r="J17" i="1" s="1"/>
  <c r="G18" i="2"/>
  <c r="J18" i="1" s="1"/>
  <c r="G19" i="2"/>
  <c r="G20" i="2"/>
  <c r="G21" i="2"/>
  <c r="J21" i="1" s="1"/>
  <c r="G22" i="2"/>
  <c r="J22" i="1" s="1"/>
  <c r="G23" i="2"/>
  <c r="J23" i="1" s="1"/>
  <c r="G24" i="2"/>
  <c r="G25" i="2"/>
  <c r="J25" i="1" s="1"/>
  <c r="G26" i="2"/>
  <c r="J26" i="1" s="1"/>
  <c r="G27" i="2"/>
  <c r="G28" i="2"/>
  <c r="G29" i="2"/>
  <c r="J29" i="1" s="1"/>
  <c r="G30" i="2"/>
  <c r="J30" i="1" s="1"/>
  <c r="G31" i="2"/>
  <c r="J31" i="1" s="1"/>
  <c r="G32" i="2"/>
  <c r="G33" i="2"/>
  <c r="J33" i="1" s="1"/>
  <c r="G34" i="2"/>
  <c r="J34" i="1" s="1"/>
  <c r="G35" i="2"/>
  <c r="G36" i="2"/>
  <c r="J36" i="1" s="1"/>
  <c r="G37" i="2"/>
  <c r="J37" i="1" s="1"/>
  <c r="G38" i="2"/>
  <c r="J38" i="1" s="1"/>
  <c r="G39" i="2"/>
  <c r="J39" i="1" s="1"/>
  <c r="G40" i="2"/>
  <c r="J40" i="1" s="1"/>
  <c r="G41" i="2"/>
  <c r="J41" i="1" s="1"/>
  <c r="G42" i="2"/>
  <c r="J42" i="1" s="1"/>
  <c r="G43" i="2"/>
  <c r="G44" i="2"/>
  <c r="J44" i="1" s="1"/>
  <c r="G45" i="2"/>
  <c r="J45" i="1" s="1"/>
  <c r="G46" i="2"/>
  <c r="J46" i="1" s="1"/>
  <c r="G47" i="2"/>
  <c r="J47" i="1" s="1"/>
  <c r="G48" i="2"/>
  <c r="J48" i="1" s="1"/>
  <c r="G49" i="2"/>
  <c r="J49" i="1" s="1"/>
  <c r="G50" i="2"/>
  <c r="J50" i="1" s="1"/>
  <c r="G51" i="2"/>
  <c r="G52" i="2"/>
  <c r="J52" i="1" s="1"/>
  <c r="G53" i="2"/>
  <c r="J53" i="1" s="1"/>
  <c r="G54" i="2"/>
  <c r="J54" i="1" s="1"/>
  <c r="G55" i="2"/>
  <c r="J55" i="1" s="1"/>
  <c r="G56" i="2"/>
  <c r="J56" i="1" s="1"/>
  <c r="G57" i="2"/>
  <c r="J57" i="1" s="1"/>
  <c r="G58" i="2"/>
  <c r="J58" i="1" s="1"/>
  <c r="G59" i="2"/>
  <c r="G60" i="2"/>
  <c r="J60" i="1" s="1"/>
  <c r="G61" i="2"/>
  <c r="J61" i="1" s="1"/>
  <c r="G62" i="2"/>
  <c r="J62" i="1" s="1"/>
  <c r="G63" i="2"/>
  <c r="J63" i="1" s="1"/>
  <c r="G64" i="2"/>
  <c r="J64" i="1" s="1"/>
  <c r="G65" i="2"/>
  <c r="J65" i="1" s="1"/>
  <c r="G66" i="2"/>
  <c r="J66" i="1" s="1"/>
  <c r="G67" i="2"/>
  <c r="G68" i="2"/>
  <c r="J68" i="1" s="1"/>
  <c r="G69" i="2"/>
  <c r="J69" i="1" s="1"/>
  <c r="G70" i="2"/>
  <c r="J70" i="1" s="1"/>
  <c r="G71" i="2"/>
  <c r="J71" i="1" s="1"/>
  <c r="G72" i="2"/>
  <c r="J72" i="1" s="1"/>
  <c r="G73" i="2"/>
  <c r="J73" i="1" s="1"/>
  <c r="G74" i="2"/>
  <c r="J74" i="1" s="1"/>
  <c r="G75" i="2"/>
  <c r="G76" i="2"/>
  <c r="J76" i="1" s="1"/>
  <c r="G77" i="2"/>
  <c r="J77" i="1" s="1"/>
  <c r="G78" i="2"/>
  <c r="J78" i="1" s="1"/>
  <c r="G79" i="2"/>
  <c r="J79" i="1" s="1"/>
  <c r="G80" i="2"/>
  <c r="J80" i="1" s="1"/>
  <c r="G81" i="2"/>
  <c r="J81" i="1" s="1"/>
  <c r="G82" i="2"/>
  <c r="J82" i="1" s="1"/>
  <c r="G83" i="2"/>
  <c r="G84" i="2"/>
  <c r="J84" i="1" s="1"/>
  <c r="G85" i="2"/>
  <c r="J85" i="1" s="1"/>
  <c r="G86" i="2"/>
  <c r="J86" i="1" s="1"/>
  <c r="G87" i="2"/>
  <c r="J87" i="1" s="1"/>
  <c r="G88" i="2"/>
  <c r="J88" i="1" s="1"/>
  <c r="G89" i="2"/>
  <c r="J89" i="1" s="1"/>
  <c r="G90" i="2"/>
  <c r="J90" i="1" s="1"/>
  <c r="G91" i="2"/>
  <c r="G92" i="2"/>
  <c r="J92" i="1" s="1"/>
  <c r="G93" i="2"/>
  <c r="J93" i="1" s="1"/>
  <c r="G94" i="2"/>
  <c r="J94" i="1" s="1"/>
  <c r="G95" i="2"/>
  <c r="J95" i="1" s="1"/>
  <c r="G96" i="2"/>
  <c r="J96" i="1" s="1"/>
  <c r="G97" i="2"/>
  <c r="J97" i="1" s="1"/>
  <c r="G98" i="2"/>
  <c r="J98" i="1" s="1"/>
  <c r="G99" i="2"/>
  <c r="G100" i="2"/>
  <c r="J100" i="1" s="1"/>
  <c r="G101" i="2"/>
  <c r="J101" i="1" s="1"/>
  <c r="G102" i="2"/>
  <c r="J102" i="1" s="1"/>
  <c r="G103" i="2"/>
  <c r="J103" i="1" s="1"/>
  <c r="G104" i="2"/>
  <c r="J104" i="1" s="1"/>
  <c r="G105" i="2"/>
  <c r="J105" i="1" s="1"/>
  <c r="G106" i="2"/>
  <c r="J106" i="1" s="1"/>
  <c r="G107" i="2"/>
  <c r="G108" i="2"/>
  <c r="J108" i="1" s="1"/>
  <c r="G109" i="2"/>
  <c r="J109" i="1" s="1"/>
  <c r="G110" i="2"/>
  <c r="J110" i="1" s="1"/>
  <c r="G111" i="2"/>
  <c r="J111" i="1" s="1"/>
  <c r="G112" i="2"/>
  <c r="J112" i="1" s="1"/>
  <c r="G113" i="2"/>
  <c r="J113" i="1" s="1"/>
  <c r="G114" i="2"/>
  <c r="J114" i="1" s="1"/>
  <c r="G115" i="2"/>
  <c r="G116" i="2"/>
  <c r="J116" i="1" s="1"/>
  <c r="G117" i="2"/>
  <c r="J117" i="1" s="1"/>
  <c r="G118" i="2"/>
  <c r="J118" i="1" s="1"/>
  <c r="G119" i="2"/>
  <c r="J119" i="1" s="1"/>
  <c r="G120" i="2"/>
  <c r="J120" i="1" s="1"/>
  <c r="G121" i="2"/>
  <c r="J121" i="1" s="1"/>
  <c r="G122" i="2"/>
  <c r="J122" i="1" s="1"/>
  <c r="G123" i="2"/>
  <c r="G124" i="2"/>
  <c r="J124" i="1" s="1"/>
  <c r="G125" i="2"/>
  <c r="J125" i="1" s="1"/>
  <c r="G126" i="2"/>
  <c r="J126" i="1" s="1"/>
  <c r="G127" i="2"/>
  <c r="J127" i="1" s="1"/>
  <c r="G128" i="2"/>
  <c r="J128" i="1" s="1"/>
  <c r="G129" i="2"/>
  <c r="J129" i="1" s="1"/>
  <c r="G130" i="2"/>
  <c r="J130" i="1" s="1"/>
  <c r="G131" i="2"/>
  <c r="G132" i="2"/>
  <c r="J132" i="1" s="1"/>
  <c r="G133" i="2"/>
  <c r="J133" i="1" s="1"/>
  <c r="G134" i="2"/>
  <c r="J134" i="1" s="1"/>
  <c r="G135" i="2"/>
  <c r="J135" i="1" s="1"/>
  <c r="G136" i="2"/>
  <c r="J136" i="1" s="1"/>
  <c r="G137" i="2"/>
  <c r="J137" i="1" s="1"/>
  <c r="G138" i="2"/>
  <c r="J138" i="1" s="1"/>
  <c r="G139" i="2"/>
  <c r="G140" i="2"/>
  <c r="J140" i="1" s="1"/>
  <c r="G141" i="2"/>
  <c r="J141" i="1" s="1"/>
  <c r="G142" i="2"/>
  <c r="J142" i="1" s="1"/>
  <c r="G143" i="2"/>
  <c r="J143" i="1" s="1"/>
  <c r="G144" i="2"/>
  <c r="J144" i="1" s="1"/>
  <c r="G145" i="2"/>
  <c r="J145" i="1" s="1"/>
  <c r="G146" i="2"/>
  <c r="J146" i="1" s="1"/>
  <c r="G147" i="2"/>
  <c r="J147" i="1" s="1"/>
  <c r="G148" i="2"/>
  <c r="J148" i="1" s="1"/>
  <c r="G149" i="2"/>
  <c r="J149" i="1" s="1"/>
  <c r="G150" i="2"/>
  <c r="J150" i="1" s="1"/>
  <c r="G151" i="2"/>
  <c r="J151" i="1" s="1"/>
  <c r="G152" i="2"/>
  <c r="J152" i="1" s="1"/>
  <c r="G153" i="2"/>
  <c r="J153" i="1" s="1"/>
  <c r="G154" i="2"/>
  <c r="J154" i="1" s="1"/>
  <c r="G155" i="2"/>
  <c r="J155" i="1" s="1"/>
  <c r="G156" i="2"/>
  <c r="J156" i="1" s="1"/>
  <c r="G157" i="2"/>
  <c r="J157" i="1" s="1"/>
  <c r="G158" i="2"/>
  <c r="J158" i="1" s="1"/>
  <c r="G159" i="2"/>
  <c r="J159" i="1" s="1"/>
  <c r="G160" i="2"/>
  <c r="J160" i="1" s="1"/>
  <c r="G161" i="2"/>
  <c r="J161" i="1" s="1"/>
  <c r="G162" i="2"/>
  <c r="J162" i="1" s="1"/>
  <c r="G163" i="2"/>
  <c r="J163" i="1" s="1"/>
  <c r="G164" i="2"/>
  <c r="J164" i="1" s="1"/>
  <c r="G165" i="2"/>
  <c r="J165" i="1" s="1"/>
  <c r="G166" i="2"/>
  <c r="J166" i="1" s="1"/>
  <c r="G167" i="2"/>
  <c r="J167" i="1" s="1"/>
  <c r="G168" i="2"/>
  <c r="J168" i="1" s="1"/>
  <c r="G169" i="2"/>
  <c r="J169" i="1" s="1"/>
  <c r="G170" i="2"/>
  <c r="J170" i="1" s="1"/>
  <c r="G171" i="2"/>
  <c r="J171" i="1" s="1"/>
  <c r="G172" i="2"/>
  <c r="J172" i="1" s="1"/>
  <c r="G173" i="2"/>
  <c r="J173" i="1" s="1"/>
  <c r="G174" i="2"/>
  <c r="J174" i="1" s="1"/>
  <c r="G175" i="2"/>
  <c r="J175" i="1" s="1"/>
  <c r="G176" i="2"/>
  <c r="J176" i="1" s="1"/>
  <c r="G177" i="2"/>
  <c r="J177" i="1" s="1"/>
  <c r="G178" i="2"/>
  <c r="J178" i="1" s="1"/>
  <c r="G179" i="2"/>
  <c r="J179" i="1" s="1"/>
  <c r="G180" i="2"/>
  <c r="J180" i="1" s="1"/>
  <c r="G181" i="2"/>
  <c r="J181" i="1" s="1"/>
  <c r="G182" i="2"/>
  <c r="J182" i="1" s="1"/>
  <c r="G183" i="2"/>
  <c r="J183" i="1" s="1"/>
  <c r="G184" i="2"/>
  <c r="J184" i="1" s="1"/>
  <c r="G185" i="2"/>
  <c r="J185" i="1" s="1"/>
  <c r="G186" i="2"/>
  <c r="J186" i="1" s="1"/>
  <c r="G187" i="2"/>
  <c r="J187" i="1" s="1"/>
  <c r="G188" i="2"/>
  <c r="J188" i="1" s="1"/>
  <c r="G189" i="2"/>
  <c r="J189" i="1" s="1"/>
  <c r="G190" i="2"/>
  <c r="J190" i="1" s="1"/>
  <c r="G191" i="2"/>
  <c r="J191" i="1" s="1"/>
  <c r="G192" i="2"/>
  <c r="J192" i="1" s="1"/>
  <c r="G193" i="2"/>
  <c r="J193" i="1" s="1"/>
  <c r="G194" i="2"/>
  <c r="J194" i="1" s="1"/>
  <c r="G195" i="2"/>
  <c r="J195" i="1" s="1"/>
  <c r="G196" i="2"/>
  <c r="J196" i="1" s="1"/>
  <c r="G197" i="2"/>
  <c r="J197" i="1" s="1"/>
  <c r="G198" i="2"/>
  <c r="J198" i="1" s="1"/>
  <c r="G199" i="2"/>
  <c r="J199" i="1" s="1"/>
  <c r="G200" i="2"/>
  <c r="J200" i="1" s="1"/>
  <c r="G201" i="2"/>
  <c r="J201" i="1" s="1"/>
  <c r="G202" i="2"/>
  <c r="J202" i="1" s="1"/>
  <c r="G203" i="2"/>
  <c r="J203" i="1" s="1"/>
  <c r="G204" i="2"/>
  <c r="J204" i="1" s="1"/>
  <c r="G205" i="2"/>
  <c r="J205" i="1" s="1"/>
  <c r="G206" i="2"/>
  <c r="J206" i="1" s="1"/>
  <c r="G207" i="2"/>
  <c r="J207" i="1" s="1"/>
  <c r="G208" i="2"/>
  <c r="J208" i="1" s="1"/>
  <c r="G209" i="2"/>
  <c r="J209" i="1" s="1"/>
  <c r="G210" i="2"/>
  <c r="J210" i="1" s="1"/>
  <c r="G211" i="2"/>
  <c r="J211" i="1" s="1"/>
  <c r="G212" i="2"/>
  <c r="J212" i="1" s="1"/>
  <c r="G213" i="2"/>
  <c r="J213" i="1" s="1"/>
  <c r="G214" i="2"/>
  <c r="J214" i="1" s="1"/>
  <c r="G215" i="2"/>
  <c r="J215" i="1" s="1"/>
  <c r="G216" i="2"/>
  <c r="J216" i="1" s="1"/>
  <c r="G217" i="2"/>
  <c r="J217" i="1" s="1"/>
  <c r="G218" i="2"/>
  <c r="J218" i="1" s="1"/>
  <c r="G219" i="2"/>
  <c r="J219" i="1" s="1"/>
  <c r="G220" i="2"/>
  <c r="J220" i="1" s="1"/>
  <c r="G221" i="2"/>
  <c r="J221" i="1" s="1"/>
  <c r="G222" i="2"/>
  <c r="J222" i="1" s="1"/>
  <c r="G223" i="2"/>
  <c r="J223" i="1" s="1"/>
  <c r="G224" i="2"/>
  <c r="J224" i="1" s="1"/>
  <c r="G225" i="2"/>
  <c r="J225" i="1" s="1"/>
  <c r="G226" i="2"/>
  <c r="J226" i="1" s="1"/>
  <c r="G227" i="2"/>
  <c r="J227" i="1" s="1"/>
  <c r="G228" i="2"/>
  <c r="J228" i="1" s="1"/>
  <c r="G229" i="2"/>
  <c r="J229" i="1" s="1"/>
  <c r="G230" i="2"/>
  <c r="J230" i="1" s="1"/>
  <c r="G231" i="2"/>
  <c r="J231" i="1" s="1"/>
  <c r="G232" i="2"/>
  <c r="J232" i="1" s="1"/>
  <c r="G233" i="2"/>
  <c r="J233" i="1" s="1"/>
  <c r="G234" i="2"/>
  <c r="J234" i="1" s="1"/>
  <c r="G235" i="2"/>
  <c r="J235" i="1" s="1"/>
  <c r="G236" i="2"/>
  <c r="J236" i="1" s="1"/>
  <c r="G237" i="2"/>
  <c r="J237" i="1" s="1"/>
  <c r="G238" i="2"/>
  <c r="J238" i="1" s="1"/>
  <c r="G239" i="2"/>
  <c r="J239" i="1" s="1"/>
  <c r="G240" i="2"/>
  <c r="J240" i="1" s="1"/>
  <c r="G241" i="2"/>
  <c r="J241" i="1" s="1"/>
  <c r="G242" i="2"/>
  <c r="J242" i="1" s="1"/>
  <c r="G243" i="2"/>
  <c r="J243" i="1" s="1"/>
  <c r="G244" i="2"/>
  <c r="J244" i="1" s="1"/>
  <c r="G245" i="2"/>
  <c r="J245" i="1" s="1"/>
  <c r="G246" i="2"/>
  <c r="J246" i="1" s="1"/>
  <c r="G247" i="2"/>
  <c r="J247" i="1" s="1"/>
  <c r="G248" i="2"/>
  <c r="J248" i="1" s="1"/>
  <c r="G249" i="2"/>
  <c r="J249" i="1" s="1"/>
  <c r="G250" i="2"/>
  <c r="J250" i="1" s="1"/>
  <c r="G251" i="2"/>
  <c r="J251" i="1" s="1"/>
  <c r="G252" i="2"/>
  <c r="J252" i="1" s="1"/>
  <c r="G253" i="2"/>
  <c r="J253" i="1" s="1"/>
  <c r="G254" i="2"/>
  <c r="J254" i="1" s="1"/>
  <c r="G255" i="2"/>
  <c r="J255" i="1" s="1"/>
  <c r="G256" i="2"/>
  <c r="J256" i="1" s="1"/>
  <c r="G257" i="2"/>
  <c r="J257" i="1" s="1"/>
  <c r="G258" i="2"/>
  <c r="J258" i="1" s="1"/>
  <c r="G259" i="2"/>
  <c r="J259" i="1" s="1"/>
  <c r="G260" i="2"/>
  <c r="J260" i="1" s="1"/>
  <c r="G261" i="2"/>
  <c r="J261" i="1" s="1"/>
  <c r="G262" i="2"/>
  <c r="J262" i="1" s="1"/>
  <c r="G263" i="2"/>
  <c r="J263" i="1" s="1"/>
  <c r="G264" i="2"/>
  <c r="J264" i="1" s="1"/>
  <c r="G265" i="2"/>
  <c r="J265" i="1" s="1"/>
  <c r="G266" i="2"/>
  <c r="J266" i="1" s="1"/>
  <c r="G267" i="2"/>
  <c r="J267" i="1" s="1"/>
  <c r="G268" i="2"/>
  <c r="J268" i="1" s="1"/>
  <c r="G269" i="2"/>
  <c r="J269" i="1" s="1"/>
  <c r="G270" i="2"/>
  <c r="J270" i="1" s="1"/>
  <c r="G271" i="2"/>
  <c r="J271" i="1" s="1"/>
  <c r="G272" i="2"/>
  <c r="J272" i="1" s="1"/>
  <c r="G273" i="2"/>
  <c r="J273" i="1" s="1"/>
  <c r="G274" i="2"/>
  <c r="J274" i="1" s="1"/>
  <c r="G275" i="2"/>
  <c r="J275" i="1" s="1"/>
  <c r="G276" i="2"/>
  <c r="J276" i="1" s="1"/>
  <c r="G277" i="2"/>
  <c r="J277" i="1" s="1"/>
  <c r="G278" i="2"/>
  <c r="J278" i="1" s="1"/>
  <c r="G279" i="2"/>
  <c r="J279" i="1" s="1"/>
  <c r="G280" i="2"/>
  <c r="J280" i="1" s="1"/>
  <c r="G281" i="2"/>
  <c r="J281" i="1" s="1"/>
  <c r="G282" i="2"/>
  <c r="J282" i="1" s="1"/>
  <c r="G283" i="2"/>
  <c r="J283" i="1" s="1"/>
  <c r="G284" i="2"/>
  <c r="J284" i="1" s="1"/>
  <c r="G285" i="2"/>
  <c r="J285" i="1" s="1"/>
  <c r="G286" i="2"/>
  <c r="J286" i="1" s="1"/>
  <c r="G287" i="2"/>
  <c r="J287" i="1" s="1"/>
  <c r="G288" i="2"/>
  <c r="J288" i="1" s="1"/>
  <c r="G289" i="2"/>
  <c r="J289" i="1" s="1"/>
  <c r="G290" i="2"/>
  <c r="J290" i="1" s="1"/>
  <c r="G291" i="2"/>
  <c r="J291" i="1" s="1"/>
  <c r="G292" i="2"/>
  <c r="J292" i="1" s="1"/>
  <c r="G293" i="2"/>
  <c r="J293" i="1" s="1"/>
  <c r="G294" i="2"/>
  <c r="J294" i="1" s="1"/>
  <c r="G295" i="2"/>
  <c r="J295" i="1" s="1"/>
  <c r="G296" i="2"/>
  <c r="J296" i="1" s="1"/>
  <c r="G297" i="2"/>
  <c r="J297" i="1" s="1"/>
  <c r="G298" i="2"/>
  <c r="J298" i="1" s="1"/>
  <c r="G299" i="2"/>
  <c r="J299" i="1" s="1"/>
  <c r="G300" i="2"/>
  <c r="J300" i="1" s="1"/>
  <c r="G301" i="2"/>
  <c r="J301" i="1" s="1"/>
  <c r="G302" i="2"/>
  <c r="J302" i="1" s="1"/>
  <c r="G303" i="2"/>
  <c r="J303" i="1" s="1"/>
  <c r="G304" i="2"/>
  <c r="J304" i="1" s="1"/>
  <c r="G305" i="2"/>
  <c r="J305" i="1" s="1"/>
  <c r="G306" i="2"/>
  <c r="J306" i="1" s="1"/>
  <c r="G307" i="2"/>
  <c r="J307" i="1" s="1"/>
  <c r="G308" i="2"/>
  <c r="J308" i="1" s="1"/>
  <c r="G309" i="2"/>
  <c r="J309" i="1" s="1"/>
  <c r="G310" i="2"/>
  <c r="J310" i="1" s="1"/>
  <c r="G311" i="2"/>
  <c r="J311" i="1" s="1"/>
  <c r="G312" i="2"/>
  <c r="J312" i="1" s="1"/>
  <c r="G313" i="2"/>
  <c r="J313" i="1" s="1"/>
  <c r="G314" i="2"/>
  <c r="J314" i="1" s="1"/>
  <c r="G315" i="2"/>
  <c r="J315" i="1" s="1"/>
  <c r="G316" i="2"/>
  <c r="J316" i="1" s="1"/>
  <c r="G317" i="2"/>
  <c r="J317" i="1" s="1"/>
  <c r="G318" i="2"/>
  <c r="J318" i="1" s="1"/>
  <c r="G319" i="2"/>
  <c r="J319" i="1" s="1"/>
  <c r="G320" i="2"/>
  <c r="J320" i="1" s="1"/>
  <c r="G321" i="2"/>
  <c r="J321" i="1" s="1"/>
  <c r="G322" i="2"/>
  <c r="J322" i="1" s="1"/>
  <c r="G323" i="2"/>
  <c r="J323" i="1" s="1"/>
  <c r="G324" i="2"/>
  <c r="J324" i="1" s="1"/>
  <c r="G325" i="2"/>
  <c r="J325" i="1" s="1"/>
  <c r="G326" i="2"/>
  <c r="J326" i="1" s="1"/>
  <c r="G327" i="2"/>
  <c r="J327" i="1" s="1"/>
  <c r="G328" i="2"/>
  <c r="J328" i="1" s="1"/>
  <c r="G329" i="2"/>
  <c r="J329" i="1" s="1"/>
  <c r="G330" i="2"/>
  <c r="J330" i="1" s="1"/>
  <c r="G331" i="2"/>
  <c r="J331" i="1" s="1"/>
  <c r="G332" i="2"/>
  <c r="J332" i="1" s="1"/>
  <c r="G333" i="2"/>
  <c r="J333" i="1" s="1"/>
  <c r="G334" i="2"/>
  <c r="J334" i="1" s="1"/>
  <c r="G335" i="2"/>
  <c r="J335" i="1" s="1"/>
  <c r="G336" i="2"/>
  <c r="J336" i="1" s="1"/>
  <c r="G337" i="2"/>
  <c r="J337" i="1" s="1"/>
  <c r="G338" i="2"/>
  <c r="J338" i="1" s="1"/>
  <c r="G339" i="2"/>
  <c r="J339" i="1" s="1"/>
  <c r="G340" i="2"/>
  <c r="J340" i="1" s="1"/>
  <c r="G341" i="2"/>
  <c r="J341" i="1" s="1"/>
  <c r="G342" i="2"/>
  <c r="J342" i="1" s="1"/>
  <c r="G343" i="2"/>
  <c r="J343" i="1" s="1"/>
  <c r="G344" i="2"/>
  <c r="J344" i="1" s="1"/>
  <c r="G345" i="2"/>
  <c r="J345" i="1" s="1"/>
  <c r="G346" i="2"/>
  <c r="J346" i="1" s="1"/>
  <c r="G347" i="2"/>
  <c r="J347" i="1" s="1"/>
  <c r="G348" i="2"/>
  <c r="J348" i="1" s="1"/>
  <c r="G349" i="2"/>
  <c r="J349" i="1" s="1"/>
  <c r="G350" i="2"/>
  <c r="J350" i="1" s="1"/>
  <c r="G351" i="2"/>
  <c r="J351" i="1" s="1"/>
  <c r="G352" i="2"/>
  <c r="J352" i="1" s="1"/>
  <c r="G353" i="2"/>
  <c r="J353" i="1" s="1"/>
  <c r="G354" i="2"/>
  <c r="J354" i="1" s="1"/>
  <c r="G355" i="2"/>
  <c r="J355" i="1" s="1"/>
  <c r="G356" i="2"/>
  <c r="J356" i="1" s="1"/>
  <c r="G357" i="2"/>
  <c r="J357" i="1" s="1"/>
  <c r="G358" i="2"/>
  <c r="J358" i="1" s="1"/>
  <c r="G359" i="2"/>
  <c r="J359" i="1" s="1"/>
  <c r="G360" i="2"/>
  <c r="J360" i="1" s="1"/>
  <c r="G361" i="2"/>
  <c r="J361" i="1" s="1"/>
  <c r="G362" i="2"/>
  <c r="J362" i="1" s="1"/>
  <c r="G363" i="2"/>
  <c r="J363" i="1" s="1"/>
  <c r="G364" i="2"/>
  <c r="J364" i="1" s="1"/>
  <c r="G365" i="2"/>
  <c r="J365" i="1" s="1"/>
  <c r="G366" i="2"/>
  <c r="J366" i="1" s="1"/>
  <c r="G367" i="2"/>
  <c r="J367" i="1" s="1"/>
  <c r="G368" i="2"/>
  <c r="J368" i="1" s="1"/>
  <c r="G3" i="2"/>
  <c r="J3" i="1" s="1"/>
  <c r="K10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J139" i="1" l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0" i="1"/>
  <c r="J32" i="1"/>
  <c r="J24" i="1"/>
  <c r="J28" i="1"/>
  <c r="J20" i="1"/>
</calcChain>
</file>

<file path=xl/comments1.xml><?xml version="1.0" encoding="utf-8"?>
<comments xmlns="http://schemas.openxmlformats.org/spreadsheetml/2006/main">
  <authors>
    <author>tc={A3CB242A-023C-41C7-B38E-56021A55F212}</author>
  </authors>
  <commentList>
    <comment ref="Y424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Avg delivery charge half than the same day last week that might be the reason for 102% change in order than the same day last week.
Because 
1.the traffic and listing same as last time
2.Menu and carts showed a decline of -1 &amp; -2 % respectively
3. out of stock items and avg delivery charges seems only two possible reasons with greater weight bearing to avg delivery charges</t>
        </r>
      </text>
    </comment>
  </commentList>
</comments>
</file>

<file path=xl/comments2.xml><?xml version="1.0" encoding="utf-8"?>
<comments xmlns="http://schemas.openxmlformats.org/spreadsheetml/2006/main">
  <authors>
    <author>tc={01AC3672-155F-4686-8C5B-2D54A4A6D4D8}</author>
  </authors>
  <commentList>
    <comment ref="Y82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Avg delivery charge half than the same day last week that might be the reason for 102% change in order than the same day last week.
Because 
1.the traffic and listing same as last time
2.Menu and carts showed a decline of -1 &amp; -2 % respectively
3. out of stock items and avg delivery charges seems only two possible reasons with greater weight bearing to avg delivery charges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unnel Reference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unnelReference.xlsxTable21"/>
        </x15:connection>
      </ext>
    </extLst>
  </connection>
  <connection id="3" name="WorksheetConnection_Funnel Reference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unnelReference.xlsxTable31"/>
        </x15:connection>
      </ext>
    </extLst>
  </connection>
</connections>
</file>

<file path=xl/sharedStrings.xml><?xml version="1.0" encoding="utf-8"?>
<sst xmlns="http://schemas.openxmlformats.org/spreadsheetml/2006/main" count="470" uniqueCount="85">
  <si>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</si>
  <si>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</si>
  <si>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</si>
  <si>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</si>
  <si>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</si>
  <si>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</si>
  <si>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</si>
  <si>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</si>
  <si>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</si>
  <si>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</si>
  <si>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</si>
  <si>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</si>
  <si>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</si>
  <si>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</si>
  <si>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</si>
  <si>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</si>
  <si>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</si>
  <si>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</si>
  <si>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</si>
  <si>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</si>
  <si>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</si>
  <si>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</si>
  <si>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</si>
  <si>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</si>
  <si>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</si>
  <si>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</si>
  <si>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</si>
  <si>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</si>
  <si>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</si>
  <si>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</si>
  <si>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</si>
  <si>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</si>
  <si>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</si>
  <si>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</si>
  <si>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NA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</si>
  <si>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</si>
  <si>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</si>
  <si>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</si>
  <si>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</si>
  <si>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</si>
  <si>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</si>
  <si>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</si>
  <si>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</si>
  <si>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</si>
  <si>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</si>
  <si>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</si>
  <si>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</si>
  <si>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</si>
  <si>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</si>
  <si>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 xml:space="preserve">Order Decrease </t>
  </si>
  <si>
    <t>% Decrease with respect to same day last week</t>
  </si>
  <si>
    <t>Dates having order change &gt; -20%</t>
  </si>
  <si>
    <t>Dates for Comparision(Same day last week)</t>
  </si>
  <si>
    <t>Order Increase</t>
  </si>
  <si>
    <t>% Increase with respect to same day last week</t>
  </si>
  <si>
    <t>Dates having order change &lt; 20%</t>
  </si>
  <si>
    <t>Order Decrease</t>
  </si>
  <si>
    <t>Traffic Change with respect to same Day</t>
  </si>
  <si>
    <t>others</t>
  </si>
  <si>
    <t>Total Traffic greater than 5% compared to Same day last week</t>
  </si>
  <si>
    <t>Total Traffic less than 5% compared to Same day last week</t>
  </si>
  <si>
    <t>Date Increase</t>
  </si>
  <si>
    <t>% of conversion increase with respect to same day last week</t>
  </si>
  <si>
    <t>Dates with conversion increase of more than 20%</t>
  </si>
  <si>
    <t>Dates for comparision (Same day last week)</t>
  </si>
  <si>
    <t>Date for Comparision</t>
  </si>
  <si>
    <t>Traffic</t>
  </si>
  <si>
    <t>Choose Date from list</t>
  </si>
  <si>
    <t>ORDER DECREASE</t>
  </si>
  <si>
    <t>Comparision Dates</t>
  </si>
  <si>
    <t>ORDER INCREASE</t>
  </si>
  <si>
    <t>Traffic Increase Date</t>
  </si>
  <si>
    <t>TRAFFIC INCREASE</t>
  </si>
  <si>
    <t>TRAFFIC DECREASE</t>
  </si>
  <si>
    <t>Select Dates from list</t>
  </si>
  <si>
    <t>Comparision Dates(Decline)</t>
  </si>
  <si>
    <t>Traffic Increase</t>
  </si>
  <si>
    <t>Comparision dates</t>
  </si>
  <si>
    <t>Traffic Decrease Date</t>
  </si>
  <si>
    <t>Comparision Dates(Increase)</t>
  </si>
  <si>
    <t>Traffic Decrease</t>
  </si>
  <si>
    <t>Conversion increase(compared to same day last week)</t>
  </si>
  <si>
    <t>Conversion Decrease(Compared to same day last week)</t>
  </si>
  <si>
    <t>% of conversion decrease with respect to same day last week</t>
  </si>
  <si>
    <t>Dates with conversion decrease of more than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</si>
</sst>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5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3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680000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D0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2" fillId="3" borderId="2" xfId="0" applyFont="1" applyFill="1" applyBorder="1"/>
    <xf numFmtId="9" fontId="4" fillId="5" borderId="1" xfId="0" applyNumberFormat="1" applyFont="1" applyFill="1" applyBorder="1"/>
    <xf numFmtId="9" fontId="3" fillId="8" borderId="1" xfId="0" applyNumberFormat="1" applyFont="1" applyFill="1" applyBorder="1"/>
    <xf numFmtId="9" fontId="3" fillId="0" borderId="1" xfId="0" applyNumberFormat="1" applyFont="1" applyBorder="1"/>
    <xf numFmtId="9" fontId="3" fillId="6" borderId="1" xfId="0" applyNumberFormat="1" applyFont="1" applyFill="1" applyBorder="1"/>
    <xf numFmtId="9" fontId="4" fillId="7" borderId="1" xfId="0" applyNumberFormat="1" applyFont="1" applyFill="1" applyBorder="1"/>
    <xf numFmtId="0" fontId="2" fillId="9" borderId="3" xfId="0" applyFont="1" applyFill="1" applyBorder="1"/>
    <xf numFmtId="0" fontId="2" fillId="9" borderId="2" xfId="0" applyFont="1" applyFill="1" applyBorder="1"/>
    <xf numFmtId="0" fontId="2" fillId="0" borderId="0" xfId="0" applyFont="1"/>
    <xf numFmtId="9" fontId="0" fillId="0" borderId="0" xfId="1" applyFont="1" applyFill="1" applyBorder="1"/>
    <xf numFmtId="9" fontId="0" fillId="0" borderId="1" xfId="0" applyNumberFormat="1" applyBorder="1"/>
    <xf numFmtId="9" fontId="0" fillId="11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9" fontId="0" fillId="13" borderId="1" xfId="1" applyFont="1" applyFill="1" applyBorder="1"/>
    <xf numFmtId="0" fontId="0" fillId="13" borderId="0" xfId="0" applyFill="1"/>
    <xf numFmtId="9" fontId="0" fillId="12" borderId="1" xfId="1" applyFont="1" applyFill="1" applyBorder="1"/>
    <xf numFmtId="0" fontId="0" fillId="12" borderId="1" xfId="0" applyFill="1" applyBorder="1"/>
    <xf numFmtId="14" fontId="0" fillId="14" borderId="1" xfId="0" applyNumberFormat="1" applyFill="1" applyBorder="1"/>
    <xf numFmtId="9" fontId="0" fillId="14" borderId="1" xfId="0" applyNumberFormat="1" applyFill="1" applyBorder="1"/>
    <xf numFmtId="0" fontId="0" fillId="14" borderId="1" xfId="0" applyFill="1" applyBorder="1"/>
    <xf numFmtId="9" fontId="0" fillId="14" borderId="1" xfId="1" applyFont="1" applyFill="1" applyBorder="1"/>
    <xf numFmtId="0" fontId="0" fillId="14" borderId="0" xfId="0" applyFill="1"/>
    <xf numFmtId="9" fontId="0" fillId="11" borderId="1" xfId="1" applyFon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11" borderId="0" xfId="0" applyFill="1"/>
    <xf numFmtId="0" fontId="5" fillId="4" borderId="1" xfId="0" applyFont="1" applyFill="1" applyBorder="1"/>
    <xf numFmtId="10" fontId="0" fillId="0" borderId="1" xfId="0" applyNumberFormat="1" applyBorder="1"/>
    <xf numFmtId="10" fontId="0" fillId="14" borderId="1" xfId="0" applyNumberFormat="1" applyFill="1" applyBorder="1"/>
    <xf numFmtId="10" fontId="0" fillId="11" borderId="1" xfId="0" applyNumberFormat="1" applyFill="1" applyBorder="1"/>
    <xf numFmtId="10" fontId="5" fillId="4" borderId="1" xfId="0" applyNumberFormat="1" applyFont="1" applyFill="1" applyBorder="1"/>
    <xf numFmtId="9" fontId="0" fillId="15" borderId="1" xfId="0" applyNumberFormat="1" applyFill="1" applyBorder="1"/>
    <xf numFmtId="9" fontId="0" fillId="10" borderId="1" xfId="0" applyNumberFormat="1" applyFill="1" applyBorder="1"/>
    <xf numFmtId="9" fontId="0" fillId="10" borderId="1" xfId="1" applyFont="1" applyFill="1" applyBorder="1"/>
    <xf numFmtId="9" fontId="0" fillId="15" borderId="1" xfId="1" applyFont="1" applyFill="1" applyBorder="1"/>
    <xf numFmtId="9" fontId="0" fillId="0" borderId="1" xfId="1" applyFont="1" applyFill="1" applyBorder="1"/>
    <xf numFmtId="9" fontId="5" fillId="4" borderId="1" xfId="0" applyNumberFormat="1" applyFont="1" applyFill="1" applyBorder="1"/>
    <xf numFmtId="9" fontId="5" fillId="18" borderId="1" xfId="0" applyNumberFormat="1" applyFont="1" applyFill="1" applyBorder="1"/>
    <xf numFmtId="9" fontId="0" fillId="12" borderId="1" xfId="0" applyNumberFormat="1" applyFill="1" applyBorder="1"/>
    <xf numFmtId="9" fontId="8" fillId="12" borderId="1" xfId="0" applyNumberFormat="1" applyFont="1" applyFill="1" applyBorder="1"/>
    <xf numFmtId="9" fontId="0" fillId="19" borderId="1" xfId="0" applyNumberFormat="1" applyFill="1" applyBorder="1"/>
    <xf numFmtId="9" fontId="5" fillId="20" borderId="1" xfId="0" applyNumberFormat="1" applyFont="1" applyFill="1" applyBorder="1"/>
    <xf numFmtId="9" fontId="0" fillId="17" borderId="1" xfId="0" applyNumberFormat="1" applyFill="1" applyBorder="1"/>
    <xf numFmtId="10" fontId="0" fillId="15" borderId="1" xfId="0" applyNumberFormat="1" applyFill="1" applyBorder="1"/>
    <xf numFmtId="164" fontId="0" fillId="0" borderId="1" xfId="0" applyNumberFormat="1" applyBorder="1"/>
    <xf numFmtId="10" fontId="8" fillId="11" borderId="1" xfId="0" applyNumberFormat="1" applyFont="1" applyFill="1" applyBorder="1"/>
    <xf numFmtId="10" fontId="0" fillId="10" borderId="1" xfId="0" applyNumberFormat="1" applyFill="1" applyBorder="1"/>
    <xf numFmtId="10" fontId="0" fillId="22" borderId="1" xfId="0" applyNumberFormat="1" applyFill="1" applyBorder="1"/>
    <xf numFmtId="9" fontId="0" fillId="22" borderId="1" xfId="1" applyFont="1" applyFill="1" applyBorder="1"/>
    <xf numFmtId="9" fontId="8" fillId="11" borderId="1" xfId="1" applyFont="1" applyFill="1" applyBorder="1"/>
    <xf numFmtId="14" fontId="2" fillId="0" borderId="0" xfId="0" applyNumberFormat="1" applyFont="1"/>
    <xf numFmtId="9" fontId="4" fillId="0" borderId="0" xfId="0" applyNumberFormat="1" applyFont="1"/>
    <xf numFmtId="9" fontId="3" fillId="0" borderId="0" xfId="0" applyNumberFormat="1" applyFont="1"/>
    <xf numFmtId="10" fontId="0" fillId="0" borderId="0" xfId="0" applyNumberFormat="1"/>
    <xf numFmtId="10" fontId="5" fillId="0" borderId="0" xfId="0" applyNumberFormat="1" applyFont="1"/>
    <xf numFmtId="0" fontId="5" fillId="0" borderId="0" xfId="0" applyFont="1"/>
    <xf numFmtId="14" fontId="2" fillId="2" borderId="5" xfId="0" applyNumberFormat="1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1" fontId="0" fillId="0" borderId="1" xfId="0" applyNumberFormat="1" applyBorder="1"/>
    <xf numFmtId="14" fontId="2" fillId="2" borderId="3" xfId="0" applyNumberFormat="1" applyFont="1" applyFill="1" applyBorder="1"/>
    <xf numFmtId="9" fontId="0" fillId="13" borderId="1" xfId="0" applyNumberFormat="1" applyFill="1" applyBorder="1"/>
    <xf numFmtId="9" fontId="9" fillId="6" borderId="1" xfId="0" applyNumberFormat="1" applyFont="1" applyFill="1" applyBorder="1"/>
    <xf numFmtId="164" fontId="0" fillId="17" borderId="1" xfId="0" applyNumberFormat="1" applyFill="1" applyBorder="1"/>
    <xf numFmtId="9" fontId="3" fillId="23" borderId="1" xfId="0" applyNumberFormat="1" applyFont="1" applyFill="1" applyBorder="1"/>
    <xf numFmtId="14" fontId="0" fillId="0" borderId="6" xfId="0" applyNumberFormat="1" applyBorder="1"/>
    <xf numFmtId="0" fontId="2" fillId="4" borderId="7" xfId="0" applyFont="1" applyFill="1" applyBorder="1"/>
    <xf numFmtId="9" fontId="0" fillId="0" borderId="8" xfId="1" applyFont="1" applyBorder="1"/>
    <xf numFmtId="14" fontId="0" fillId="0" borderId="5" xfId="0" applyNumberFormat="1" applyBorder="1"/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/>
    <xf numFmtId="9" fontId="0" fillId="0" borderId="7" xfId="1" applyFont="1" applyBorder="1"/>
    <xf numFmtId="14" fontId="2" fillId="2" borderId="6" xfId="0" applyNumberFormat="1" applyFont="1" applyFill="1" applyBorder="1" applyAlignment="1">
      <alignment horizontal="center"/>
    </xf>
    <xf numFmtId="9" fontId="0" fillId="22" borderId="1" xfId="0" applyNumberFormat="1" applyFill="1" applyBorder="1"/>
    <xf numFmtId="164" fontId="0" fillId="15" borderId="1" xfId="0" applyNumberFormat="1" applyFill="1" applyBorder="1"/>
    <xf numFmtId="14" fontId="2" fillId="2" borderId="0" xfId="0" applyNumberFormat="1" applyFont="1" applyFill="1"/>
    <xf numFmtId="14" fontId="0" fillId="24" borderId="9" xfId="0" applyNumberFormat="1" applyFill="1" applyBorder="1"/>
    <xf numFmtId="14" fontId="0" fillId="0" borderId="9" xfId="0" applyNumberFormat="1" applyBorder="1"/>
    <xf numFmtId="14" fontId="2" fillId="2" borderId="11" xfId="0" applyNumberFormat="1" applyFont="1" applyFill="1" applyBorder="1"/>
    <xf numFmtId="14" fontId="0" fillId="24" borderId="10" xfId="0" applyNumberFormat="1" applyFill="1" applyBorder="1"/>
    <xf numFmtId="14" fontId="11" fillId="0" borderId="0" xfId="0" applyNumberFormat="1" applyFont="1"/>
    <xf numFmtId="9" fontId="5" fillId="25" borderId="1" xfId="0" applyNumberFormat="1" applyFont="1" applyFill="1" applyBorder="1"/>
    <xf numFmtId="0" fontId="5" fillId="22" borderId="0" xfId="0" applyFont="1" applyFill="1"/>
    <xf numFmtId="14" fontId="2" fillId="0" borderId="5" xfId="0" applyNumberFormat="1" applyFont="1" applyBorder="1"/>
    <xf numFmtId="14" fontId="0" fillId="0" borderId="8" xfId="0" applyNumberFormat="1" applyBorder="1"/>
    <xf numFmtId="14" fontId="0" fillId="0" borderId="7" xfId="0" applyNumberFormat="1" applyBorder="1"/>
    <xf numFmtId="9" fontId="0" fillId="19" borderId="1" xfId="1" applyFont="1" applyFill="1" applyBorder="1"/>
    <xf numFmtId="0" fontId="0" fillId="3" borderId="0" xfId="0" applyFill="1"/>
    <xf numFmtId="0" fontId="6" fillId="17" borderId="1" xfId="0" applyFont="1" applyFill="1" applyBorder="1"/>
    <xf numFmtId="0" fontId="6" fillId="12" borderId="1" xfId="0" applyFont="1" applyFill="1" applyBorder="1"/>
    <xf numFmtId="0" fontId="5" fillId="29" borderId="13" xfId="0" applyFont="1" applyFill="1" applyBorder="1"/>
    <xf numFmtId="0" fontId="5" fillId="2" borderId="6" xfId="0" applyFont="1" applyFill="1" applyBorder="1"/>
    <xf numFmtId="0" fontId="5" fillId="3" borderId="14" xfId="0" applyFont="1" applyFill="1" applyBorder="1"/>
    <xf numFmtId="0" fontId="5" fillId="2" borderId="14" xfId="0" applyFont="1" applyFill="1" applyBorder="1"/>
    <xf numFmtId="0" fontId="0" fillId="17" borderId="16" xfId="0" applyFill="1" applyBorder="1"/>
    <xf numFmtId="0" fontId="0" fillId="4" borderId="24" xfId="0" applyFill="1" applyBorder="1"/>
    <xf numFmtId="0" fontId="0" fillId="18" borderId="0" xfId="0" applyFill="1"/>
    <xf numFmtId="0" fontId="6" fillId="30" borderId="8" xfId="0" applyFont="1" applyFill="1" applyBorder="1"/>
    <xf numFmtId="0" fontId="0" fillId="14" borderId="6" xfId="0" applyFill="1" applyBorder="1"/>
    <xf numFmtId="0" fontId="5" fillId="29" borderId="25" xfId="0" applyFont="1" applyFill="1" applyBorder="1"/>
    <xf numFmtId="14" fontId="0" fillId="28" borderId="16" xfId="0" applyNumberFormat="1" applyFill="1" applyBorder="1"/>
    <xf numFmtId="0" fontId="6" fillId="31" borderId="8" xfId="0" applyFont="1" applyFill="1" applyBorder="1"/>
    <xf numFmtId="0" fontId="0" fillId="31" borderId="24" xfId="0" applyFill="1" applyBorder="1"/>
    <xf numFmtId="0" fontId="0" fillId="30" borderId="16" xfId="0" applyFill="1" applyBorder="1"/>
    <xf numFmtId="0" fontId="0" fillId="15" borderId="1" xfId="0" applyFill="1" applyBorder="1"/>
    <xf numFmtId="0" fontId="0" fillId="10" borderId="1" xfId="0" applyFill="1" applyBorder="1"/>
    <xf numFmtId="14" fontId="2" fillId="2" borderId="12" xfId="0" applyNumberFormat="1" applyFont="1" applyFill="1" applyBorder="1"/>
    <xf numFmtId="14" fontId="0" fillId="0" borderId="10" xfId="0" applyNumberFormat="1" applyBorder="1"/>
    <xf numFmtId="0" fontId="0" fillId="30" borderId="0" xfId="0" applyFill="1"/>
    <xf numFmtId="14" fontId="2" fillId="2" borderId="26" xfId="0" applyNumberFormat="1" applyFont="1" applyFill="1" applyBorder="1"/>
    <xf numFmtId="0" fontId="2" fillId="2" borderId="27" xfId="0" applyFont="1" applyFill="1" applyBorder="1"/>
    <xf numFmtId="0" fontId="2" fillId="2" borderId="29" xfId="0" applyFont="1" applyFill="1" applyBorder="1"/>
    <xf numFmtId="14" fontId="0" fillId="30" borderId="16" xfId="0" applyNumberFormat="1" applyFill="1" applyBorder="1"/>
    <xf numFmtId="0" fontId="0" fillId="18" borderId="16" xfId="0" applyFill="1" applyBorder="1"/>
    <xf numFmtId="0" fontId="0" fillId="25" borderId="16" xfId="0" applyFill="1" applyBorder="1"/>
    <xf numFmtId="14" fontId="5" fillId="3" borderId="15" xfId="0" applyNumberFormat="1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5" fillId="3" borderId="28" xfId="0" applyFont="1" applyFill="1" applyBorder="1"/>
    <xf numFmtId="0" fontId="5" fillId="3" borderId="17" xfId="0" applyFont="1" applyFill="1" applyBorder="1"/>
    <xf numFmtId="0" fontId="5" fillId="3" borderId="15" xfId="0" applyFont="1" applyFill="1" applyBorder="1"/>
    <xf numFmtId="0" fontId="5" fillId="3" borderId="32" xfId="0" applyFont="1" applyFill="1" applyBorder="1"/>
    <xf numFmtId="0" fontId="2" fillId="2" borderId="15" xfId="0" applyFont="1" applyFill="1" applyBorder="1"/>
    <xf numFmtId="0" fontId="5" fillId="3" borderId="19" xfId="0" applyFont="1" applyFill="1" applyBorder="1"/>
    <xf numFmtId="14" fontId="2" fillId="2" borderId="15" xfId="0" applyNumberFormat="1" applyFont="1" applyFill="1" applyBorder="1"/>
    <xf numFmtId="0" fontId="5" fillId="17" borderId="15" xfId="0" applyFont="1" applyFill="1" applyBorder="1"/>
    <xf numFmtId="0" fontId="5" fillId="30" borderId="15" xfId="0" applyFont="1" applyFill="1" applyBorder="1"/>
    <xf numFmtId="0" fontId="0" fillId="17" borderId="1" xfId="0" applyFill="1" applyBorder="1"/>
    <xf numFmtId="0" fontId="2" fillId="2" borderId="0" xfId="0" applyFont="1" applyFill="1" applyAlignment="1">
      <alignment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5" fillId="3" borderId="0" xfId="0" applyFont="1" applyFill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5" fillId="32" borderId="0" xfId="0" applyFont="1" applyFill="1"/>
    <xf numFmtId="0" fontId="0" fillId="32" borderId="0" xfId="0" applyFill="1"/>
    <xf numFmtId="14" fontId="0" fillId="32" borderId="0" xfId="0" applyNumberFormat="1" applyFill="1"/>
    <xf numFmtId="9" fontId="0" fillId="32" borderId="0" xfId="0" applyNumberFormat="1" applyFill="1"/>
    <xf numFmtId="9" fontId="0" fillId="32" borderId="0" xfId="1" applyFont="1" applyFill="1" applyBorder="1"/>
    <xf numFmtId="0" fontId="0" fillId="12" borderId="0" xfId="0" applyFill="1"/>
    <xf numFmtId="0" fontId="0" fillId="26" borderId="0" xfId="0" applyFill="1"/>
    <xf numFmtId="0" fontId="0" fillId="17" borderId="0" xfId="0" applyFill="1"/>
    <xf numFmtId="0" fontId="5" fillId="17" borderId="1" xfId="0" applyFont="1" applyFill="1" applyBorder="1" applyAlignment="1">
      <alignment vertical="center" wrapText="1"/>
    </xf>
    <xf numFmtId="0" fontId="0" fillId="17" borderId="0" xfId="0" applyFill="1" applyAlignment="1">
      <alignment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13" fillId="3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12" fillId="18" borderId="1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5" fillId="26" borderId="0" xfId="0" applyFont="1" applyFill="1" applyAlignment="1">
      <alignment horizontal="center"/>
    </xf>
    <xf numFmtId="0" fontId="0" fillId="30" borderId="16" xfId="0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7" fillId="30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8" fillId="17" borderId="3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3" xfId="0" applyFont="1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45">
    <dxf>
      <numFmt numFmtId="165" formatCode="m/d/yyyy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m/d/yyyy"/>
      <fill>
        <patternFill patternType="solid">
          <fgColor indexed="64"/>
          <bgColor rgb="FF7030A0"/>
        </patternFill>
      </fill>
    </dxf>
    <dxf>
      <numFmt numFmtId="165" formatCode="m/d/yyyy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m/d/yyyy"/>
      <fill>
        <patternFill patternType="solid">
          <fgColor indexed="64"/>
          <bgColor rgb="FF7030A0"/>
        </patternFill>
      </fill>
    </dxf>
    <dxf>
      <numFmt numFmtId="165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m/d/yyyy"/>
      <fill>
        <patternFill patternType="solid">
          <fgColor indexed="64"/>
          <bgColor rgb="FF7030A0"/>
        </patternFill>
      </fill>
    </dxf>
    <dxf>
      <numFmt numFmtId="165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5" formatCode="m/d/yyyy"/>
      <fill>
        <patternFill patternType="solid">
          <fgColor indexed="64"/>
          <bgColor rgb="FF7030A0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3" formatCode="0%"/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0000"/>
      <color rgb="FFFFCCFF"/>
      <color rgb="FFFFD9FF"/>
      <color rgb="FFFFFFFF"/>
      <color rgb="FFFF0D0D"/>
      <color rgb="FF680000"/>
      <color rgb="FF4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Over Months</a:t>
            </a:r>
          </a:p>
        </c:rich>
      </c:tx>
      <c:layout>
        <c:manualLayout>
          <c:xMode val="edge"/>
          <c:yMode val="edge"/>
          <c:x val="0.38185716376137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traffic'!$J$2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'Channel wise traffic'!$I$3:$I$14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traffic'!$J$3:$J$14</c:f>
              <c:numCache>
                <c:formatCode>General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F-444D-882B-A22CBEA95BE4}"/>
            </c:ext>
          </c:extLst>
        </c:ser>
        <c:ser>
          <c:idx val="1"/>
          <c:order val="1"/>
          <c:tx>
            <c:strRef>
              <c:f>'Channel wise traffic'!$K$2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'Channel wise traffic'!$I$3:$I$14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traffic'!$K$3:$K$14</c:f>
              <c:numCache>
                <c:formatCode>General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4F-444D-882B-A22CBEA95BE4}"/>
            </c:ext>
          </c:extLst>
        </c:ser>
        <c:ser>
          <c:idx val="2"/>
          <c:order val="2"/>
          <c:tx>
            <c:strRef>
              <c:f>'Channel wise traffic'!$L$2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'Channel wise traffic'!$I$3:$I$14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traffic'!$L$3:$L$14</c:f>
              <c:numCache>
                <c:formatCode>General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4F-444D-882B-A22CBEA95BE4}"/>
            </c:ext>
          </c:extLst>
        </c:ser>
        <c:ser>
          <c:idx val="3"/>
          <c:order val="3"/>
          <c:tx>
            <c:strRef>
              <c:f>'Channel wise traffic'!$M$2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'Channel wise traffic'!$I$3:$I$14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traffic'!$M$3:$M$14</c:f>
              <c:numCache>
                <c:formatCode>General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4F-444D-882B-A22CBEA9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09512"/>
        <c:axId val="301745600"/>
      </c:lineChart>
      <c:catAx>
        <c:axId val="3018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5600"/>
        <c:crosses val="autoZero"/>
        <c:auto val="1"/>
        <c:lblAlgn val="ctr"/>
        <c:lblOffset val="100"/>
        <c:noMultiLvlLbl val="0"/>
      </c:catAx>
      <c:valAx>
        <c:axId val="30174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50-4D41-9056-5C14275BB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50-4D41-9056-5C14275BB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950-4D41-9056-5C14275BB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50-4D41-9056-5C14275BB0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'Channel wise traffic'!$Q$3:$Q$6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'Channel wise traffic'!$R$3:$R$6</c:f>
              <c:numCache>
                <c:formatCode>General</c:formatCode>
                <c:ptCount val="4"/>
                <c:pt idx="0">
                  <c:v>3715375627</c:v>
                </c:pt>
                <c:pt idx="1">
                  <c:v>2780999222</c:v>
                </c:pt>
                <c:pt idx="2">
                  <c:v>1152000384</c:v>
                </c:pt>
                <c:pt idx="3">
                  <c:v>2681678540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B-4191-A7C1-95AD0BB939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Order</a:t>
            </a:r>
            <a:r>
              <a:rPr lang="en-US" baseline="0">
                <a:solidFill>
                  <a:schemeClr val="tx1"/>
                </a:solidFill>
              </a:rPr>
              <a:t> Decrease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change Visualization'!$B$3</c:f>
              <c:strCache>
                <c:ptCount val="1"/>
                <c:pt idx="0">
                  <c:v>20-06-2019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change Visualization'!$C$2:$H$2</c:f>
              <c:strCache>
                <c:ptCount val="6"/>
                <c:pt idx="0">
                  <c:v>Traffic</c:v>
                </c:pt>
                <c:pt idx="1">
                  <c:v>Listing</c:v>
                </c:pt>
                <c:pt idx="2">
                  <c:v>Menu</c:v>
                </c:pt>
                <c:pt idx="3">
                  <c:v>Carts</c:v>
                </c:pt>
                <c:pt idx="4">
                  <c:v>Payments</c:v>
                </c:pt>
                <c:pt idx="5">
                  <c:v>Orders</c:v>
                </c:pt>
              </c:strCache>
            </c:strRef>
          </c:cat>
          <c:val>
            <c:numRef>
              <c:f>'Order change Visualization'!$C$3:$H$3</c:f>
              <c:numCache>
                <c:formatCode>General</c:formatCode>
                <c:ptCount val="6"/>
                <c:pt idx="0">
                  <c:v>10207149</c:v>
                </c:pt>
                <c:pt idx="1">
                  <c:v>10207150</c:v>
                </c:pt>
                <c:pt idx="2">
                  <c:v>2526269</c:v>
                </c:pt>
                <c:pt idx="3">
                  <c:v>1040823</c:v>
                </c:pt>
                <c:pt idx="4">
                  <c:v>729408</c:v>
                </c:pt>
                <c:pt idx="5">
                  <c:v>616058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4-41B6-BD8D-4DAA3C6AE473}"/>
            </c:ext>
          </c:extLst>
        </c:ser>
        <c:ser>
          <c:idx val="1"/>
          <c:order val="1"/>
          <c:tx>
            <c:strRef>
              <c:f>'Order change Visualization'!$B$4</c:f>
              <c:strCache>
                <c:ptCount val="1"/>
                <c:pt idx="0">
                  <c:v>13-06-2019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change Visualization'!$C$2:$H$2</c:f>
              <c:strCache>
                <c:ptCount val="6"/>
                <c:pt idx="0">
                  <c:v>Traffic</c:v>
                </c:pt>
                <c:pt idx="1">
                  <c:v>Listing</c:v>
                </c:pt>
                <c:pt idx="2">
                  <c:v>Menu</c:v>
                </c:pt>
                <c:pt idx="3">
                  <c:v>Carts</c:v>
                </c:pt>
                <c:pt idx="4">
                  <c:v>Payments</c:v>
                </c:pt>
                <c:pt idx="5">
                  <c:v>Orders</c:v>
                </c:pt>
              </c:strCache>
            </c:strRef>
          </c:cat>
          <c:val>
            <c:numRef>
              <c:f>'Order change Visualization'!$C$4:$H$4</c:f>
              <c:numCache>
                <c:formatCode>General</c:formatCode>
                <c:ptCount val="6"/>
                <c:pt idx="0">
                  <c:v>21717338</c:v>
                </c:pt>
                <c:pt idx="1">
                  <c:v>21717340</c:v>
                </c:pt>
                <c:pt idx="2">
                  <c:v>5483628</c:v>
                </c:pt>
                <c:pt idx="3">
                  <c:v>2105713</c:v>
                </c:pt>
                <c:pt idx="4">
                  <c:v>1583285</c:v>
                </c:pt>
                <c:pt idx="5">
                  <c:v>1350226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14-41B6-BD8D-4DAA3C6A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886632"/>
        <c:axId val="304593968"/>
      </c:barChart>
      <c:catAx>
        <c:axId val="30388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3968"/>
        <c:crosses val="autoZero"/>
        <c:auto val="1"/>
        <c:lblAlgn val="ctr"/>
        <c:lblOffset val="100"/>
        <c:noMultiLvlLbl val="0"/>
      </c:catAx>
      <c:valAx>
        <c:axId val="3045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Order</a:t>
            </a:r>
            <a:r>
              <a:rPr lang="en-US" baseline="0">
                <a:solidFill>
                  <a:schemeClr val="tx1"/>
                </a:solidFill>
              </a:rPr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 change Visualization'!$L$3</c:f>
              <c:strCache>
                <c:ptCount val="1"/>
                <c:pt idx="0">
                  <c:v>09-11-2019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change Visualization'!$M$2:$R$2</c:f>
              <c:strCache>
                <c:ptCount val="6"/>
                <c:pt idx="0">
                  <c:v>Traffic</c:v>
                </c:pt>
                <c:pt idx="1">
                  <c:v>Listing</c:v>
                </c:pt>
                <c:pt idx="2">
                  <c:v>Menu</c:v>
                </c:pt>
                <c:pt idx="3">
                  <c:v>Carts</c:v>
                </c:pt>
                <c:pt idx="4">
                  <c:v>Payments</c:v>
                </c:pt>
                <c:pt idx="5">
                  <c:v>Orders</c:v>
                </c:pt>
              </c:strCache>
            </c:strRef>
          </c:cat>
          <c:val>
            <c:numRef>
              <c:f>'Order change Visualization'!$M$3:$R$3</c:f>
              <c:numCache>
                <c:formatCode>General</c:formatCode>
                <c:ptCount val="6"/>
                <c:pt idx="0">
                  <c:v>45787544</c:v>
                </c:pt>
                <c:pt idx="1">
                  <c:v>45787545</c:v>
                </c:pt>
                <c:pt idx="2">
                  <c:v>9711538</c:v>
                </c:pt>
                <c:pt idx="3">
                  <c:v>3367961</c:v>
                </c:pt>
                <c:pt idx="4">
                  <c:v>2290213</c:v>
                </c:pt>
                <c:pt idx="5">
                  <c:v>1839957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F6-4201-8E79-8EA31AB81FFC}"/>
            </c:ext>
          </c:extLst>
        </c:ser>
        <c:ser>
          <c:idx val="1"/>
          <c:order val="1"/>
          <c:tx>
            <c:strRef>
              <c:f>'Order change Visualization'!$L$4</c:f>
              <c:strCache>
                <c:ptCount val="1"/>
                <c:pt idx="0">
                  <c:v>02-11-2019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change Visualization'!$M$2:$R$2</c:f>
              <c:strCache>
                <c:ptCount val="6"/>
                <c:pt idx="0">
                  <c:v>Traffic</c:v>
                </c:pt>
                <c:pt idx="1">
                  <c:v>Listing</c:v>
                </c:pt>
                <c:pt idx="2">
                  <c:v>Menu</c:v>
                </c:pt>
                <c:pt idx="3">
                  <c:v>Carts</c:v>
                </c:pt>
                <c:pt idx="4">
                  <c:v>Payments</c:v>
                </c:pt>
                <c:pt idx="5">
                  <c:v>Orders</c:v>
                </c:pt>
              </c:strCache>
            </c:strRef>
          </c:cat>
          <c:val>
            <c:numRef>
              <c:f>'Order change Visualization'!$M$4:$R$4</c:f>
              <c:numCache>
                <c:formatCode>General</c:formatCode>
                <c:ptCount val="6"/>
                <c:pt idx="0">
                  <c:v>42645261</c:v>
                </c:pt>
                <c:pt idx="1">
                  <c:v>42645263</c:v>
                </c:pt>
                <c:pt idx="2">
                  <c:v>9134615</c:v>
                </c:pt>
                <c:pt idx="3">
                  <c:v>2981538</c:v>
                </c:pt>
                <c:pt idx="4">
                  <c:v>1926073</c:v>
                </c:pt>
                <c:pt idx="5">
                  <c:v>1457267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F6-4201-8E79-8EA31AB8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178664"/>
        <c:axId val="225746672"/>
      </c:barChart>
      <c:catAx>
        <c:axId val="30517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6672"/>
        <c:crosses val="autoZero"/>
        <c:auto val="1"/>
        <c:lblAlgn val="ctr"/>
        <c:lblOffset val="100"/>
        <c:noMultiLvlLbl val="0"/>
      </c:catAx>
      <c:valAx>
        <c:axId val="2257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Traffic</a:t>
            </a:r>
            <a:r>
              <a:rPr lang="en-US" baseline="0">
                <a:solidFill>
                  <a:schemeClr val="tx1"/>
                </a:solidFill>
              </a:rPr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Change Visualization'!$C$4</c:f>
              <c:strCache>
                <c:ptCount val="1"/>
                <c:pt idx="0">
                  <c:v>21-01-2019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'Traffic Change Visualization'!$D$3:$G$3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'Traffic Change Visualization'!$D$4:$G$4</c:f>
              <c:numCache>
                <c:formatCode>General</c:formatCode>
                <c:ptCount val="4"/>
                <c:pt idx="0">
                  <c:v>7974607</c:v>
                </c:pt>
                <c:pt idx="1">
                  <c:v>5980955</c:v>
                </c:pt>
                <c:pt idx="2">
                  <c:v>2436685</c:v>
                </c:pt>
                <c:pt idx="3">
                  <c:v>5759438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D-4389-A993-D79034F3F80A}"/>
            </c:ext>
          </c:extLst>
        </c:ser>
        <c:ser>
          <c:idx val="1"/>
          <c:order val="1"/>
          <c:tx>
            <c:strRef>
              <c:f>'Traffic Change Visualization'!$C$5</c:f>
              <c:strCache>
                <c:ptCount val="1"/>
                <c:pt idx="0">
                  <c:v>14-01-2019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'Traffic Change Visualization'!$D$3:$G$3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'Traffic Change Visualization'!$D$5:$G$5</c:f>
              <c:numCache>
                <c:formatCode>General</c:formatCode>
                <c:ptCount val="4"/>
                <c:pt idx="0">
                  <c:v>7583695</c:v>
                </c:pt>
                <c:pt idx="1">
                  <c:v>5687771</c:v>
                </c:pt>
                <c:pt idx="2">
                  <c:v>2317240</c:v>
                </c:pt>
                <c:pt idx="3">
                  <c:v>5477113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D-4389-A993-D79034F3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47064"/>
        <c:axId val="225749024"/>
      </c:barChart>
      <c:catAx>
        <c:axId val="2257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9024"/>
        <c:crosses val="autoZero"/>
        <c:auto val="1"/>
        <c:lblAlgn val="ctr"/>
        <c:lblOffset val="100"/>
        <c:noMultiLvlLbl val="0"/>
      </c:catAx>
      <c:valAx>
        <c:axId val="22574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Traffic</a:t>
            </a:r>
            <a:r>
              <a:rPr lang="en-US" baseline="0">
                <a:solidFill>
                  <a:schemeClr val="tx1"/>
                </a:solidFill>
              </a:rPr>
              <a:t> Decrease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Change Visualization'!$O$4</c:f>
              <c:strCache>
                <c:ptCount val="1"/>
                <c:pt idx="0">
                  <c:v>29-01-2019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'Traffic Change Visualization'!$P$3:$S$3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'Traffic Change Visualization'!$P$4:$S$4</c:f>
              <c:numCache>
                <c:formatCode>General</c:formatCode>
                <c:ptCount val="4"/>
                <c:pt idx="0">
                  <c:v>8052789</c:v>
                </c:pt>
                <c:pt idx="1">
                  <c:v>8052789</c:v>
                </c:pt>
                <c:pt idx="2">
                  <c:v>8052789</c:v>
                </c:pt>
                <c:pt idx="3">
                  <c:v>8052789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D8-47AD-BEA7-1491838E9E90}"/>
            </c:ext>
          </c:extLst>
        </c:ser>
        <c:ser>
          <c:idx val="1"/>
          <c:order val="1"/>
          <c:tx>
            <c:strRef>
              <c:f>'Traffic Change Visualization'!$O$5</c:f>
              <c:strCache>
                <c:ptCount val="1"/>
                <c:pt idx="0">
                  <c:v>22-01-2019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'Traffic Change Visualization'!$P$3:$S$3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'Traffic Change Visualization'!$P$5:$S$5</c:f>
              <c:numCache>
                <c:formatCode>General</c:formatCode>
                <c:ptCount val="4"/>
                <c:pt idx="0">
                  <c:v>13525559</c:v>
                </c:pt>
                <c:pt idx="1">
                  <c:v>13525559</c:v>
                </c:pt>
                <c:pt idx="2">
                  <c:v>13525559</c:v>
                </c:pt>
                <c:pt idx="3">
                  <c:v>13525559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D8-47AD-BEA7-1491838E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63184"/>
        <c:axId val="304964360"/>
      </c:barChart>
      <c:catAx>
        <c:axId val="3049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4360"/>
        <c:crosses val="autoZero"/>
        <c:auto val="1"/>
        <c:lblAlgn val="ctr"/>
        <c:lblOffset val="100"/>
        <c:noMultiLvlLbl val="0"/>
      </c:catAx>
      <c:valAx>
        <c:axId val="30496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849630</xdr:colOff>
      <xdr:row>14</xdr:row>
      <xdr:rowOff>30480</xdr:rowOff>
    </xdr:from>
    <xdr:to>
      <xdr:col>13</xdr:col>
      <xdr:colOff>30480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7929FFC-5321-50C7-BA3E-02F3C79E5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1112520</xdr:colOff>
      <xdr:row>8</xdr:row>
      <xdr:rowOff>15240</xdr:rowOff>
    </xdr:from>
    <xdr:to>
      <xdr:col>19</xdr:col>
      <xdr:colOff>251460</xdr:colOff>
      <xdr:row>21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12E2895-F3A5-B4B4-5678-BFCAACD7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15240</xdr:rowOff>
    </xdr:from>
    <xdr:to>
      <xdr:col>8</xdr:col>
      <xdr:colOff>23568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BBEE3DB-2065-DE74-E5E9-7369D200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3928</xdr:colOff>
      <xdr:row>3</xdr:row>
      <xdr:rowOff>195606</xdr:rowOff>
    </xdr:from>
    <xdr:to>
      <xdr:col>17</xdr:col>
      <xdr:colOff>659877</xdr:colOff>
      <xdr:row>24</xdr:row>
      <xdr:rowOff>47134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BA980B3-6169-B396-C1CD-69AE0C016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8467</xdr:rowOff>
    </xdr:from>
    <xdr:to>
      <xdr:col>10</xdr:col>
      <xdr:colOff>220133</xdr:colOff>
      <xdr:row>27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93441AD-FAD8-8EB6-9619-43BC200E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651934</xdr:colOff>
      <xdr:row>5</xdr:row>
      <xdr:rowOff>8468</xdr:rowOff>
    </xdr:from>
    <xdr:to>
      <xdr:col>21</xdr:col>
      <xdr:colOff>381000</xdr:colOff>
      <xdr:row>27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63E1D2E-A982-703C-67B3-B4378CBF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ridikalpa Dutta" id="{4BE5328D-F1EA-4F1A-8911-F4CEB3410E5C}" userId="567696fe64918eb5" providerId="Windows Live"/>
</personList>
</file>

<file path=xl/tables/table1.xml><?xml version="1.0" encoding="utf-8"?>
<table xmlns="http://schemas.openxmlformats.org/spreadsheetml/2006/main" id="3" name="Table3" displayName="Table3" ref="B2:O368" totalsRowShown="0" headerRowDxfId="142" dataDxfId="141" tableBorderDxfId="140" dataCellStyle="Percent">
  <tableColumns count="14">
    <tableColumn id="1" name="Date" dataDxfId="139"/>
    <tableColumn id="2" name="Listing" dataDxfId="138"/>
    <tableColumn id="3" name="Menu" dataDxfId="137"/>
    <tableColumn id="4" name="Carts" dataDxfId="136"/>
    <tableColumn id="5" name="Payments" dataDxfId="135"/>
    <tableColumn id="6" name="Orders" dataDxfId="134"/>
    <tableColumn id="7" name="Overall conversion" dataDxfId="133" dataCellStyle="Percent">
      <calculatedColumnFormula>G3/C3</calculatedColumnFormula>
    </tableColumn>
    <tableColumn id="8" name="Order Change with respect to same day last week" dataDxfId="132">
      <calculatedColumnFormula>IFERROR((INDEX($B$3:$G$368,MATCH(B3,$B$3:$B$368,0),6)/INDEX($B$3:$I$368,MATCH(B3-7,$B$3:$B$368,0),6))-1,"NA")</calculatedColumnFormula>
    </tableColumn>
    <tableColumn id="9" name="Traffic Change with respect to same day last week" dataDxfId="131">
      <calculatedColumnFormula>IFERROR((INDEX('Channel wise traffic'!$B$3:$G$368,MATCH('Session Details'!B3,'Channel wise traffic'!$B$3:$B$368,0),6)/INDEX('Channel wise traffic'!$B$3:$G$368,MATCH('Session Details'!B3-7,'Channel wise traffic'!$B$3:$B$368,0),6))-1, "NA")</calculatedColumnFormula>
    </tableColumn>
    <tableColumn id="10" name="Conversion change with respect to same day last week" dataDxfId="130"/>
    <tableColumn id="11" name="L2M" dataDxfId="129" dataCellStyle="Percent">
      <calculatedColumnFormula>D3/C3</calculatedColumnFormula>
    </tableColumn>
    <tableColumn id="12" name="M2C" dataDxfId="128" dataCellStyle="Percent">
      <calculatedColumnFormula>E3/D3</calculatedColumnFormula>
    </tableColumn>
    <tableColumn id="13" name="C2P" dataDxfId="127" dataCellStyle="Percent">
      <calculatedColumnFormula>F3/E3</calculatedColumnFormula>
    </tableColumn>
    <tableColumn id="14" name="P2O" dataDxfId="126" dataCellStyle="Percent">
      <calculatedColumnFormula>G3/F3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7:AB30" totalsRowShown="0" headerRowDxfId="95" tableBorderDxfId="94">
  <autoFilter ref="B17:AB30"/>
  <tableColumns count="27">
    <tableColumn id="1" name="Date" dataDxfId="93"/>
    <tableColumn id="2" name="Facebook" dataDxfId="92"/>
    <tableColumn id="3" name="Youtube" dataDxfId="91"/>
    <tableColumn id="4" name="Twitter" dataDxfId="90"/>
    <tableColumn id="5" name="Others" dataDxfId="89"/>
    <tableColumn id="6" name="Total" dataDxfId="88"/>
    <tableColumn id="7" name="Listing" dataDxfId="87"/>
    <tableColumn id="8" name="Menu" dataDxfId="86"/>
    <tableColumn id="9" name="Carts" dataDxfId="85"/>
    <tableColumn id="10" name="Payments" dataDxfId="84"/>
    <tableColumn id="11" name="Orders" dataDxfId="83"/>
    <tableColumn id="12" name="Overall conversion" dataDxfId="82"/>
    <tableColumn id="13" name="Order Change with respect to same day last week" dataDxfId="81"/>
    <tableColumn id="14" name="Traffic Change with respect to same day last week" dataDxfId="80"/>
    <tableColumn id="15" name="Conversion change with respect to same day last week" dataDxfId="79"/>
    <tableColumn id="16" name="L2M" dataDxfId="78"/>
    <tableColumn id="17" name="M2C" dataDxfId="77"/>
    <tableColumn id="18" name="C2P" dataDxfId="76"/>
    <tableColumn id="19" name="P2O" dataDxfId="75"/>
    <tableColumn id="20" name="Count of restaurants" dataDxfId="74"/>
    <tableColumn id="21" name="Average Discount" dataDxfId="73" dataCellStyle="Percent"/>
    <tableColumn id="22" name="Out of stock Items per restaurant" dataDxfId="72"/>
    <tableColumn id="23" name="Avearge Packaging charges" dataDxfId="71"/>
    <tableColumn id="24" name="Average Delivery Charges" dataDxfId="70"/>
    <tableColumn id="25" name="Avg Cost for two" dataDxfId="69"/>
    <tableColumn id="26" name="Number of images per restaurant" dataDxfId="68"/>
    <tableColumn id="27" name="Success Rate of payments" dataDxfId="6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32:AB45" totalsRowShown="0" headerRowDxfId="66" tableBorderDxfId="65">
  <autoFilter ref="B32:AB45"/>
  <tableColumns count="27">
    <tableColumn id="1" name="Date" dataDxfId="64"/>
    <tableColumn id="2" name="Facebook" dataDxfId="63"/>
    <tableColumn id="3" name="Youtube" dataDxfId="62"/>
    <tableColumn id="4" name="Twitter" dataDxfId="61"/>
    <tableColumn id="5" name="Others" dataDxfId="60"/>
    <tableColumn id="6" name="Total" dataDxfId="59"/>
    <tableColumn id="7" name="Listing" dataDxfId="58"/>
    <tableColumn id="8" name="Menu" dataDxfId="57"/>
    <tableColumn id="9" name="Carts" dataDxfId="56"/>
    <tableColumn id="10" name="Payments" dataDxfId="55"/>
    <tableColumn id="11" name="Orders" dataDxfId="54"/>
    <tableColumn id="12" name="Overall conversion" dataDxfId="53"/>
    <tableColumn id="13" name="Order Change with respect to same day last week" dataDxfId="52"/>
    <tableColumn id="14" name="Traffic Change with respect to same day last week" dataDxfId="51"/>
    <tableColumn id="15" name="Conversion change with respect to same day last week" dataDxfId="50"/>
    <tableColumn id="16" name="L2M" dataDxfId="49"/>
    <tableColumn id="17" name="M2C" dataDxfId="48"/>
    <tableColumn id="18" name="C2P" dataDxfId="47"/>
    <tableColumn id="19" name="P2O" dataDxfId="46"/>
    <tableColumn id="20" name="Count of restaurants" dataDxfId="45"/>
    <tableColumn id="21" name="Average Discount" dataDxfId="44" dataCellStyle="Percent"/>
    <tableColumn id="22" name="Out of stock Items per restaurant" dataDxfId="43"/>
    <tableColumn id="23" name="Avearge Packaging charges" dataDxfId="42"/>
    <tableColumn id="24" name="Average Delivery Charges" dataDxfId="41"/>
    <tableColumn id="25" name="Avg Cost for two" dataDxfId="40"/>
    <tableColumn id="26" name="Number of images per restaurant" dataDxfId="39"/>
    <tableColumn id="27" name="Success Rate of payments" dataDxfId="38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14" totalsRowShown="0" headerRowDxfId="18" dataDxfId="16" headerRowBorderDxfId="17" tableBorderDxfId="15" totalsRowBorderDxfId="14">
  <autoFilter ref="A1:A14"/>
  <tableColumns count="1">
    <tableColumn id="1" name="Dat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1:C25" totalsRowShown="0" headerRowDxfId="12" tableBorderDxfId="11">
  <autoFilter ref="C1:C25"/>
  <tableColumns count="1">
    <tableColumn id="1" name="Date Increas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E1:E60" totalsRowShown="0" headerRowDxfId="9" headerRowBorderDxfId="8" tableBorderDxfId="7" totalsRowBorderDxfId="6">
  <autoFilter ref="E1:E60"/>
  <tableColumns count="1">
    <tableColumn id="1" name="Traffic Increase Dat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G1:G49" totalsRowShown="0" headerRowDxfId="4" headerRowBorderDxfId="3" tableBorderDxfId="2" totalsRowBorderDxfId="1">
  <autoFilter ref="G1:G49"/>
  <tableColumns count="1">
    <tableColumn id="1" name="Traffic Decre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424" dT="2023-01-22T07:13:42.14" personId="{4BE5328D-F1EA-4F1A-8911-F4CEB3410E5C}" id="{A3CB242A-023C-41C7-B38E-56021A55F212}">
    <text>Avg delivery charge half than the same day last week that might be the reason for 102% change in order than the same day last week.
Because 
1.the traffic and listing same as last time
2.Menu and carts showed a decline of -1 &amp; -2 % respectively
3. out of stock items and avg delivery charges seems only two possible reasons with greater weight bearing to avg delivery charges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82" dT="2023-01-22T07:13:42.14" personId="{4BE5328D-F1EA-4F1A-8911-F4CEB3410E5C}" id="{01AC3672-155F-4686-8C5B-2D54A4A6D4D8}">
    <text>Avg delivery charge half than the same day last week that might be the reason for 102% change in order than the same day last week.
Because 
1.the traffic and listing same as last time
2.Menu and carts showed a decline of -1 &amp; -2 % respectively
3. out of stock items and avg delivery charges seems only two possible reasons with greater weight bearing to avg delivery charges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66"/>
  <sheetViews>
    <sheetView zoomScale="90" zoomScaleNormal="90" workbookViewId="0">
      <selection activeCell="E21" sqref="E21"/>
    </sheetView>
  </sheetViews>
  <sheetFormatPr defaultColWidth="11.19921875" defaultRowHeight="15.6" x14ac:dyDescent="0.3"/>
  <cols>
    <col min="1" max="1" width="22.5" bestFit="1" customWidth="1"/>
    <col min="8" max="8" width="18.19921875" customWidth="1"/>
    <col min="9" max="9" width="47.59765625" bestFit="1" customWidth="1"/>
    <col min="10" max="10" width="44.296875" customWidth="1"/>
    <col min="11" max="11" width="48.19921875" customWidth="1"/>
    <col min="12" max="12" width="12.19921875" customWidth="1"/>
    <col min="13" max="13" width="10.09765625" bestFit="1" customWidth="1"/>
    <col min="14" max="14" width="12.5" bestFit="1" customWidth="1"/>
    <col min="15" max="15" width="14.69921875" bestFit="1" customWidth="1"/>
    <col min="16" max="16" width="8.296875" customWidth="1"/>
  </cols>
  <sheetData>
    <row r="1" spans="1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B2" s="88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7" t="s">
        <v>18</v>
      </c>
      <c r="I2" s="7" t="s">
        <v>23</v>
      </c>
      <c r="J2" s="7" t="s">
        <v>24</v>
      </c>
      <c r="K2" s="7" t="s">
        <v>25</v>
      </c>
      <c r="L2" s="7" t="s">
        <v>19</v>
      </c>
      <c r="M2" s="7" t="s">
        <v>20</v>
      </c>
      <c r="N2" s="7" t="s">
        <v>21</v>
      </c>
      <c r="O2" s="7" t="s">
        <v>22</v>
      </c>
    </row>
    <row r="3" spans="1:15" x14ac:dyDescent="0.3">
      <c r="A3" s="12"/>
      <c r="B3" s="80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11">
        <v>1271572.67328</v>
      </c>
      <c r="H3" s="6">
        <f t="shared" ref="H3:H66" si="0">G3/C3</f>
        <v>6.0990659694639161E-2</v>
      </c>
      <c r="I3" s="8" t="str">
        <f t="shared" ref="I3:I66" si="1">IFERROR((INDEX($B$3:$G$368,MATCH(B3,$B$3:$B$368,0),6)/INDEX($B$3:$I$368,MATCH(B3-7,$B$3:$B$368,0),6))-1,"NA")</f>
        <v>NA</v>
      </c>
      <c r="J3" s="9" t="str">
        <f>IFERROR((INDEX('Channel wise traffic'!$B$3:$G$368,MATCH('Session Details'!B3,'Channel wise traffic'!$B$3:$B$368,0),6)/INDEX('Channel wise traffic'!$B$3:$G$368,MATCH('Session Details'!B3-7,'Channel wise traffic'!$B$3:$B$368,0),6))-1, "NA")</f>
        <v>NA</v>
      </c>
      <c r="K3" s="10" t="s">
        <v>34</v>
      </c>
      <c r="L3" s="6">
        <f t="shared" ref="L3:L66" si="2">D3/C3</f>
        <v>0.2449999870495187</v>
      </c>
      <c r="M3" s="6">
        <f t="shared" ref="M3:M66" si="3">E3/D3</f>
        <v>0.41199995771271192</v>
      </c>
      <c r="N3" s="6">
        <f t="shared" ref="N3:N66" si="4">F3/E3</f>
        <v>0.71539994544924068</v>
      </c>
      <c r="O3" s="6">
        <f t="shared" ref="O3:O66" si="5">G3/F3</f>
        <v>0.84460022987223116</v>
      </c>
    </row>
    <row r="4" spans="1:15" x14ac:dyDescent="0.3">
      <c r="A4" s="12"/>
      <c r="B4" s="80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6">
        <f t="shared" si="0"/>
        <v>5.749537270328272E-2</v>
      </c>
      <c r="I4" s="8" t="str">
        <f t="shared" si="1"/>
        <v>NA</v>
      </c>
      <c r="J4" s="9" t="str">
        <f>IFERROR((INDEX('Channel wise traffic'!$B$3:$G$368,MATCH('Session Details'!B4,'Channel wise traffic'!$B$3:$B$368,0),6)/INDEX('Channel wise traffic'!$B$3:$G$368,MATCH('Session Details'!B4-7,'Channel wise traffic'!$B$3:$B$368,0),6))-1, "NA")</f>
        <v>NA</v>
      </c>
      <c r="K4" s="10" t="s">
        <v>34</v>
      </c>
      <c r="L4" s="6">
        <f t="shared" si="2"/>
        <v>0.24750000148168322</v>
      </c>
      <c r="M4" s="6">
        <f t="shared" si="3"/>
        <v>0.39999985263756649</v>
      </c>
      <c r="N4" s="6">
        <f t="shared" si="4"/>
        <v>0.72270017812440712</v>
      </c>
      <c r="O4" s="6">
        <f t="shared" si="5"/>
        <v>0.80359956797537846</v>
      </c>
    </row>
    <row r="5" spans="1:15" x14ac:dyDescent="0.3">
      <c r="A5" s="12"/>
      <c r="B5" s="80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6">
        <f t="shared" si="0"/>
        <v>5.4615297319547756E-2</v>
      </c>
      <c r="I5" s="8" t="str">
        <f t="shared" si="1"/>
        <v>NA</v>
      </c>
      <c r="J5" s="9" t="str">
        <f>IFERROR((INDEX('Channel wise traffic'!$B$3:$G$368,MATCH('Session Details'!B5,'Channel wise traffic'!$B$3:$B$368,0),6)/INDEX('Channel wise traffic'!$B$3:$G$368,MATCH('Session Details'!B5-7,'Channel wise traffic'!$B$3:$B$368,0),6))-1, "NA")</f>
        <v>NA</v>
      </c>
      <c r="K5" s="10" t="s">
        <v>34</v>
      </c>
      <c r="L5" s="6">
        <f t="shared" si="2"/>
        <v>0.24999997601762725</v>
      </c>
      <c r="M5" s="6">
        <f t="shared" si="3"/>
        <v>0.38400003376718411</v>
      </c>
      <c r="N5" s="6">
        <f t="shared" si="4"/>
        <v>0.70079991206463255</v>
      </c>
      <c r="O5" s="6">
        <f t="shared" si="5"/>
        <v>0.81179997575982266</v>
      </c>
    </row>
    <row r="6" spans="1:15" x14ac:dyDescent="0.3">
      <c r="A6" s="12"/>
      <c r="B6" s="80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6">
        <f t="shared" si="0"/>
        <v>5.9704365267569601E-2</v>
      </c>
      <c r="I6" s="8" t="str">
        <f t="shared" si="1"/>
        <v>NA</v>
      </c>
      <c r="J6" s="9" t="str">
        <f>IFERROR((INDEX('Channel wise traffic'!$B$3:$G$368,MATCH('Session Details'!B6,'Channel wise traffic'!$B$3:$B$368,0),6)/INDEX('Channel wise traffic'!$B$3:$G$368,MATCH('Session Details'!B6-7,'Channel wise traffic'!$B$3:$B$368,0),6))-1, "NA")</f>
        <v>NA</v>
      </c>
      <c r="K6" s="10" t="s">
        <v>34</v>
      </c>
      <c r="L6" s="6">
        <f t="shared" si="2"/>
        <v>0.2624999654653839</v>
      </c>
      <c r="M6" s="6">
        <f t="shared" si="3"/>
        <v>0.40399989404997649</v>
      </c>
      <c r="N6" s="6">
        <f t="shared" si="4"/>
        <v>0.69350008662151352</v>
      </c>
      <c r="O6" s="6">
        <f t="shared" si="5"/>
        <v>0.811800032055777</v>
      </c>
    </row>
    <row r="7" spans="1:15" x14ac:dyDescent="0.3">
      <c r="A7" s="12"/>
      <c r="B7" s="80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6">
        <f t="shared" si="0"/>
        <v>3.7425633885761242E-2</v>
      </c>
      <c r="I7" s="8" t="str">
        <f t="shared" si="1"/>
        <v>NA</v>
      </c>
      <c r="J7" s="9" t="str">
        <f>IFERROR((INDEX('Channel wise traffic'!$B$3:$G$368,MATCH('Session Details'!B7,'Channel wise traffic'!$B$3:$B$368,0),6)/INDEX('Channel wise traffic'!$B$3:$G$368,MATCH('Session Details'!B7-7,'Channel wise traffic'!$B$3:$B$368,0),6))-1, "NA")</f>
        <v>NA</v>
      </c>
      <c r="K7" s="10" t="s">
        <v>34</v>
      </c>
      <c r="L7" s="6">
        <f t="shared" si="2"/>
        <v>0.20579999705946239</v>
      </c>
      <c r="M7" s="6">
        <f t="shared" si="3"/>
        <v>0.3331999072512119</v>
      </c>
      <c r="N7" s="6">
        <f t="shared" si="4"/>
        <v>0.714000028724882</v>
      </c>
      <c r="O7" s="6">
        <f t="shared" si="5"/>
        <v>0.76440003716571214</v>
      </c>
    </row>
    <row r="8" spans="1:15" x14ac:dyDescent="0.3">
      <c r="A8" s="12"/>
      <c r="B8" s="80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6">
        <f t="shared" si="0"/>
        <v>3.6352086249890857E-2</v>
      </c>
      <c r="I8" s="8" t="str">
        <f t="shared" si="1"/>
        <v>NA</v>
      </c>
      <c r="J8" s="9" t="str">
        <f>IFERROR((INDEX('Channel wise traffic'!$B$3:$G$368,MATCH('Session Details'!B8,'Channel wise traffic'!$B$3:$B$368,0),6)/INDEX('Channel wise traffic'!$B$3:$G$368,MATCH('Session Details'!B8-7,'Channel wise traffic'!$B$3:$B$368,0),6))-1, "NA")</f>
        <v>NA</v>
      </c>
      <c r="K8" s="10" t="s">
        <v>34</v>
      </c>
      <c r="L8" s="6">
        <f t="shared" si="2"/>
        <v>0.2015999886824669</v>
      </c>
      <c r="M8" s="6">
        <f t="shared" si="3"/>
        <v>0.34339995990102845</v>
      </c>
      <c r="N8" s="6">
        <f t="shared" si="4"/>
        <v>0.67999984076755349</v>
      </c>
      <c r="O8" s="6">
        <f t="shared" si="5"/>
        <v>0.77219997921781924</v>
      </c>
    </row>
    <row r="9" spans="1:15" x14ac:dyDescent="0.3">
      <c r="A9" s="12"/>
      <c r="B9" s="80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6">
        <f t="shared" si="0"/>
        <v>4.9269561075334707E-2</v>
      </c>
      <c r="I9" s="8" t="str">
        <f t="shared" si="1"/>
        <v>NA</v>
      </c>
      <c r="J9" s="9" t="str">
        <f>IFERROR((INDEX('Channel wise traffic'!$B$3:$G$368,MATCH('Session Details'!B9,'Channel wise traffic'!$B$3:$B$368,0),6)/INDEX('Channel wise traffic'!$B$3:$G$368,MATCH('Session Details'!B9-7,'Channel wise traffic'!$B$3:$B$368,0),6))-1, "NA")</f>
        <v>NA</v>
      </c>
      <c r="K9" s="10" t="s">
        <v>34</v>
      </c>
      <c r="L9" s="6">
        <f t="shared" si="2"/>
        <v>0.23749997094706898</v>
      </c>
      <c r="M9" s="6">
        <f t="shared" si="3"/>
        <v>0.3839999586392383</v>
      </c>
      <c r="N9" s="6">
        <f t="shared" si="4"/>
        <v>0.69350016252719204</v>
      </c>
      <c r="O9" s="6">
        <f t="shared" si="5"/>
        <v>0.77899987450068953</v>
      </c>
    </row>
    <row r="10" spans="1:15" x14ac:dyDescent="0.3">
      <c r="A10" s="12"/>
      <c r="B10" s="80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6">
        <f t="shared" si="0"/>
        <v>6.0386999512831684E-2</v>
      </c>
      <c r="I10" s="8">
        <f t="shared" si="1"/>
        <v>3.1356703048005974E-2</v>
      </c>
      <c r="J10" s="9">
        <f>IFERROR((INDEX('Channel wise traffic'!$B$3:$G$368,MATCH('Session Details'!B10,'Channel wise traffic'!$B$3:$B$368,0),6)/INDEX('Channel wise traffic'!$B$3:$G$368,MATCH('Session Details'!B10-7,'Channel wise traffic'!$B$3:$B$368,0),6))-1, "NA")</f>
        <v>4.1666640685761536E-2</v>
      </c>
      <c r="K10" s="8">
        <f t="shared" ref="K10:K73" si="6">((G10/C10)/(G3/C3))-1</f>
        <v>-9.8975840699184747E-3</v>
      </c>
      <c r="L10" s="6">
        <f t="shared" si="2"/>
        <v>0.24499998618615354</v>
      </c>
      <c r="M10" s="6">
        <f t="shared" si="3"/>
        <v>0.39199995940420407</v>
      </c>
      <c r="N10" s="6">
        <f t="shared" si="4"/>
        <v>0.75919976334458916</v>
      </c>
      <c r="O10" s="6">
        <f t="shared" si="5"/>
        <v>0.82820015055371432</v>
      </c>
    </row>
    <row r="11" spans="1:15" x14ac:dyDescent="0.3">
      <c r="A11" s="12"/>
      <c r="B11" s="80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6">
        <f t="shared" si="0"/>
        <v>6.6699846462641474E-2</v>
      </c>
      <c r="I11" s="8">
        <f t="shared" si="1"/>
        <v>0.1945488699447242</v>
      </c>
      <c r="J11" s="9">
        <f>IFERROR((INDEX('Channel wise traffic'!$B$3:$G$368,MATCH('Session Details'!B11,'Channel wise traffic'!$B$3:$B$368,0),6)/INDEX('Channel wise traffic'!$B$3:$G$368,MATCH('Session Details'!B11-7,'Channel wise traffic'!$B$3:$B$368,0),6))-1, "NA")</f>
        <v>2.9703010019234144E-2</v>
      </c>
      <c r="K11" s="8">
        <f t="shared" si="6"/>
        <v>0.16009068776474278</v>
      </c>
      <c r="L11" s="6">
        <f t="shared" si="2"/>
        <v>0.25999996280887561</v>
      </c>
      <c r="M11" s="6">
        <f t="shared" si="3"/>
        <v>0.40400005585481019</v>
      </c>
      <c r="N11" s="6">
        <f t="shared" si="4"/>
        <v>0.74459975122627076</v>
      </c>
      <c r="O11" s="6">
        <f t="shared" si="5"/>
        <v>0.85280008785654926</v>
      </c>
    </row>
    <row r="12" spans="1:15" x14ac:dyDescent="0.3">
      <c r="A12" s="12"/>
      <c r="B12" s="80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6">
        <f t="shared" si="0"/>
        <v>5.8609992429635833E-2</v>
      </c>
      <c r="I12" s="8">
        <f t="shared" si="1"/>
        <v>-0.4522502426107996</v>
      </c>
      <c r="J12" s="9">
        <f>IFERROR((INDEX('Channel wise traffic'!$B$3:$G$368,MATCH('Session Details'!B12,'Channel wise traffic'!$B$3:$B$368,0),6)/INDEX('Channel wise traffic'!$B$3:$G$368,MATCH('Session Details'!B12-7,'Channel wise traffic'!$B$3:$B$368,0),6))-1, "NA")</f>
        <v>-0.48958332783737268</v>
      </c>
      <c r="K12" s="8">
        <f t="shared" si="6"/>
        <v>7.3142421741578811E-2</v>
      </c>
      <c r="L12" s="6">
        <f t="shared" si="2"/>
        <v>0.25749997932621504</v>
      </c>
      <c r="M12" s="6">
        <f t="shared" si="3"/>
        <v>0.3879997153476864</v>
      </c>
      <c r="N12" s="6">
        <f t="shared" si="4"/>
        <v>0.71540014917357275</v>
      </c>
      <c r="O12" s="6">
        <f t="shared" si="5"/>
        <v>0.82000034183224713</v>
      </c>
    </row>
    <row r="13" spans="1:15" x14ac:dyDescent="0.3">
      <c r="A13" s="12"/>
      <c r="B13" s="80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6">
        <f t="shared" si="0"/>
        <v>5.4604244689654489E-2</v>
      </c>
      <c r="I13" s="8">
        <f t="shared" si="1"/>
        <v>-0.13115176381669258</v>
      </c>
      <c r="J13" s="9">
        <f>IFERROR((INDEX('Channel wise traffic'!$B$3:$G$368,MATCH('Session Details'!B13,'Channel wise traffic'!$B$3:$B$368,0),6)/INDEX('Channel wise traffic'!$B$3:$G$368,MATCH('Session Details'!B13-7,'Channel wise traffic'!$B$3:$B$368,0),6))-1, "NA")</f>
        <v>-4.9999958558456847E-2</v>
      </c>
      <c r="K13" s="8">
        <f t="shared" si="6"/>
        <v>-8.5422909280729042E-2</v>
      </c>
      <c r="L13" s="6">
        <f t="shared" si="2"/>
        <v>0.23999997479578894</v>
      </c>
      <c r="M13" s="6">
        <f t="shared" si="3"/>
        <v>0.40399991679378167</v>
      </c>
      <c r="N13" s="6">
        <f t="shared" si="4"/>
        <v>0.71539976215078083</v>
      </c>
      <c r="O13" s="6">
        <f t="shared" si="5"/>
        <v>0.78720010062154766</v>
      </c>
    </row>
    <row r="14" spans="1:15" x14ac:dyDescent="0.3">
      <c r="A14" s="12"/>
      <c r="B14" s="80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6">
        <f t="shared" si="0"/>
        <v>3.9404376518911377E-2</v>
      </c>
      <c r="I14" s="8">
        <f t="shared" si="1"/>
        <v>5.2871319138911188E-2</v>
      </c>
      <c r="J14" s="9">
        <f>IFERROR((INDEX('Channel wise traffic'!$B$3:$G$368,MATCH('Session Details'!B14,'Channel wise traffic'!$B$3:$B$368,0),6)/INDEX('Channel wise traffic'!$B$3:$G$368,MATCH('Session Details'!B14-7,'Channel wise traffic'!$B$3:$B$368,0),6))-1, "NA")</f>
        <v>0</v>
      </c>
      <c r="K14" s="8">
        <f t="shared" si="6"/>
        <v>5.2871319138911188E-2</v>
      </c>
      <c r="L14" s="6">
        <f t="shared" si="2"/>
        <v>0.21209999338027297</v>
      </c>
      <c r="M14" s="6">
        <f t="shared" si="3"/>
        <v>0.33999995577696557</v>
      </c>
      <c r="N14" s="6">
        <f t="shared" si="4"/>
        <v>0.69360001560813178</v>
      </c>
      <c r="O14" s="6">
        <f t="shared" si="5"/>
        <v>0.78779977140628266</v>
      </c>
    </row>
    <row r="15" spans="1:15" x14ac:dyDescent="0.3">
      <c r="A15" s="12"/>
      <c r="B15" s="80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6">
        <f t="shared" si="0"/>
        <v>3.5253944599501305E-2</v>
      </c>
      <c r="I15" s="8">
        <f t="shared" si="1"/>
        <v>2.9778612542572747E-2</v>
      </c>
      <c r="J15" s="9">
        <f>IFERROR((INDEX('Channel wise traffic'!$B$3:$G$368,MATCH('Session Details'!B15,'Channel wise traffic'!$B$3:$B$368,0),6)/INDEX('Channel wise traffic'!$B$3:$G$368,MATCH('Session Details'!B15-7,'Channel wise traffic'!$B$3:$B$368,0),6))-1, "NA")</f>
        <v>6.1855672233937842E-2</v>
      </c>
      <c r="K15" s="8">
        <f t="shared" si="6"/>
        <v>-3.0208490451984704E-2</v>
      </c>
      <c r="L15" s="6">
        <f t="shared" si="2"/>
        <v>0.21209998788185327</v>
      </c>
      <c r="M15" s="6">
        <f t="shared" si="3"/>
        <v>0.33659992725417975</v>
      </c>
      <c r="N15" s="6">
        <f t="shared" si="4"/>
        <v>0.66640007682634494</v>
      </c>
      <c r="O15" s="6">
        <f t="shared" si="5"/>
        <v>0.74099967541825129</v>
      </c>
    </row>
    <row r="16" spans="1:15" x14ac:dyDescent="0.3">
      <c r="A16" s="12"/>
      <c r="B16" s="80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6">
        <f t="shared" si="0"/>
        <v>5.6826840825564828E-2</v>
      </c>
      <c r="I16" s="8">
        <f t="shared" si="1"/>
        <v>6.550933508024892E-2</v>
      </c>
      <c r="J16" s="9">
        <f>IFERROR((INDEX('Channel wise traffic'!$B$3:$G$368,MATCH('Session Details'!B16,'Channel wise traffic'!$B$3:$B$368,0),6)/INDEX('Channel wise traffic'!$B$3:$G$368,MATCH('Session Details'!B16-7,'Channel wise traffic'!$B$3:$B$368,0),6))-1, "NA")</f>
        <v>-7.6190430248730401E-2</v>
      </c>
      <c r="K16" s="8">
        <f t="shared" si="6"/>
        <v>0.15338638269325777</v>
      </c>
      <c r="L16" s="6">
        <f t="shared" si="2"/>
        <v>0.25499999525297379</v>
      </c>
      <c r="M16" s="6">
        <f t="shared" si="3"/>
        <v>0.38799996425768424</v>
      </c>
      <c r="N16" s="6">
        <f t="shared" si="4"/>
        <v>0.69349963440121443</v>
      </c>
      <c r="O16" s="6">
        <f t="shared" si="5"/>
        <v>0.82820036695013521</v>
      </c>
    </row>
    <row r="17" spans="1:15" x14ac:dyDescent="0.3">
      <c r="A17" s="12"/>
      <c r="B17" s="80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6">
        <f t="shared" si="0"/>
        <v>5.6292693419576843E-2</v>
      </c>
      <c r="I17" s="8">
        <f t="shared" si="1"/>
        <v>-8.6445104445859289E-2</v>
      </c>
      <c r="J17" s="9">
        <f>IFERROR((INDEX('Channel wise traffic'!$B$3:$G$368,MATCH('Session Details'!B17,'Channel wise traffic'!$B$3:$B$368,0),6)/INDEX('Channel wise traffic'!$B$3:$G$368,MATCH('Session Details'!B17-7,'Channel wise traffic'!$B$3:$B$368,0),6))-1, "NA")</f>
        <v>-1.9999965004919074E-2</v>
      </c>
      <c r="K17" s="8">
        <f t="shared" si="6"/>
        <v>-6.7801118225535251E-2</v>
      </c>
      <c r="L17" s="6">
        <f t="shared" si="2"/>
        <v>0.2374999606493316</v>
      </c>
      <c r="M17" s="6">
        <f t="shared" si="3"/>
        <v>0.40400003165364579</v>
      </c>
      <c r="N17" s="6">
        <f t="shared" si="4"/>
        <v>0.72270007928101565</v>
      </c>
      <c r="O17" s="6">
        <f t="shared" si="5"/>
        <v>0.81179988453939078</v>
      </c>
    </row>
    <row r="18" spans="1:15" x14ac:dyDescent="0.3">
      <c r="A18" s="12"/>
      <c r="B18" s="80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6">
        <f t="shared" si="0"/>
        <v>6.6033318427670989E-2</v>
      </c>
      <c r="I18" s="8">
        <f t="shared" si="1"/>
        <v>-7.6628044753183744E-2</v>
      </c>
      <c r="J18" s="9">
        <f>IFERROR((INDEX('Channel wise traffic'!$B$3:$G$368,MATCH('Session Details'!B18,'Channel wise traffic'!$B$3:$B$368,0),6)/INDEX('Channel wise traffic'!$B$3:$G$368,MATCH('Session Details'!B18-7,'Channel wise traffic'!$B$3:$B$368,0),6))-1, "NA")</f>
        <v>-6.7307661655664042E-2</v>
      </c>
      <c r="K18" s="8">
        <f t="shared" si="6"/>
        <v>-9.992947065385005E-3</v>
      </c>
      <c r="L18" s="6">
        <f t="shared" si="2"/>
        <v>0.26249996439730333</v>
      </c>
      <c r="M18" s="6">
        <f t="shared" si="3"/>
        <v>0.41199997757594925</v>
      </c>
      <c r="N18" s="6">
        <f t="shared" si="4"/>
        <v>0.72999971908484862</v>
      </c>
      <c r="O18" s="6">
        <f t="shared" si="5"/>
        <v>0.83639993145475267</v>
      </c>
    </row>
    <row r="19" spans="1:15" x14ac:dyDescent="0.3">
      <c r="A19" s="12"/>
      <c r="B19" s="80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6">
        <f t="shared" si="0"/>
        <v>5.7425009589223593E-2</v>
      </c>
      <c r="I19" s="8">
        <f t="shared" si="1"/>
        <v>1.0595416371384867</v>
      </c>
      <c r="J19" s="9">
        <f>IFERROR((INDEX('Channel wise traffic'!$B$3:$G$368,MATCH('Session Details'!B19,'Channel wise traffic'!$B$3:$B$368,0),6)/INDEX('Channel wise traffic'!$B$3:$G$368,MATCH('Session Details'!B19-7,'Channel wise traffic'!$B$3:$B$368,0),6))-1, "NA")</f>
        <v>1.102040728108153</v>
      </c>
      <c r="K19" s="8">
        <f t="shared" si="6"/>
        <v>-2.0218102601444077E-2</v>
      </c>
      <c r="L19" s="6">
        <f t="shared" si="2"/>
        <v>0.25249999329424921</v>
      </c>
      <c r="M19" s="6">
        <f t="shared" si="3"/>
        <v>0.38399989235388587</v>
      </c>
      <c r="N19" s="6">
        <f t="shared" si="4"/>
        <v>0.70810011047156052</v>
      </c>
      <c r="O19" s="6">
        <f t="shared" si="5"/>
        <v>0.83639983930063222</v>
      </c>
    </row>
    <row r="20" spans="1:15" x14ac:dyDescent="0.3">
      <c r="A20" s="12"/>
      <c r="B20" s="80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6">
        <f t="shared" si="0"/>
        <v>5.9047015245385151E-2</v>
      </c>
      <c r="I20" s="8">
        <f t="shared" si="1"/>
        <v>0.16104249551291261</v>
      </c>
      <c r="J20" s="9">
        <f>IFERROR((INDEX('Channel wise traffic'!$B$3:$G$368,MATCH('Session Details'!B20,'Channel wise traffic'!$B$3:$B$368,0),6)/INDEX('Channel wise traffic'!$B$3:$G$368,MATCH('Session Details'!B20-7,'Channel wise traffic'!$B$3:$B$368,0),6))-1, "NA")</f>
        <v>7.3684175322051626E-2</v>
      </c>
      <c r="K20" s="8">
        <f t="shared" si="6"/>
        <v>8.136309880269077E-2</v>
      </c>
      <c r="L20" s="6">
        <f t="shared" si="2"/>
        <v>0.25999997201116104</v>
      </c>
      <c r="M20" s="6">
        <f t="shared" si="3"/>
        <v>0.4159999638853652</v>
      </c>
      <c r="N20" s="6">
        <f t="shared" si="4"/>
        <v>0.69350013314267633</v>
      </c>
      <c r="O20" s="6">
        <f t="shared" si="5"/>
        <v>0.7871994944555617</v>
      </c>
    </row>
    <row r="21" spans="1:15" x14ac:dyDescent="0.3">
      <c r="A21" s="12"/>
      <c r="B21" s="80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6">
        <f t="shared" si="0"/>
        <v>3.7814141279888462E-2</v>
      </c>
      <c r="I21" s="8">
        <f t="shared" si="1"/>
        <v>-4.0356817681399204E-2</v>
      </c>
      <c r="J21" s="9">
        <f>IFERROR((INDEX('Channel wise traffic'!$B$3:$G$368,MATCH('Session Details'!B21,'Channel wise traffic'!$B$3:$B$368,0),6)/INDEX('Channel wise traffic'!$B$3:$G$368,MATCH('Session Details'!B21-7,'Channel wise traffic'!$B$3:$B$368,0),6))-1, "NA")</f>
        <v>0</v>
      </c>
      <c r="K21" s="8">
        <f t="shared" si="6"/>
        <v>-4.0356817681399204E-2</v>
      </c>
      <c r="L21" s="6">
        <f t="shared" si="2"/>
        <v>0.20369999828585886</v>
      </c>
      <c r="M21" s="6">
        <f t="shared" si="3"/>
        <v>0.33319998986973398</v>
      </c>
      <c r="N21" s="6">
        <f t="shared" si="4"/>
        <v>0.7071998009988063</v>
      </c>
      <c r="O21" s="6">
        <f t="shared" si="5"/>
        <v>0.78780023820713474</v>
      </c>
    </row>
    <row r="22" spans="1:15" x14ac:dyDescent="0.3">
      <c r="A22" s="12"/>
      <c r="B22" s="80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6">
        <f t="shared" si="0"/>
        <v>4.0956684607291405E-2</v>
      </c>
      <c r="I22" s="8">
        <f t="shared" si="1"/>
        <v>0.11664479572912434</v>
      </c>
      <c r="J22" s="9">
        <f>IFERROR((INDEX('Channel wise traffic'!$B$3:$G$368,MATCH('Session Details'!B22,'Channel wise traffic'!$B$3:$B$368,0),6)/INDEX('Channel wise traffic'!$B$3:$G$368,MATCH('Session Details'!B22-7,'Channel wise traffic'!$B$3:$B$368,0),6))-1, "NA")</f>
        <v>-3.8834952716191973E-2</v>
      </c>
      <c r="K22" s="8">
        <f t="shared" si="6"/>
        <v>0.16176175666511861</v>
      </c>
      <c r="L22" s="6">
        <f t="shared" si="2"/>
        <v>0.20789999237863413</v>
      </c>
      <c r="M22" s="6">
        <f t="shared" si="3"/>
        <v>0.35360001506615307</v>
      </c>
      <c r="N22" s="6">
        <f t="shared" si="4"/>
        <v>0.70719987756351388</v>
      </c>
      <c r="O22" s="6">
        <f t="shared" si="5"/>
        <v>0.78779980453787235</v>
      </c>
    </row>
    <row r="23" spans="1:15" x14ac:dyDescent="0.3">
      <c r="A23" s="12"/>
      <c r="B23" s="80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6">
        <f t="shared" si="0"/>
        <v>6.6660972593193465E-2</v>
      </c>
      <c r="I23" s="8">
        <f t="shared" si="1"/>
        <v>0.23352106416819263</v>
      </c>
      <c r="J23" s="9">
        <f>IFERROR((INDEX('Channel wise traffic'!$B$3:$G$368,MATCH('Session Details'!B23,'Channel wise traffic'!$B$3:$B$368,0),6)/INDEX('Channel wise traffic'!$B$3:$G$368,MATCH('Session Details'!B23-7,'Channel wise traffic'!$B$3:$B$368,0),6))-1, "NA")</f>
        <v>5.154634623984955E-2</v>
      </c>
      <c r="K23" s="8">
        <f t="shared" si="6"/>
        <v>0.17305434588235169</v>
      </c>
      <c r="L23" s="6">
        <f t="shared" si="2"/>
        <v>0.25999997201116104</v>
      </c>
      <c r="M23" s="6">
        <f t="shared" si="3"/>
        <v>0.4159999638853652</v>
      </c>
      <c r="N23" s="6">
        <f t="shared" si="4"/>
        <v>0.75919999198639687</v>
      </c>
      <c r="O23" s="6">
        <f t="shared" si="5"/>
        <v>0.81179964452742104</v>
      </c>
    </row>
    <row r="24" spans="1:15" x14ac:dyDescent="0.3">
      <c r="A24" s="12"/>
      <c r="B24" s="80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6">
        <f t="shared" si="0"/>
        <v>5.9130715665311848E-2</v>
      </c>
      <c r="I24" s="8">
        <f t="shared" si="1"/>
        <v>0.85430485686646174</v>
      </c>
      <c r="J24" s="9">
        <f>IFERROR((INDEX('Channel wise traffic'!$B$3:$G$368,MATCH('Session Details'!B24,'Channel wise traffic'!$B$3:$B$368,0),6)/INDEX('Channel wise traffic'!$B$3:$G$368,MATCH('Session Details'!B24-7,'Channel wise traffic'!$B$3:$B$368,0),6))-1, "NA")</f>
        <v>0.76530616559927278</v>
      </c>
      <c r="K24" s="8">
        <f t="shared" si="6"/>
        <v>5.041546377221362E-2</v>
      </c>
      <c r="L24" s="6">
        <f t="shared" si="2"/>
        <v>0.25999998722418821</v>
      </c>
      <c r="M24" s="6">
        <f t="shared" si="3"/>
        <v>0.38399997379320527</v>
      </c>
      <c r="N24" s="6">
        <f t="shared" si="4"/>
        <v>0.70809988995192863</v>
      </c>
      <c r="O24" s="6">
        <f t="shared" si="5"/>
        <v>0.83640012122832152</v>
      </c>
    </row>
    <row r="25" spans="1:15" x14ac:dyDescent="0.3">
      <c r="A25" s="12"/>
      <c r="B25" s="80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6">
        <f t="shared" si="0"/>
        <v>6.4763217885702939E-2</v>
      </c>
      <c r="I25" s="8">
        <f t="shared" si="1"/>
        <v>9.8774591206907125E-4</v>
      </c>
      <c r="J25" s="9">
        <f>IFERROR((INDEX('Channel wise traffic'!$B$3:$G$368,MATCH('Session Details'!B25,'Channel wise traffic'!$B$3:$B$368,0),6)/INDEX('Channel wise traffic'!$B$3:$G$368,MATCH('Session Details'!B25-7,'Channel wise traffic'!$B$3:$B$368,0),6))-1, "NA")</f>
        <v>2.0618566978098496E-2</v>
      </c>
      <c r="K25" s="8">
        <f t="shared" si="6"/>
        <v>-1.9234237688042999E-2</v>
      </c>
      <c r="L25" s="6">
        <f t="shared" si="2"/>
        <v>0.25249999220936281</v>
      </c>
      <c r="M25" s="6">
        <f t="shared" si="3"/>
        <v>0.41599991305616424</v>
      </c>
      <c r="N25" s="6">
        <f t="shared" si="4"/>
        <v>0.7299999070128681</v>
      </c>
      <c r="O25" s="6">
        <f t="shared" si="5"/>
        <v>0.84459986109552565</v>
      </c>
    </row>
    <row r="26" spans="1:15" x14ac:dyDescent="0.3">
      <c r="A26" s="12"/>
      <c r="B26" s="80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6">
        <f t="shared" si="0"/>
        <v>5.1354840248197496E-2</v>
      </c>
      <c r="I26" s="8">
        <f t="shared" si="1"/>
        <v>-0.17516574129721951</v>
      </c>
      <c r="J26" s="9">
        <f>IFERROR((INDEX('Channel wise traffic'!$B$3:$G$368,MATCH('Session Details'!B26,'Channel wise traffic'!$B$3:$B$368,0),6)/INDEX('Channel wise traffic'!$B$3:$G$368,MATCH('Session Details'!B26-7,'Channel wise traffic'!$B$3:$B$368,0),6))-1, "NA")</f>
        <v>-7.7669856905524637E-2</v>
      </c>
      <c r="K26" s="8">
        <f t="shared" si="6"/>
        <v>-0.10570602224444781</v>
      </c>
      <c r="L26" s="6">
        <f t="shared" si="2"/>
        <v>0.23749995940667931</v>
      </c>
      <c r="M26" s="6">
        <f t="shared" si="3"/>
        <v>0.37999997551007414</v>
      </c>
      <c r="N26" s="6">
        <f t="shared" si="4"/>
        <v>0.71539965305936126</v>
      </c>
      <c r="O26" s="6">
        <f t="shared" si="5"/>
        <v>0.79539993108454754</v>
      </c>
    </row>
    <row r="27" spans="1:15" x14ac:dyDescent="0.3">
      <c r="A27" s="12"/>
      <c r="B27" s="80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6">
        <f t="shared" si="0"/>
        <v>5.9818414322622526E-2</v>
      </c>
      <c r="I27" s="8">
        <f t="shared" si="1"/>
        <v>-5.6459868607658614E-2</v>
      </c>
      <c r="J27" s="9">
        <f>IFERROR((INDEX('Channel wise traffic'!$B$3:$G$368,MATCH('Session Details'!B27,'Channel wise traffic'!$B$3:$B$368,0),6)/INDEX('Channel wise traffic'!$B$3:$G$368,MATCH('Session Details'!B27-7,'Channel wise traffic'!$B$3:$B$368,0),6))-1, "NA")</f>
        <v>-6.8627420442282427E-2</v>
      </c>
      <c r="K27" s="8">
        <f t="shared" si="6"/>
        <v>1.3064150220491788E-2</v>
      </c>
      <c r="L27" s="6">
        <f t="shared" si="2"/>
        <v>0.24499995710437156</v>
      </c>
      <c r="M27" s="6">
        <f t="shared" si="3"/>
        <v>0.4</v>
      </c>
      <c r="N27" s="6">
        <f t="shared" si="4"/>
        <v>0.75189971333667016</v>
      </c>
      <c r="O27" s="6">
        <f t="shared" si="5"/>
        <v>0.81179987028483402</v>
      </c>
    </row>
    <row r="28" spans="1:15" x14ac:dyDescent="0.3">
      <c r="A28" s="12"/>
      <c r="B28" s="80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6">
        <f t="shared" si="0"/>
        <v>3.7390569462478637E-2</v>
      </c>
      <c r="I28" s="8">
        <f t="shared" si="1"/>
        <v>9.2882647461171253E-2</v>
      </c>
      <c r="J28" s="9">
        <f>IFERROR((INDEX('Channel wise traffic'!$B$3:$G$368,MATCH('Session Details'!B28,'Channel wise traffic'!$B$3:$B$368,0),6)/INDEX('Channel wise traffic'!$B$3:$G$368,MATCH('Session Details'!B28-7,'Channel wise traffic'!$B$3:$B$368,0),6))-1, "NA")</f>
        <v>0.10526316159725235</v>
      </c>
      <c r="K28" s="8">
        <f t="shared" si="6"/>
        <v>-1.120141309767364E-2</v>
      </c>
      <c r="L28" s="6">
        <f t="shared" si="2"/>
        <v>0.21209998133416308</v>
      </c>
      <c r="M28" s="6">
        <f t="shared" si="3"/>
        <v>0.35699999529866999</v>
      </c>
      <c r="N28" s="6">
        <f t="shared" si="4"/>
        <v>0.66640001793224413</v>
      </c>
      <c r="O28" s="6">
        <f t="shared" si="5"/>
        <v>0.74100005255689283</v>
      </c>
    </row>
    <row r="29" spans="1:15" x14ac:dyDescent="0.3">
      <c r="A29" s="12"/>
      <c r="B29" s="80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6">
        <f t="shared" si="0"/>
        <v>3.9357569727266679E-2</v>
      </c>
      <c r="I29" s="8">
        <f t="shared" si="1"/>
        <v>-1.9630799659368758E-2</v>
      </c>
      <c r="J29" s="9">
        <f>IFERROR((INDEX('Channel wise traffic'!$B$3:$G$368,MATCH('Session Details'!B29,'Channel wise traffic'!$B$3:$B$368,0),6)/INDEX('Channel wise traffic'!$B$3:$G$368,MATCH('Session Details'!B29-7,'Channel wise traffic'!$B$3:$B$368,0),6))-1, "NA")</f>
        <v>2.0202043385712853E-2</v>
      </c>
      <c r="K29" s="8">
        <f t="shared" si="6"/>
        <v>-3.9044050937170782E-2</v>
      </c>
      <c r="L29" s="6">
        <f t="shared" si="2"/>
        <v>0.21209999468885796</v>
      </c>
      <c r="M29" s="6">
        <f t="shared" si="3"/>
        <v>0.35359997637351559</v>
      </c>
      <c r="N29" s="6">
        <f t="shared" si="4"/>
        <v>0.69360000917557196</v>
      </c>
      <c r="O29" s="6">
        <f t="shared" si="5"/>
        <v>0.75659993275304216</v>
      </c>
    </row>
    <row r="30" spans="1:15" x14ac:dyDescent="0.3">
      <c r="A30" s="12"/>
      <c r="B30" s="80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6">
        <f t="shared" si="0"/>
        <v>6.157634877763668E-2</v>
      </c>
      <c r="I30" s="8">
        <f t="shared" si="1"/>
        <v>-0.11250036399885421</v>
      </c>
      <c r="J30" s="9">
        <f>IFERROR((INDEX('Channel wise traffic'!$B$3:$G$368,MATCH('Session Details'!B30,'Channel wise traffic'!$B$3:$B$368,0),6)/INDEX('Channel wise traffic'!$B$3:$G$368,MATCH('Session Details'!B30-7,'Channel wise traffic'!$B$3:$B$368,0),6))-1, "NA")</f>
        <v>-3.9215662375119531E-2</v>
      </c>
      <c r="K30" s="8">
        <f t="shared" si="6"/>
        <v>-7.6275872039646142E-2</v>
      </c>
      <c r="L30" s="6">
        <f t="shared" si="2"/>
        <v>0.2474999639383427</v>
      </c>
      <c r="M30" s="6">
        <f t="shared" si="3"/>
        <v>0.38799990128219247</v>
      </c>
      <c r="N30" s="6">
        <f t="shared" si="4"/>
        <v>0.75190001003031115</v>
      </c>
      <c r="O30" s="6">
        <f t="shared" si="5"/>
        <v>0.8527997959312491</v>
      </c>
    </row>
    <row r="31" spans="1:15" x14ac:dyDescent="0.3">
      <c r="A31" s="12"/>
      <c r="B31" s="80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6">
        <f t="shared" si="0"/>
        <v>2.8097945089736356E-2</v>
      </c>
      <c r="I31" s="8">
        <f t="shared" si="1"/>
        <v>-0.71708723442563915</v>
      </c>
      <c r="J31" s="9">
        <f>IFERROR((INDEX('Channel wise traffic'!$B$3:$G$368,MATCH('Session Details'!B31,'Channel wise traffic'!$B$3:$B$368,0),6)/INDEX('Channel wise traffic'!$B$3:$G$368,MATCH('Session Details'!B31-7,'Channel wise traffic'!$B$3:$B$368,0),6))-1, "NA")</f>
        <v>-0.40462431699643209</v>
      </c>
      <c r="K31" s="8">
        <f t="shared" si="6"/>
        <v>-0.52481642115115479</v>
      </c>
      <c r="L31" s="6">
        <f t="shared" si="2"/>
        <v>0.11749999776474974</v>
      </c>
      <c r="M31" s="6">
        <f t="shared" si="3"/>
        <v>0.41599967431927592</v>
      </c>
      <c r="N31" s="6">
        <f t="shared" si="4"/>
        <v>0.72269978937048018</v>
      </c>
      <c r="O31" s="6">
        <f t="shared" si="5"/>
        <v>0.79540035839390932</v>
      </c>
    </row>
    <row r="32" spans="1:15" x14ac:dyDescent="0.3">
      <c r="A32" s="12"/>
      <c r="B32" s="80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6">
        <f t="shared" si="0"/>
        <v>5.739157024542154E-2</v>
      </c>
      <c r="I32" s="8">
        <f t="shared" si="1"/>
        <v>-7.8019563062868946E-2</v>
      </c>
      <c r="J32" s="9">
        <f>IFERROR((INDEX('Channel wise traffic'!$B$3:$G$368,MATCH('Session Details'!B32,'Channel wise traffic'!$B$3:$B$368,0),6)/INDEX('Channel wise traffic'!$B$3:$G$368,MATCH('Session Details'!B32-7,'Channel wise traffic'!$B$3:$B$368,0),6))-1, "NA")</f>
        <v>4.0403967113556316E-2</v>
      </c>
      <c r="K32" s="8">
        <f t="shared" si="6"/>
        <v>-0.11382460416483964</v>
      </c>
      <c r="L32" s="6">
        <f t="shared" si="2"/>
        <v>0.24750000670575076</v>
      </c>
      <c r="M32" s="6">
        <f t="shared" si="3"/>
        <v>0.41599983960386488</v>
      </c>
      <c r="N32" s="6">
        <f t="shared" si="4"/>
        <v>0.70080027024480518</v>
      </c>
      <c r="O32" s="6">
        <f t="shared" si="5"/>
        <v>0.7953997835206823</v>
      </c>
    </row>
    <row r="33" spans="1:15" x14ac:dyDescent="0.3">
      <c r="A33" s="12"/>
      <c r="B33" s="80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6">
        <f t="shared" si="0"/>
        <v>6.1014082161498638E-2</v>
      </c>
      <c r="I33" s="8">
        <f t="shared" si="1"/>
        <v>0.20059441674862155</v>
      </c>
      <c r="J33" s="9">
        <f>IFERROR((INDEX('Channel wise traffic'!$B$3:$G$368,MATCH('Session Details'!B33,'Channel wise traffic'!$B$3:$B$368,0),6)/INDEX('Channel wise traffic'!$B$3:$G$368,MATCH('Session Details'!B33-7,'Channel wise traffic'!$B$3:$B$368,0),6))-1, "NA")</f>
        <v>1.0526296911824717E-2</v>
      </c>
      <c r="K33" s="8">
        <f t="shared" si="6"/>
        <v>0.18808824770202981</v>
      </c>
      <c r="L33" s="6">
        <f t="shared" si="2"/>
        <v>0.25499996498573574</v>
      </c>
      <c r="M33" s="6">
        <f t="shared" si="3"/>
        <v>0.4039999593710335</v>
      </c>
      <c r="N33" s="6">
        <f t="shared" si="4"/>
        <v>0.70809986092920896</v>
      </c>
      <c r="O33" s="6">
        <f t="shared" si="5"/>
        <v>0.83640020619695488</v>
      </c>
    </row>
    <row r="34" spans="1:15" x14ac:dyDescent="0.3">
      <c r="A34" s="12"/>
      <c r="B34" s="80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6">
        <f t="shared" si="0"/>
        <v>6.4102403158514176E-2</v>
      </c>
      <c r="I34" s="8">
        <f t="shared" si="1"/>
        <v>7.1616556279585408E-2</v>
      </c>
      <c r="J34" s="9">
        <f>IFERROR((INDEX('Channel wise traffic'!$B$3:$G$368,MATCH('Session Details'!B34,'Channel wise traffic'!$B$3:$B$368,0),6)/INDEX('Channel wise traffic'!$B$3:$G$368,MATCH('Session Details'!B34-7,'Channel wise traffic'!$B$3:$B$368,0),6))-1, "NA")</f>
        <v>0</v>
      </c>
      <c r="K34" s="8">
        <f t="shared" si="6"/>
        <v>7.1616556279585408E-2</v>
      </c>
      <c r="L34" s="6">
        <f t="shared" si="2"/>
        <v>0.24499995710437156</v>
      </c>
      <c r="M34" s="6">
        <f t="shared" si="3"/>
        <v>0.4119998971256511</v>
      </c>
      <c r="N34" s="6">
        <f t="shared" si="4"/>
        <v>0.75190008355181648</v>
      </c>
      <c r="O34" s="6">
        <f t="shared" si="5"/>
        <v>0.84459997113411012</v>
      </c>
    </row>
    <row r="35" spans="1:15" x14ac:dyDescent="0.3">
      <c r="A35" s="12"/>
      <c r="B35" s="80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6">
        <f t="shared" si="0"/>
        <v>3.598160239457688E-2</v>
      </c>
      <c r="I35" s="8">
        <f t="shared" si="1"/>
        <v>-0.11100185204519353</v>
      </c>
      <c r="J35" s="9">
        <f>IFERROR((INDEX('Channel wise traffic'!$B$3:$G$368,MATCH('Session Details'!B35,'Channel wise traffic'!$B$3:$B$368,0),6)/INDEX('Channel wise traffic'!$B$3:$G$368,MATCH('Session Details'!B35-7,'Channel wise traffic'!$B$3:$B$368,0),6))-1, "NA")</f>
        <v>-7.6190478615162038E-2</v>
      </c>
      <c r="K35" s="8">
        <f t="shared" si="6"/>
        <v>-3.7682418004241769E-2</v>
      </c>
      <c r="L35" s="6">
        <f t="shared" si="2"/>
        <v>0.20789998258735065</v>
      </c>
      <c r="M35" s="6">
        <f t="shared" si="3"/>
        <v>0.32980002101053607</v>
      </c>
      <c r="N35" s="6">
        <f t="shared" si="4"/>
        <v>0.6935999689169291</v>
      </c>
      <c r="O35" s="6">
        <f t="shared" si="5"/>
        <v>0.7565999412780523</v>
      </c>
    </row>
    <row r="36" spans="1:15" x14ac:dyDescent="0.3">
      <c r="A36" s="12"/>
      <c r="B36" s="80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6">
        <f t="shared" si="0"/>
        <v>4.2169337098112596E-2</v>
      </c>
      <c r="I36" s="8">
        <f t="shared" si="1"/>
        <v>6.0833246003320962E-2</v>
      </c>
      <c r="J36" s="9">
        <f>IFERROR((INDEX('Channel wise traffic'!$B$3:$G$368,MATCH('Session Details'!B36,'Channel wise traffic'!$B$3:$B$368,0),6)/INDEX('Channel wise traffic'!$B$3:$G$368,MATCH('Session Details'!B36-7,'Channel wise traffic'!$B$3:$B$368,0),6))-1, "NA")</f>
        <v>-9.9010012363183186E-3</v>
      </c>
      <c r="K36" s="8">
        <f t="shared" si="6"/>
        <v>7.1441590279339273E-2</v>
      </c>
      <c r="L36" s="6">
        <f t="shared" si="2"/>
        <v>0.21630000167076002</v>
      </c>
      <c r="M36" s="6">
        <f t="shared" si="3"/>
        <v>0.33659997942253961</v>
      </c>
      <c r="N36" s="6">
        <f t="shared" si="4"/>
        <v>0.71399997980582386</v>
      </c>
      <c r="O36" s="6">
        <f t="shared" si="5"/>
        <v>0.81120004593870954</v>
      </c>
    </row>
    <row r="37" spans="1:15" x14ac:dyDescent="0.3">
      <c r="A37" s="12"/>
      <c r="B37" s="80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6">
        <f t="shared" si="0"/>
        <v>5.6292693419576843E-2</v>
      </c>
      <c r="I37" s="8">
        <f t="shared" si="1"/>
        <v>-8.5806571239552931E-2</v>
      </c>
      <c r="J37" s="9">
        <f>IFERROR((INDEX('Channel wise traffic'!$B$3:$G$368,MATCH('Session Details'!B37,'Channel wise traffic'!$B$3:$B$368,0),6)/INDEX('Channel wise traffic'!$B$3:$G$368,MATCH('Session Details'!B37-7,'Channel wise traffic'!$B$3:$B$368,0),6))-1, "NA")</f>
        <v>0</v>
      </c>
      <c r="K37" s="8">
        <f t="shared" si="6"/>
        <v>-8.5806571239552931E-2</v>
      </c>
      <c r="L37" s="6">
        <f t="shared" si="2"/>
        <v>0.2374999606493316</v>
      </c>
      <c r="M37" s="6">
        <f t="shared" si="3"/>
        <v>0.3959999683463542</v>
      </c>
      <c r="N37" s="6">
        <f t="shared" si="4"/>
        <v>0.73730019758551002</v>
      </c>
      <c r="O37" s="6">
        <f t="shared" si="5"/>
        <v>0.81179988453939078</v>
      </c>
    </row>
    <row r="38" spans="1:15" x14ac:dyDescent="0.3">
      <c r="A38" s="12"/>
      <c r="B38" s="80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6">
        <f t="shared" si="0"/>
        <v>6.0345542866288224E-2</v>
      </c>
      <c r="I38" s="8">
        <f t="shared" si="1"/>
        <v>1.1476852728398028</v>
      </c>
      <c r="J38" s="9">
        <f>IFERROR((INDEX('Channel wise traffic'!$B$3:$G$368,MATCH('Session Details'!B38,'Channel wise traffic'!$B$3:$B$368,0),6)/INDEX('Channel wise traffic'!$B$3:$G$368,MATCH('Session Details'!B38-7,'Channel wise traffic'!$B$3:$B$368,0),6))-1, "NA")</f>
        <v>0</v>
      </c>
      <c r="K38" s="8">
        <f t="shared" si="6"/>
        <v>1.1476852728398028</v>
      </c>
      <c r="L38" s="6">
        <f t="shared" si="2"/>
        <v>0.26249996647124618</v>
      </c>
      <c r="M38" s="6">
        <f t="shared" si="3"/>
        <v>0.40399994890855911</v>
      </c>
      <c r="N38" s="6">
        <f t="shared" si="4"/>
        <v>0.7081000599860805</v>
      </c>
      <c r="O38" s="6">
        <f t="shared" si="5"/>
        <v>0.80360014216257369</v>
      </c>
    </row>
    <row r="39" spans="1:15" x14ac:dyDescent="0.3">
      <c r="A39" s="12"/>
      <c r="B39" s="80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6">
        <f t="shared" si="0"/>
        <v>6.2098765318404553E-2</v>
      </c>
      <c r="I39" s="8">
        <f t="shared" si="1"/>
        <v>-2.0213680806117074E-3</v>
      </c>
      <c r="J39" s="9">
        <f>IFERROR((INDEX('Channel wise traffic'!$B$3:$G$368,MATCH('Session Details'!B39,'Channel wise traffic'!$B$3:$B$368,0),6)/INDEX('Channel wise traffic'!$B$3:$G$368,MATCH('Session Details'!B39-7,'Channel wise traffic'!$B$3:$B$368,0),6))-1, "NA")</f>
        <v>-7.7669856905524637E-2</v>
      </c>
      <c r="K39" s="8">
        <f t="shared" si="6"/>
        <v>8.2018928090899168E-2</v>
      </c>
      <c r="L39" s="6">
        <f t="shared" si="2"/>
        <v>0.26000000096939274</v>
      </c>
      <c r="M39" s="6">
        <f t="shared" si="3"/>
        <v>0.39999996271566424</v>
      </c>
      <c r="N39" s="6">
        <f t="shared" si="4"/>
        <v>0.69349989490476882</v>
      </c>
      <c r="O39" s="6">
        <f t="shared" si="5"/>
        <v>0.86100022580280966</v>
      </c>
    </row>
    <row r="40" spans="1:15" x14ac:dyDescent="0.3">
      <c r="A40" s="12"/>
      <c r="B40" s="80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6">
        <f t="shared" si="0"/>
        <v>6.2248170985803472E-2</v>
      </c>
      <c r="I40" s="8">
        <f t="shared" si="1"/>
        <v>8.3990469010527091E-2</v>
      </c>
      <c r="J40" s="9">
        <f>IFERROR((INDEX('Channel wise traffic'!$B$3:$G$368,MATCH('Session Details'!B40,'Channel wise traffic'!$B$3:$B$368,0),6)/INDEX('Channel wise traffic'!$B$3:$G$368,MATCH('Session Details'!B40-7,'Channel wise traffic'!$B$3:$B$368,0),6))-1, "NA")</f>
        <v>6.249998501101639E-2</v>
      </c>
      <c r="K40" s="8">
        <f t="shared" si="6"/>
        <v>2.0226294989381444E-2</v>
      </c>
      <c r="L40" s="6">
        <f t="shared" si="2"/>
        <v>0.2474999759611988</v>
      </c>
      <c r="M40" s="6">
        <f t="shared" si="3"/>
        <v>0.40000003647942872</v>
      </c>
      <c r="N40" s="6">
        <f t="shared" si="4"/>
        <v>0.73729980205351808</v>
      </c>
      <c r="O40" s="6">
        <f t="shared" si="5"/>
        <v>0.85280018504419852</v>
      </c>
    </row>
    <row r="41" spans="1:15" x14ac:dyDescent="0.3">
      <c r="A41" s="12"/>
      <c r="B41" s="80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6">
        <f t="shared" si="0"/>
        <v>5.6826837231353164E-2</v>
      </c>
      <c r="I41" s="8">
        <f t="shared" si="1"/>
        <v>-5.7509600938203898E-2</v>
      </c>
      <c r="J41" s="9">
        <f>IFERROR((INDEX('Channel wise traffic'!$B$3:$G$368,MATCH('Session Details'!B41,'Channel wise traffic'!$B$3:$B$368,0),6)/INDEX('Channel wise traffic'!$B$3:$G$368,MATCH('Session Details'!B41-7,'Channel wise traffic'!$B$3:$B$368,0),6))-1, "NA")</f>
        <v>6.315782994058794E-2</v>
      </c>
      <c r="K41" s="8">
        <f t="shared" si="6"/>
        <v>-0.11349911342902064</v>
      </c>
      <c r="L41" s="6">
        <f t="shared" si="2"/>
        <v>0.23750000740841615</v>
      </c>
      <c r="M41" s="6">
        <f t="shared" si="3"/>
        <v>0.40399988712813473</v>
      </c>
      <c r="N41" s="6">
        <f t="shared" si="4"/>
        <v>0.70810019499994303</v>
      </c>
      <c r="O41" s="6">
        <f t="shared" si="5"/>
        <v>0.83639976138696182</v>
      </c>
    </row>
    <row r="42" spans="1:15" x14ac:dyDescent="0.3">
      <c r="A42" s="12"/>
      <c r="B42" s="80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6">
        <f t="shared" si="0"/>
        <v>4.2169323913883797E-2</v>
      </c>
      <c r="I42" s="8">
        <f t="shared" si="1"/>
        <v>0.1840511785869976</v>
      </c>
      <c r="J42" s="9">
        <f>IFERROR((INDEX('Channel wise traffic'!$B$3:$G$368,MATCH('Session Details'!B42,'Channel wise traffic'!$B$3:$B$368,0),6)/INDEX('Channel wise traffic'!$B$3:$G$368,MATCH('Session Details'!B42-7,'Channel wise traffic'!$B$3:$B$368,0),6))-1, "NA")</f>
        <v>1.0309313154317934E-2</v>
      </c>
      <c r="K42" s="8">
        <f t="shared" si="6"/>
        <v>0.1719690371610445</v>
      </c>
      <c r="L42" s="6">
        <f t="shared" si="2"/>
        <v>0.20789998989587982</v>
      </c>
      <c r="M42" s="6">
        <f t="shared" si="3"/>
        <v>0.35700000666963555</v>
      </c>
      <c r="N42" s="6">
        <f t="shared" si="4"/>
        <v>0.70039992698530151</v>
      </c>
      <c r="O42" s="6">
        <f t="shared" si="5"/>
        <v>0.81119983488370362</v>
      </c>
    </row>
    <row r="43" spans="1:15" x14ac:dyDescent="0.3">
      <c r="A43" s="12"/>
      <c r="B43" s="80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6">
        <f t="shared" si="0"/>
        <v>3.892552893828792E-2</v>
      </c>
      <c r="I43" s="8">
        <f t="shared" si="1"/>
        <v>-4.9231076440156785E-2</v>
      </c>
      <c r="J43" s="9">
        <f>IFERROR((INDEX('Channel wise traffic'!$B$3:$G$368,MATCH('Session Details'!B43,'Channel wise traffic'!$B$3:$B$368,0),6)/INDEX('Channel wise traffic'!$B$3:$G$368,MATCH('Session Details'!B43-7,'Channel wise traffic'!$B$3:$B$368,0),6))-1, "NA")</f>
        <v>2.9999989529903681E-2</v>
      </c>
      <c r="K43" s="8">
        <f t="shared" si="6"/>
        <v>-7.6923385166750902E-2</v>
      </c>
      <c r="L43" s="6">
        <f t="shared" si="2"/>
        <v>0.21629998657119884</v>
      </c>
      <c r="M43" s="6">
        <f t="shared" si="3"/>
        <v>0.33659999228072718</v>
      </c>
      <c r="N43" s="6">
        <f t="shared" si="4"/>
        <v>0.65279978088813384</v>
      </c>
      <c r="O43" s="6">
        <f t="shared" si="5"/>
        <v>0.81900005051123281</v>
      </c>
    </row>
    <row r="44" spans="1:15" x14ac:dyDescent="0.3">
      <c r="A44" s="12"/>
      <c r="B44" s="80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6">
        <f t="shared" si="0"/>
        <v>5.8004341750093655E-2</v>
      </c>
      <c r="I44" s="8">
        <f t="shared" si="1"/>
        <v>8.2977972200451333E-2</v>
      </c>
      <c r="J44" s="9">
        <f>IFERROR((INDEX('Channel wise traffic'!$B$3:$G$368,MATCH('Session Details'!B44,'Channel wise traffic'!$B$3:$B$368,0),6)/INDEX('Channel wise traffic'!$B$3:$G$368,MATCH('Session Details'!B44-7,'Channel wise traffic'!$B$3:$B$368,0),6))-1, "NA")</f>
        <v>5.1020364054076506E-2</v>
      </c>
      <c r="K44" s="8">
        <f t="shared" si="6"/>
        <v>3.0406225507084272E-2</v>
      </c>
      <c r="L44" s="6">
        <f t="shared" si="2"/>
        <v>0.23749998882374873</v>
      </c>
      <c r="M44" s="6">
        <f t="shared" si="3"/>
        <v>0.39999988706103445</v>
      </c>
      <c r="N44" s="6">
        <f t="shared" si="4"/>
        <v>0.74460022183101404</v>
      </c>
      <c r="O44" s="6">
        <f t="shared" si="5"/>
        <v>0.82000005055912073</v>
      </c>
    </row>
    <row r="45" spans="1:15" x14ac:dyDescent="0.3">
      <c r="A45" s="12"/>
      <c r="B45" s="80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6">
        <f t="shared" si="0"/>
        <v>6.1594494142863325E-2</v>
      </c>
      <c r="I45" s="8">
        <f t="shared" si="1"/>
        <v>4.0516023501679044E-2</v>
      </c>
      <c r="J45" s="9">
        <f>IFERROR((INDEX('Channel wise traffic'!$B$3:$G$368,MATCH('Session Details'!B45,'Channel wise traffic'!$B$3:$B$368,0),6)/INDEX('Channel wise traffic'!$B$3:$G$368,MATCH('Session Details'!B45-7,'Channel wise traffic'!$B$3:$B$368,0),6))-1, "NA")</f>
        <v>1.9417486578885645E-2</v>
      </c>
      <c r="K45" s="8">
        <f t="shared" si="6"/>
        <v>2.0696661547025652E-2</v>
      </c>
      <c r="L45" s="6">
        <f t="shared" si="2"/>
        <v>0.25499996557501758</v>
      </c>
      <c r="M45" s="6">
        <f t="shared" si="3"/>
        <v>0.38800000068789781</v>
      </c>
      <c r="N45" s="6">
        <f t="shared" si="4"/>
        <v>0.75919985781080945</v>
      </c>
      <c r="O45" s="6">
        <f t="shared" si="5"/>
        <v>0.82000014011587585</v>
      </c>
    </row>
    <row r="46" spans="1:15" x14ac:dyDescent="0.3">
      <c r="A46" s="12"/>
      <c r="B46" s="80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6">
        <f t="shared" si="0"/>
        <v>6.4152976377401652E-2</v>
      </c>
      <c r="I46" s="8">
        <f t="shared" si="1"/>
        <v>8.7452358707419409E-2</v>
      </c>
      <c r="J46" s="9">
        <f>IFERROR((INDEX('Channel wise traffic'!$B$3:$G$368,MATCH('Session Details'!B46,'Channel wise traffic'!$B$3:$B$368,0),6)/INDEX('Channel wise traffic'!$B$3:$G$368,MATCH('Session Details'!B46-7,'Channel wise traffic'!$B$3:$B$368,0),6))-1, "NA")</f>
        <v>5.2631533028763E-2</v>
      </c>
      <c r="K46" s="8">
        <f t="shared" si="6"/>
        <v>3.3079740772048449E-2</v>
      </c>
      <c r="L46" s="6">
        <f t="shared" si="2"/>
        <v>0.25249998388384581</v>
      </c>
      <c r="M46" s="6">
        <f t="shared" si="3"/>
        <v>0.41199986578228864</v>
      </c>
      <c r="N46" s="6">
        <f t="shared" si="4"/>
        <v>0.74460020874146948</v>
      </c>
      <c r="O46" s="6">
        <f t="shared" si="5"/>
        <v>0.82820000225889157</v>
      </c>
    </row>
    <row r="47" spans="1:15" x14ac:dyDescent="0.3">
      <c r="A47" s="12"/>
      <c r="B47" s="80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6">
        <f t="shared" si="0"/>
        <v>5.5111339367736073E-2</v>
      </c>
      <c r="I47" s="8">
        <f t="shared" si="1"/>
        <v>-0.14069092654880477</v>
      </c>
      <c r="J47" s="9">
        <f>IFERROR((INDEX('Channel wise traffic'!$B$3:$G$368,MATCH('Session Details'!B47,'Channel wise traffic'!$B$3:$B$368,0),6)/INDEX('Channel wise traffic'!$B$3:$G$368,MATCH('Session Details'!B47-7,'Channel wise traffic'!$B$3:$B$368,0),6))-1, "NA")</f>
        <v>-2.9411712923870126E-2</v>
      </c>
      <c r="K47" s="8">
        <f t="shared" si="6"/>
        <v>-0.1146512661343102</v>
      </c>
      <c r="L47" s="6">
        <f t="shared" si="2"/>
        <v>0.24249997686064484</v>
      </c>
      <c r="M47" s="6">
        <f t="shared" si="3"/>
        <v>0.37999996164018879</v>
      </c>
      <c r="N47" s="6">
        <f t="shared" si="4"/>
        <v>0.70809997779168599</v>
      </c>
      <c r="O47" s="6">
        <f t="shared" si="5"/>
        <v>0.84460010435407396</v>
      </c>
    </row>
    <row r="48" spans="1:15" x14ac:dyDescent="0.3">
      <c r="A48" s="12"/>
      <c r="B48" s="80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6">
        <f t="shared" si="0"/>
        <v>5.9793070444522596E-2</v>
      </c>
      <c r="I48" s="8">
        <f t="shared" si="1"/>
        <v>3.1362191919734883E-2</v>
      </c>
      <c r="J48" s="9">
        <f>IFERROR((INDEX('Channel wise traffic'!$B$3:$G$368,MATCH('Session Details'!B48,'Channel wise traffic'!$B$3:$B$368,0),6)/INDEX('Channel wise traffic'!$B$3:$G$368,MATCH('Session Details'!B48-7,'Channel wise traffic'!$B$3:$B$368,0),6))-1, "NA")</f>
        <v>-1.9801900302222397E-2</v>
      </c>
      <c r="K48" s="8">
        <f t="shared" si="6"/>
        <v>5.2197752992891644E-2</v>
      </c>
      <c r="L48" s="6">
        <f t="shared" si="2"/>
        <v>0.25499997279090902</v>
      </c>
      <c r="M48" s="6">
        <f t="shared" si="3"/>
        <v>0.40400000583670859</v>
      </c>
      <c r="N48" s="6">
        <f t="shared" si="4"/>
        <v>0.73729980897962799</v>
      </c>
      <c r="O48" s="6">
        <f t="shared" si="5"/>
        <v>0.78720025963210616</v>
      </c>
    </row>
    <row r="49" spans="1:15" x14ac:dyDescent="0.3">
      <c r="A49" s="12"/>
      <c r="B49" s="80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6">
        <f t="shared" si="0"/>
        <v>3.8624106184334629E-2</v>
      </c>
      <c r="I49" s="8">
        <f t="shared" si="1"/>
        <v>-4.6686155168073507E-2</v>
      </c>
      <c r="J49" s="9">
        <f>IFERROR((INDEX('Channel wise traffic'!$B$3:$G$368,MATCH('Session Details'!B49,'Channel wise traffic'!$B$3:$B$368,0),6)/INDEX('Channel wise traffic'!$B$3:$G$368,MATCH('Session Details'!B49-7,'Channel wise traffic'!$B$3:$B$368,0),6))-1, "NA")</f>
        <v>4.0816303799183329E-2</v>
      </c>
      <c r="K49" s="8">
        <f t="shared" si="6"/>
        <v>-8.4071011828148912E-2</v>
      </c>
      <c r="L49" s="6">
        <f t="shared" si="2"/>
        <v>0.21419999696423994</v>
      </c>
      <c r="M49" s="6">
        <f t="shared" si="3"/>
        <v>0.33999997145097949</v>
      </c>
      <c r="N49" s="6">
        <f t="shared" si="4"/>
        <v>0.68679982546710794</v>
      </c>
      <c r="O49" s="6">
        <f t="shared" si="5"/>
        <v>0.77220022766441376</v>
      </c>
    </row>
    <row r="50" spans="1:15" x14ac:dyDescent="0.3">
      <c r="A50" s="12"/>
      <c r="B50" s="80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6">
        <f t="shared" si="0"/>
        <v>3.4841863833257665E-2</v>
      </c>
      <c r="I50" s="8">
        <f t="shared" si="1"/>
        <v>-0.12229008244350137</v>
      </c>
      <c r="J50" s="9">
        <f>IFERROR((INDEX('Channel wise traffic'!$B$3:$G$368,MATCH('Session Details'!B50,'Channel wise traffic'!$B$3:$B$368,0),6)/INDEX('Channel wise traffic'!$B$3:$G$368,MATCH('Session Details'!B50-7,'Channel wise traffic'!$B$3:$B$368,0),6))-1, "NA")</f>
        <v>-1.9417454730133787E-2</v>
      </c>
      <c r="K50" s="8">
        <f t="shared" si="6"/>
        <v>-0.10490968822811508</v>
      </c>
      <c r="L50" s="6">
        <f t="shared" si="2"/>
        <v>0.21839998404892885</v>
      </c>
      <c r="M50" s="6">
        <f t="shared" si="3"/>
        <v>0.32640002585346739</v>
      </c>
      <c r="N50" s="6">
        <f t="shared" si="4"/>
        <v>0.64600000000000002</v>
      </c>
      <c r="O50" s="6">
        <f t="shared" si="5"/>
        <v>0.75659954250068973</v>
      </c>
    </row>
    <row r="51" spans="1:15" x14ac:dyDescent="0.3">
      <c r="A51" s="12"/>
      <c r="B51" s="80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6">
        <f t="shared" si="0"/>
        <v>6.5936251861415815E-2</v>
      </c>
      <c r="I51" s="8">
        <f t="shared" si="1"/>
        <v>0.10363771309396363</v>
      </c>
      <c r="J51" s="9">
        <f>IFERROR((INDEX('Channel wise traffic'!$B$3:$G$368,MATCH('Session Details'!B51,'Channel wise traffic'!$B$3:$B$368,0),6)/INDEX('Channel wise traffic'!$B$3:$G$368,MATCH('Session Details'!B51-7,'Channel wise traffic'!$B$3:$B$368,0),6))-1, "NA")</f>
        <v>-2.9126207515823954E-2</v>
      </c>
      <c r="K51" s="8">
        <f t="shared" si="6"/>
        <v>0.13674683432312817</v>
      </c>
      <c r="L51" s="6">
        <f t="shared" si="2"/>
        <v>0.25749999769769227</v>
      </c>
      <c r="M51" s="6">
        <f t="shared" si="3"/>
        <v>0.4199999463539939</v>
      </c>
      <c r="N51" s="6">
        <f t="shared" si="4"/>
        <v>0.76649976795970587</v>
      </c>
      <c r="O51" s="6">
        <f t="shared" si="5"/>
        <v>0.79540032472347677</v>
      </c>
    </row>
    <row r="52" spans="1:15" x14ac:dyDescent="0.3">
      <c r="A52" s="12"/>
      <c r="B52" s="80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6">
        <f t="shared" si="0"/>
        <v>2.8277810407735061E-2</v>
      </c>
      <c r="I52" s="8">
        <f t="shared" si="1"/>
        <v>-0.55839299648571217</v>
      </c>
      <c r="J52" s="9">
        <f>IFERROR((INDEX('Channel wise traffic'!$B$3:$G$368,MATCH('Session Details'!B52,'Channel wise traffic'!$B$3:$B$368,0),6)/INDEX('Channel wise traffic'!$B$3:$G$368,MATCH('Session Details'!B52-7,'Channel wise traffic'!$B$3:$B$368,0),6))-1, "NA")</f>
        <v>-3.8095258977849822E-2</v>
      </c>
      <c r="K52" s="8">
        <f t="shared" si="6"/>
        <v>-0.54090360183579034</v>
      </c>
      <c r="L52" s="6">
        <f t="shared" si="2"/>
        <v>0.25749999555495034</v>
      </c>
      <c r="M52" s="6">
        <f t="shared" si="3"/>
        <v>0.16799999716720751</v>
      </c>
      <c r="N52" s="6">
        <f t="shared" si="4"/>
        <v>0.76649906680142099</v>
      </c>
      <c r="O52" s="6">
        <f t="shared" si="5"/>
        <v>0.8528008953405718</v>
      </c>
    </row>
    <row r="53" spans="1:15" x14ac:dyDescent="0.3">
      <c r="A53" s="12"/>
      <c r="B53" s="80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6">
        <f t="shared" si="0"/>
        <v>5.5195796148618387E-2</v>
      </c>
      <c r="I53" s="8">
        <f t="shared" si="1"/>
        <v>-0.12241464451003137</v>
      </c>
      <c r="J53" s="9">
        <f>IFERROR((INDEX('Channel wise traffic'!$B$3:$G$368,MATCH('Session Details'!B53,'Channel wise traffic'!$B$3:$B$368,0),6)/INDEX('Channel wise traffic'!$B$3:$G$368,MATCH('Session Details'!B53-7,'Channel wise traffic'!$B$3:$B$368,0),6))-1, "NA")</f>
        <v>2.000001105107807E-2</v>
      </c>
      <c r="K53" s="8">
        <f t="shared" si="6"/>
        <v>-0.13962220826808736</v>
      </c>
      <c r="L53" s="6">
        <f t="shared" si="2"/>
        <v>0.24499998577986409</v>
      </c>
      <c r="M53" s="6">
        <f t="shared" si="3"/>
        <v>0.38799995504096707</v>
      </c>
      <c r="N53" s="6">
        <f t="shared" si="4"/>
        <v>0.7299997768004487</v>
      </c>
      <c r="O53" s="6">
        <f t="shared" si="5"/>
        <v>0.79539991503972507</v>
      </c>
    </row>
    <row r="54" spans="1:15" x14ac:dyDescent="0.3">
      <c r="A54" s="12"/>
      <c r="B54" s="80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6">
        <f t="shared" si="0"/>
        <v>5.5117296346247138E-2</v>
      </c>
      <c r="I54" s="8">
        <f t="shared" si="1"/>
        <v>-3.019825251518482E-2</v>
      </c>
      <c r="J54" s="9">
        <f>IFERROR((INDEX('Channel wise traffic'!$B$3:$G$368,MATCH('Session Details'!B54,'Channel wise traffic'!$B$3:$B$368,0),6)/INDEX('Channel wise traffic'!$B$3:$G$368,MATCH('Session Details'!B54-7,'Channel wise traffic'!$B$3:$B$368,0),6))-1, "NA")</f>
        <v>-3.0303068357704799E-2</v>
      </c>
      <c r="K54" s="8">
        <f t="shared" si="6"/>
        <v>1.0808988820465437E-4</v>
      </c>
      <c r="L54" s="6">
        <f t="shared" si="2"/>
        <v>0.23999999808141018</v>
      </c>
      <c r="M54" s="6">
        <f t="shared" si="3"/>
        <v>0.38399996002937842</v>
      </c>
      <c r="N54" s="6">
        <f t="shared" si="4"/>
        <v>0.75190003596315413</v>
      </c>
      <c r="O54" s="6">
        <f t="shared" si="5"/>
        <v>0.79539962719135826</v>
      </c>
    </row>
    <row r="55" spans="1:15" x14ac:dyDescent="0.3">
      <c r="A55" s="12"/>
      <c r="B55" s="80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6">
        <f t="shared" si="0"/>
        <v>6.2172691407205237E-2</v>
      </c>
      <c r="I55" s="8">
        <f t="shared" si="1"/>
        <v>7.1306612443905903E-2</v>
      </c>
      <c r="J55" s="9">
        <f>IFERROR((INDEX('Channel wise traffic'!$B$3:$G$368,MATCH('Session Details'!B55,'Channel wise traffic'!$B$3:$B$368,0),6)/INDEX('Channel wise traffic'!$B$3:$G$368,MATCH('Session Details'!B55-7,'Channel wise traffic'!$B$3:$B$368,0),6))-1, "NA")</f>
        <v>3.0302975335167126E-2</v>
      </c>
      <c r="K55" s="8">
        <f t="shared" si="6"/>
        <v>3.9797604387794561E-2</v>
      </c>
      <c r="L55" s="6">
        <f t="shared" si="2"/>
        <v>0.25749998182982631</v>
      </c>
      <c r="M55" s="6">
        <f t="shared" si="3"/>
        <v>0.40400002875145574</v>
      </c>
      <c r="N55" s="6">
        <f t="shared" si="4"/>
        <v>0.75919963201471941</v>
      </c>
      <c r="O55" s="6">
        <f t="shared" si="5"/>
        <v>0.78719999085468673</v>
      </c>
    </row>
    <row r="56" spans="1:15" x14ac:dyDescent="0.3">
      <c r="A56" s="12"/>
      <c r="B56" s="80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6">
        <f t="shared" si="0"/>
        <v>3.3501801636230989E-2</v>
      </c>
      <c r="I56" s="8">
        <f t="shared" si="1"/>
        <v>-0.18364175802924843</v>
      </c>
      <c r="J56" s="9">
        <f>IFERROR((INDEX('Channel wise traffic'!$B$3:$G$368,MATCH('Session Details'!B56,'Channel wise traffic'!$B$3:$B$368,0),6)/INDEX('Channel wise traffic'!$B$3:$G$368,MATCH('Session Details'!B56-7,'Channel wise traffic'!$B$3:$B$368,0),6))-1, "NA")</f>
        <v>-5.8823552536471535E-2</v>
      </c>
      <c r="K56" s="8">
        <f t="shared" si="6"/>
        <v>-0.13261936790607654</v>
      </c>
      <c r="L56" s="6">
        <f t="shared" si="2"/>
        <v>0.20999998607699977</v>
      </c>
      <c r="M56" s="6">
        <f t="shared" si="3"/>
        <v>0.32299992497049373</v>
      </c>
      <c r="N56" s="6">
        <f t="shared" si="4"/>
        <v>0.65279999562105129</v>
      </c>
      <c r="O56" s="6">
        <f t="shared" si="5"/>
        <v>0.75659999245355791</v>
      </c>
    </row>
    <row r="57" spans="1:15" x14ac:dyDescent="0.3">
      <c r="A57" s="12"/>
      <c r="B57" s="80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6">
        <f t="shared" si="0"/>
        <v>3.699703963828057E-2</v>
      </c>
      <c r="I57" s="8">
        <f t="shared" si="1"/>
        <v>4.0829077732684294E-2</v>
      </c>
      <c r="J57" s="9">
        <f>IFERROR((INDEX('Channel wise traffic'!$B$3:$G$368,MATCH('Session Details'!B57,'Channel wise traffic'!$B$3:$B$368,0),6)/INDEX('Channel wise traffic'!$B$3:$G$368,MATCH('Session Details'!B57-7,'Channel wise traffic'!$B$3:$B$368,0),6))-1, "NA")</f>
        <v>-1.9802002472636637E-2</v>
      </c>
      <c r="K57" s="8">
        <f t="shared" si="6"/>
        <v>6.1855927551318857E-2</v>
      </c>
      <c r="L57" s="6">
        <f t="shared" si="2"/>
        <v>0.201600000792064</v>
      </c>
      <c r="M57" s="6">
        <f t="shared" si="3"/>
        <v>0.35360000071434344</v>
      </c>
      <c r="N57" s="6">
        <f t="shared" si="4"/>
        <v>0.64600000000000002</v>
      </c>
      <c r="O57" s="6">
        <f t="shared" si="5"/>
        <v>0.80339970916596304</v>
      </c>
    </row>
    <row r="58" spans="1:15" x14ac:dyDescent="0.3">
      <c r="A58" s="12"/>
      <c r="B58" s="80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6">
        <f t="shared" si="0"/>
        <v>6.0379277901358691E-2</v>
      </c>
      <c r="I58" s="8">
        <f t="shared" si="1"/>
        <v>-0.11174962987792958</v>
      </c>
      <c r="J58" s="9">
        <f>IFERROR((INDEX('Channel wise traffic'!$B$3:$G$368,MATCH('Session Details'!B58,'Channel wise traffic'!$B$3:$B$368,0),6)/INDEX('Channel wise traffic'!$B$3:$G$368,MATCH('Session Details'!B58-7,'Channel wise traffic'!$B$3:$B$368,0),6))-1, "NA")</f>
        <v>-2.9999947507378666E-2</v>
      </c>
      <c r="K58" s="8">
        <f t="shared" si="6"/>
        <v>-8.427797764023226E-2</v>
      </c>
      <c r="L58" s="6">
        <f t="shared" si="2"/>
        <v>0.2399999620237902</v>
      </c>
      <c r="M58" s="6">
        <f t="shared" si="3"/>
        <v>0.40399988448901025</v>
      </c>
      <c r="N58" s="6">
        <f t="shared" si="4"/>
        <v>0.73730025492756324</v>
      </c>
      <c r="O58" s="6">
        <f t="shared" si="5"/>
        <v>0.84460007729258169</v>
      </c>
    </row>
    <row r="59" spans="1:15" x14ac:dyDescent="0.3">
      <c r="A59" s="12"/>
      <c r="B59" s="80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6">
        <f t="shared" si="0"/>
        <v>6.1014821497385206E-2</v>
      </c>
      <c r="I59" s="8">
        <f t="shared" si="1"/>
        <v>1.2004191790539451</v>
      </c>
      <c r="J59" s="9">
        <f>IFERROR((INDEX('Channel wise traffic'!$B$3:$G$368,MATCH('Session Details'!B59,'Channel wise traffic'!$B$3:$B$368,0),6)/INDEX('Channel wise traffic'!$B$3:$G$368,MATCH('Session Details'!B59-7,'Channel wise traffic'!$B$3:$B$368,0),6))-1, "NA")</f>
        <v>1.980199148273698E-2</v>
      </c>
      <c r="K59" s="8">
        <f t="shared" si="6"/>
        <v>1.157692572996929</v>
      </c>
      <c r="L59" s="6">
        <f t="shared" si="2"/>
        <v>0.24499996870649643</v>
      </c>
      <c r="M59" s="6">
        <f t="shared" si="3"/>
        <v>0.41199991971345001</v>
      </c>
      <c r="N59" s="6">
        <f t="shared" si="4"/>
        <v>0.74459987811748196</v>
      </c>
      <c r="O59" s="6">
        <f t="shared" si="5"/>
        <v>0.81180033082704983</v>
      </c>
    </row>
    <row r="60" spans="1:15" x14ac:dyDescent="0.3">
      <c r="A60" s="12"/>
      <c r="B60" s="80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6">
        <f t="shared" si="0"/>
        <v>6.1545614971269758E-2</v>
      </c>
      <c r="I60" s="8">
        <f t="shared" si="1"/>
        <v>8.2246376811594191E-2</v>
      </c>
      <c r="J60" s="9">
        <f>IFERROR((INDEX('Channel wise traffic'!$B$3:$G$368,MATCH('Session Details'!B60,'Channel wise traffic'!$B$3:$B$368,0),6)/INDEX('Channel wise traffic'!$B$3:$G$368,MATCH('Session Details'!B60-7,'Channel wise traffic'!$B$3:$B$368,0),6))-1, "NA")</f>
        <v>-2.9411712923870126E-2</v>
      </c>
      <c r="K60" s="8">
        <f t="shared" si="6"/>
        <v>0.11504171088598958</v>
      </c>
      <c r="L60" s="6">
        <f t="shared" si="2"/>
        <v>0.25499997279090902</v>
      </c>
      <c r="M60" s="6">
        <f t="shared" si="3"/>
        <v>0.38399997665316565</v>
      </c>
      <c r="N60" s="6">
        <f t="shared" si="4"/>
        <v>0.76649981760284536</v>
      </c>
      <c r="O60" s="6">
        <f t="shared" si="5"/>
        <v>0.81999976451764223</v>
      </c>
    </row>
    <row r="61" spans="1:15" x14ac:dyDescent="0.3">
      <c r="A61" s="12"/>
      <c r="B61" s="80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6">
        <f t="shared" si="0"/>
        <v>6.2235804656984049E-2</v>
      </c>
      <c r="I61" s="8">
        <f t="shared" si="1"/>
        <v>0.22324803045110131</v>
      </c>
      <c r="J61" s="9">
        <f>IFERROR((INDEX('Channel wise traffic'!$B$3:$G$368,MATCH('Session Details'!B61,'Channel wise traffic'!$B$3:$B$368,0),6)/INDEX('Channel wise traffic'!$B$3:$G$368,MATCH('Session Details'!B61-7,'Channel wise traffic'!$B$3:$B$368,0),6))-1, "NA")</f>
        <v>8.3333329336271023E-2</v>
      </c>
      <c r="K61" s="8">
        <f t="shared" si="6"/>
        <v>0.12915198644756454</v>
      </c>
      <c r="L61" s="6">
        <f t="shared" si="2"/>
        <v>0.25499997033565081</v>
      </c>
      <c r="M61" s="6">
        <f t="shared" si="3"/>
        <v>0.39599992221463276</v>
      </c>
      <c r="N61" s="6">
        <f t="shared" si="4"/>
        <v>0.72270016227210765</v>
      </c>
      <c r="O61" s="6">
        <f t="shared" si="5"/>
        <v>0.85279947873218831</v>
      </c>
    </row>
    <row r="62" spans="1:15" x14ac:dyDescent="0.3">
      <c r="A62" s="12"/>
      <c r="B62" s="80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6">
        <f t="shared" si="0"/>
        <v>6.5203680473658474E-2</v>
      </c>
      <c r="I62" s="8">
        <f t="shared" si="1"/>
        <v>5.9032986501891482E-2</v>
      </c>
      <c r="J62" s="9">
        <f>IFERROR((INDEX('Channel wise traffic'!$B$3:$G$368,MATCH('Session Details'!B62,'Channel wise traffic'!$B$3:$B$368,0),6)/INDEX('Channel wise traffic'!$B$3:$G$368,MATCH('Session Details'!B62-7,'Channel wise traffic'!$B$3:$B$368,0),6))-1, "NA")</f>
        <v>9.8039043079567456E-3</v>
      </c>
      <c r="K62" s="8">
        <f t="shared" si="6"/>
        <v>4.8751131692233107E-2</v>
      </c>
      <c r="L62" s="6">
        <f t="shared" si="2"/>
        <v>0.25999997317699697</v>
      </c>
      <c r="M62" s="6">
        <f t="shared" si="3"/>
        <v>0.41999995529499029</v>
      </c>
      <c r="N62" s="6">
        <f t="shared" si="4"/>
        <v>0.76649981434318626</v>
      </c>
      <c r="O62" s="6">
        <f t="shared" si="5"/>
        <v>0.77900009239908075</v>
      </c>
    </row>
    <row r="63" spans="1:15" x14ac:dyDescent="0.3">
      <c r="A63" s="12"/>
      <c r="B63" s="80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6">
        <f t="shared" si="0"/>
        <v>1.9298820571939712E-2</v>
      </c>
      <c r="I63" s="8">
        <f t="shared" si="1"/>
        <v>-0.37594234941110949</v>
      </c>
      <c r="J63" s="9">
        <f>IFERROR((INDEX('Channel wise traffic'!$B$3:$G$368,MATCH('Session Details'!B63,'Channel wise traffic'!$B$3:$B$368,0),6)/INDEX('Channel wise traffic'!$B$3:$G$368,MATCH('Session Details'!B63-7,'Channel wise traffic'!$B$3:$B$368,0),6))-1, "NA")</f>
        <v>8.3333360405835055E-2</v>
      </c>
      <c r="K63" s="8">
        <f t="shared" si="6"/>
        <v>-0.42394678407179354</v>
      </c>
      <c r="L63" s="6">
        <f t="shared" si="2"/>
        <v>0.20999999143199985</v>
      </c>
      <c r="M63" s="6">
        <f t="shared" si="3"/>
        <v>0.33999998571999918</v>
      </c>
      <c r="N63" s="6">
        <f t="shared" si="4"/>
        <v>0.33319983331998332</v>
      </c>
      <c r="O63" s="6">
        <f t="shared" si="5"/>
        <v>0.81119976662651061</v>
      </c>
    </row>
    <row r="64" spans="1:15" x14ac:dyDescent="0.3">
      <c r="A64" s="12"/>
      <c r="B64" s="80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6">
        <f t="shared" si="0"/>
        <v>3.8509450193791116E-2</v>
      </c>
      <c r="I64" s="8">
        <f t="shared" si="1"/>
        <v>3.03652884720651E-2</v>
      </c>
      <c r="J64" s="9">
        <f>IFERROR((INDEX('Channel wise traffic'!$B$3:$G$368,MATCH('Session Details'!B64,'Channel wise traffic'!$B$3:$B$368,0),6)/INDEX('Channel wise traffic'!$B$3:$G$368,MATCH('Session Details'!B64-7,'Channel wise traffic'!$B$3:$B$368,0),6))-1, "NA")</f>
        <v>-1.0100976689217722E-2</v>
      </c>
      <c r="K64" s="8">
        <f t="shared" si="6"/>
        <v>4.0879231697923846E-2</v>
      </c>
      <c r="L64" s="6">
        <f t="shared" si="2"/>
        <v>0.20369999469221134</v>
      </c>
      <c r="M64" s="6">
        <f t="shared" si="3"/>
        <v>0.3264000055349971</v>
      </c>
      <c r="N64" s="6">
        <f t="shared" si="4"/>
        <v>0.71399999247843449</v>
      </c>
      <c r="O64" s="6">
        <f t="shared" si="5"/>
        <v>0.81119998850792119</v>
      </c>
    </row>
    <row r="65" spans="1:15" x14ac:dyDescent="0.3">
      <c r="A65" s="12"/>
      <c r="B65" s="80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6">
        <f t="shared" si="0"/>
        <v>6.3340722206310721E-2</v>
      </c>
      <c r="I65" s="8">
        <f t="shared" si="1"/>
        <v>8.1492115581014435E-2</v>
      </c>
      <c r="J65" s="9">
        <f>IFERROR((INDEX('Channel wise traffic'!$B$3:$G$368,MATCH('Session Details'!B65,'Channel wise traffic'!$B$3:$B$368,0),6)/INDEX('Channel wise traffic'!$B$3:$G$368,MATCH('Session Details'!B65-7,'Channel wise traffic'!$B$3:$B$368,0),6))-1, "NA")</f>
        <v>3.0927779261751054E-2</v>
      </c>
      <c r="K65" s="8">
        <f t="shared" si="6"/>
        <v>4.9047362073294742E-2</v>
      </c>
      <c r="L65" s="6">
        <f t="shared" si="2"/>
        <v>0.2624999654653839</v>
      </c>
      <c r="M65" s="6">
        <f t="shared" si="3"/>
        <v>0.4159999621105876</v>
      </c>
      <c r="N65" s="6">
        <f t="shared" si="4"/>
        <v>0.74459980105695345</v>
      </c>
      <c r="O65" s="6">
        <f t="shared" si="5"/>
        <v>0.77900017158943347</v>
      </c>
    </row>
    <row r="66" spans="1:15" x14ac:dyDescent="0.3">
      <c r="A66" s="12"/>
      <c r="B66" s="80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6">
        <f t="shared" si="0"/>
        <v>5.7952124891906653E-2</v>
      </c>
      <c r="I66" s="8">
        <f t="shared" si="1"/>
        <v>-7.7860132236055479E-2</v>
      </c>
      <c r="J66" s="9">
        <f>IFERROR((INDEX('Channel wise traffic'!$B$3:$G$368,MATCH('Session Details'!B66,'Channel wise traffic'!$B$3:$B$368,0),6)/INDEX('Channel wise traffic'!$B$3:$G$368,MATCH('Session Details'!B66-7,'Channel wise traffic'!$B$3:$B$368,0),6))-1, "NA")</f>
        <v>-2.9126207515823954E-2</v>
      </c>
      <c r="K66" s="8">
        <f t="shared" si="6"/>
        <v>-5.019594469533617E-2</v>
      </c>
      <c r="L66" s="6">
        <f t="shared" si="2"/>
        <v>0.24250000230230775</v>
      </c>
      <c r="M66" s="6">
        <f t="shared" si="3"/>
        <v>0.37999982910705588</v>
      </c>
      <c r="N66" s="6">
        <f t="shared" si="4"/>
        <v>0.74459988047482273</v>
      </c>
      <c r="O66" s="6">
        <f t="shared" si="5"/>
        <v>0.84460034413058704</v>
      </c>
    </row>
    <row r="67" spans="1:15" x14ac:dyDescent="0.3">
      <c r="A67" s="12"/>
      <c r="B67" s="80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6">
        <f t="shared" ref="H67:H130" si="7">G67/C67</f>
        <v>5.2436031448099336E-2</v>
      </c>
      <c r="I67" s="8">
        <f t="shared" ref="I67:I130" si="8">IFERROR((INDEX($B$3:$G$368,MATCH(B67,$B$3:$B$368,0),6)/INDEX($B$3:$I$368,MATCH(B67-7,$B$3:$B$368,0),6))-1,"NA")</f>
        <v>-0.16522538222440208</v>
      </c>
      <c r="J67" s="9">
        <f>IFERROR((INDEX('Channel wise traffic'!$B$3:$G$368,MATCH('Session Details'!B67,'Channel wise traffic'!$B$3:$B$368,0),6)/INDEX('Channel wise traffic'!$B$3:$G$368,MATCH('Session Details'!B67-7,'Channel wise traffic'!$B$3:$B$368,0),6))-1, "NA")</f>
        <v>-2.0202030068046883E-2</v>
      </c>
      <c r="K67" s="8">
        <f t="shared" si="6"/>
        <v>-0.14801352667323064</v>
      </c>
      <c r="L67" s="6">
        <f t="shared" ref="L67:L130" si="9">D67/C67</f>
        <v>0.24499995727676396</v>
      </c>
      <c r="M67" s="6">
        <f t="shared" ref="M67:M130" si="10">E67/D67</f>
        <v>0.38799990312189686</v>
      </c>
      <c r="N67" s="6">
        <f t="shared" ref="N67:N130" si="11">F67/E67</f>
        <v>0.70810020993590062</v>
      </c>
      <c r="O67" s="6">
        <f t="shared" ref="O67:O130" si="12">G67/F67</f>
        <v>0.77900001551500653</v>
      </c>
    </row>
    <row r="68" spans="1:15" x14ac:dyDescent="0.3">
      <c r="A68" s="12"/>
      <c r="B68" s="80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6">
        <f t="shared" si="7"/>
        <v>5.624763437879593E-2</v>
      </c>
      <c r="I68" s="8">
        <f t="shared" si="8"/>
        <v>-0.13097833046398133</v>
      </c>
      <c r="J68" s="9">
        <f>IFERROR((INDEX('Channel wise traffic'!$B$3:$G$368,MATCH('Session Details'!B68,'Channel wise traffic'!$B$3:$B$368,0),6)/INDEX('Channel wise traffic'!$B$3:$G$368,MATCH('Session Details'!B68-7,'Channel wise traffic'!$B$3:$B$368,0),6))-1, "NA")</f>
        <v>-3.8461558896224046E-2</v>
      </c>
      <c r="K68" s="8">
        <f t="shared" si="6"/>
        <v>-9.6217447676498091E-2</v>
      </c>
      <c r="L68" s="6">
        <f t="shared" si="9"/>
        <v>0.23749998848846129</v>
      </c>
      <c r="M68" s="6">
        <f t="shared" si="10"/>
        <v>0.3959998588564112</v>
      </c>
      <c r="N68" s="6">
        <f t="shared" si="11"/>
        <v>0.70810006291263472</v>
      </c>
      <c r="O68" s="6">
        <f t="shared" si="12"/>
        <v>0.84459985964232998</v>
      </c>
    </row>
    <row r="69" spans="1:15" x14ac:dyDescent="0.3">
      <c r="A69" s="12"/>
      <c r="B69" s="80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6">
        <f t="shared" si="7"/>
        <v>6.402897408246129E-2</v>
      </c>
      <c r="I69" s="8">
        <f t="shared" si="8"/>
        <v>-4.6617420803931608E-2</v>
      </c>
      <c r="J69" s="9">
        <f>IFERROR((INDEX('Channel wise traffic'!$B$3:$G$368,MATCH('Session Details'!B69,'Channel wise traffic'!$B$3:$B$368,0),6)/INDEX('Channel wise traffic'!$B$3:$G$368,MATCH('Session Details'!B69-7,'Channel wise traffic'!$B$3:$B$368,0),6))-1, "NA")</f>
        <v>-2.9126207515823954E-2</v>
      </c>
      <c r="K69" s="8">
        <f t="shared" si="6"/>
        <v>-1.8015952207970032E-2</v>
      </c>
      <c r="L69" s="6">
        <f t="shared" si="9"/>
        <v>0.2624999654653839</v>
      </c>
      <c r="M69" s="6">
        <f t="shared" si="10"/>
        <v>0.41999992632614258</v>
      </c>
      <c r="N69" s="6">
        <f t="shared" si="11"/>
        <v>0.72270015570078716</v>
      </c>
      <c r="O69" s="6">
        <f t="shared" si="12"/>
        <v>0.80360000392975672</v>
      </c>
    </row>
    <row r="70" spans="1:15" x14ac:dyDescent="0.3">
      <c r="A70" s="12"/>
      <c r="B70" s="80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6">
        <f t="shared" si="7"/>
        <v>3.8987613670586958E-2</v>
      </c>
      <c r="I70" s="8">
        <f t="shared" si="8"/>
        <v>1.0202070652584099</v>
      </c>
      <c r="J70" s="9">
        <f>IFERROR((INDEX('Channel wise traffic'!$B$3:$G$368,MATCH('Session Details'!B70,'Channel wise traffic'!$B$3:$B$368,0),6)/INDEX('Channel wise traffic'!$B$3:$G$368,MATCH('Session Details'!B70-7,'Channel wise traffic'!$B$3:$B$368,0),6))-1, "NA")</f>
        <v>0</v>
      </c>
      <c r="K70" s="8">
        <f t="shared" si="6"/>
        <v>1.0202070652584103</v>
      </c>
      <c r="L70" s="6">
        <f t="shared" si="9"/>
        <v>0.20789999601587994</v>
      </c>
      <c r="M70" s="6">
        <f t="shared" si="10"/>
        <v>0.33660001224000047</v>
      </c>
      <c r="N70" s="6">
        <f t="shared" si="11"/>
        <v>0.70719987756351388</v>
      </c>
      <c r="O70" s="6">
        <f t="shared" si="12"/>
        <v>0.78779980453787235</v>
      </c>
    </row>
    <row r="71" spans="1:15" x14ac:dyDescent="0.3">
      <c r="A71" s="12"/>
      <c r="B71" s="80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6">
        <f t="shared" si="7"/>
        <v>3.7019499964562587E-2</v>
      </c>
      <c r="I71" s="8">
        <f t="shared" si="8"/>
        <v>1.0355904530176874E-2</v>
      </c>
      <c r="J71" s="9">
        <f>IFERROR((INDEX('Channel wise traffic'!$B$3:$G$368,MATCH('Session Details'!B71,'Channel wise traffic'!$B$3:$B$368,0),6)/INDEX('Channel wise traffic'!$B$3:$G$368,MATCH('Session Details'!B71-7,'Channel wise traffic'!$B$3:$B$368,0),6))-1, "NA")</f>
        <v>5.1020374066121921E-2</v>
      </c>
      <c r="K71" s="8">
        <f t="shared" si="6"/>
        <v>-3.8690508997938244E-2</v>
      </c>
      <c r="L71" s="6">
        <f t="shared" si="9"/>
        <v>0.21839999672985225</v>
      </c>
      <c r="M71" s="6">
        <f t="shared" si="10"/>
        <v>0.34680000740737882</v>
      </c>
      <c r="N71" s="6">
        <f t="shared" si="11"/>
        <v>0.64600000000000002</v>
      </c>
      <c r="O71" s="6">
        <f t="shared" si="12"/>
        <v>0.75659994377383644</v>
      </c>
    </row>
    <row r="72" spans="1:15" x14ac:dyDescent="0.3">
      <c r="A72" s="12"/>
      <c r="B72" s="80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6">
        <f t="shared" si="7"/>
        <v>5.735466811458332E-2</v>
      </c>
      <c r="I72" s="8">
        <f t="shared" si="8"/>
        <v>-0.11261551390237801</v>
      </c>
      <c r="J72" s="9">
        <f>IFERROR((INDEX('Channel wise traffic'!$B$3:$G$368,MATCH('Session Details'!B72,'Channel wise traffic'!$B$3:$B$368,0),6)/INDEX('Channel wise traffic'!$B$3:$G$368,MATCH('Session Details'!B72-7,'Channel wise traffic'!$B$3:$B$368,0),6))-1, "NA")</f>
        <v>-1.9999965004919074E-2</v>
      </c>
      <c r="K72" s="8">
        <f t="shared" si="6"/>
        <v>-9.4505617921909368E-2</v>
      </c>
      <c r="L72" s="6">
        <f t="shared" si="9"/>
        <v>0.23999998496452074</v>
      </c>
      <c r="M72" s="6">
        <f t="shared" si="10"/>
        <v>0.41199995771271192</v>
      </c>
      <c r="N72" s="6">
        <f t="shared" si="11"/>
        <v>0.69349981135321048</v>
      </c>
      <c r="O72" s="6">
        <f t="shared" si="12"/>
        <v>0.83640002631138977</v>
      </c>
    </row>
    <row r="73" spans="1:15" x14ac:dyDescent="0.3">
      <c r="A73" s="12"/>
      <c r="B73" s="80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6">
        <f t="shared" si="7"/>
        <v>6.04405537873264E-2</v>
      </c>
      <c r="I73" s="8">
        <f t="shared" si="8"/>
        <v>3.2510015366695066E-2</v>
      </c>
      <c r="J73" s="9">
        <f>IFERROR((INDEX('Channel wise traffic'!$B$3:$G$368,MATCH('Session Details'!B73,'Channel wise traffic'!$B$3:$B$368,0),6)/INDEX('Channel wise traffic'!$B$3:$G$368,MATCH('Session Details'!B73-7,'Channel wise traffic'!$B$3:$B$368,0),6))-1, "NA")</f>
        <v>-9.9999364563004844E-3</v>
      </c>
      <c r="K73" s="8">
        <f t="shared" si="6"/>
        <v>4.2939390057935123E-2</v>
      </c>
      <c r="L73" s="6">
        <f t="shared" si="9"/>
        <v>0.25249999220936281</v>
      </c>
      <c r="M73" s="6">
        <f t="shared" si="10"/>
        <v>0.39599988358367755</v>
      </c>
      <c r="N73" s="6">
        <f t="shared" si="11"/>
        <v>0.74460008158894708</v>
      </c>
      <c r="O73" s="6">
        <f t="shared" si="12"/>
        <v>0.81179977785302071</v>
      </c>
    </row>
    <row r="74" spans="1:15" x14ac:dyDescent="0.3">
      <c r="A74" s="12"/>
      <c r="B74" s="80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6">
        <f t="shared" si="7"/>
        <v>5.6760634589687317E-2</v>
      </c>
      <c r="I74" s="8">
        <f t="shared" si="8"/>
        <v>0.11595244647875091</v>
      </c>
      <c r="J74" s="9">
        <f>IFERROR((INDEX('Channel wise traffic'!$B$3:$G$368,MATCH('Session Details'!B74,'Channel wise traffic'!$B$3:$B$368,0),6)/INDEX('Channel wise traffic'!$B$3:$G$368,MATCH('Session Details'!B74-7,'Channel wise traffic'!$B$3:$B$368,0),6))-1, "NA")</f>
        <v>3.0927779261751054E-2</v>
      </c>
      <c r="K74" s="8">
        <f t="shared" ref="K74:K137" si="13">((G74/C74)/(G67/C67))-1</f>
        <v>8.2473883361452227E-2</v>
      </c>
      <c r="L74" s="6">
        <f t="shared" si="9"/>
        <v>0.2624999654653839</v>
      </c>
      <c r="M74" s="6">
        <f t="shared" si="10"/>
        <v>0.37999993334270044</v>
      </c>
      <c r="N74" s="6">
        <f t="shared" si="11"/>
        <v>0.70810006351832433</v>
      </c>
      <c r="O74" s="6">
        <f t="shared" si="12"/>
        <v>0.80359983311168481</v>
      </c>
    </row>
    <row r="75" spans="1:15" x14ac:dyDescent="0.3">
      <c r="A75" s="12"/>
      <c r="B75" s="80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6">
        <f t="shared" si="7"/>
        <v>5.5622746397030909E-2</v>
      </c>
      <c r="I75" s="8">
        <f t="shared" si="8"/>
        <v>3.8334933760332257E-2</v>
      </c>
      <c r="J75" s="9">
        <f>IFERROR((INDEX('Channel wise traffic'!$B$3:$G$368,MATCH('Session Details'!B75,'Channel wise traffic'!$B$3:$B$368,0),6)/INDEX('Channel wise traffic'!$B$3:$G$368,MATCH('Session Details'!B75-7,'Channel wise traffic'!$B$3:$B$368,0),6))-1, "NA")</f>
        <v>5.0000004604615844E-2</v>
      </c>
      <c r="K75" s="8">
        <f t="shared" si="13"/>
        <v>-1.1109586894921697E-2</v>
      </c>
      <c r="L75" s="6">
        <f t="shared" si="9"/>
        <v>0.23749997094706898</v>
      </c>
      <c r="M75" s="6">
        <f t="shared" si="10"/>
        <v>0.39599993426593233</v>
      </c>
      <c r="N75" s="6">
        <f t="shared" si="11"/>
        <v>0.75919979148025241</v>
      </c>
      <c r="O75" s="6">
        <f t="shared" si="12"/>
        <v>0.77900038754190948</v>
      </c>
    </row>
    <row r="76" spans="1:15" x14ac:dyDescent="0.3">
      <c r="A76" s="12"/>
      <c r="B76" s="80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6">
        <f t="shared" si="7"/>
        <v>5.5060874643438819E-2</v>
      </c>
      <c r="I76" s="8">
        <f t="shared" si="8"/>
        <v>-0.14866249706049239</v>
      </c>
      <c r="J76" s="9">
        <f>IFERROR((INDEX('Channel wise traffic'!$B$3:$G$368,MATCH('Session Details'!B76,'Channel wise traffic'!$B$3:$B$368,0),6)/INDEX('Channel wise traffic'!$B$3:$G$368,MATCH('Session Details'!B76-7,'Channel wise traffic'!$B$3:$B$368,0),6))-1, "NA")</f>
        <v>-9.9999364563004844E-3</v>
      </c>
      <c r="K76" s="8">
        <f t="shared" si="13"/>
        <v>-0.14006314434263278</v>
      </c>
      <c r="L76" s="6">
        <f t="shared" si="9"/>
        <v>0.23749996918628585</v>
      </c>
      <c r="M76" s="6">
        <f t="shared" si="10"/>
        <v>0.41599995613252599</v>
      </c>
      <c r="N76" s="6">
        <f t="shared" si="11"/>
        <v>0.71539994049569344</v>
      </c>
      <c r="O76" s="6">
        <f t="shared" si="12"/>
        <v>0.77899983154170926</v>
      </c>
    </row>
    <row r="77" spans="1:15" x14ac:dyDescent="0.3">
      <c r="A77" s="12"/>
      <c r="B77" s="80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6">
        <f t="shared" si="7"/>
        <v>4.2578726739239479E-2</v>
      </c>
      <c r="I77" s="8">
        <f t="shared" si="8"/>
        <v>-2.4003516193720209E-3</v>
      </c>
      <c r="J77" s="9">
        <f>IFERROR((INDEX('Channel wise traffic'!$B$3:$G$368,MATCH('Session Details'!B77,'Channel wise traffic'!$B$3:$B$368,0),6)/INDEX('Channel wise traffic'!$B$3:$G$368,MATCH('Session Details'!B77-7,'Channel wise traffic'!$B$3:$B$368,0),6))-1, "NA")</f>
        <v>-8.6538474102115903E-2</v>
      </c>
      <c r="K77" s="8">
        <f t="shared" si="13"/>
        <v>9.2109075948952679E-2</v>
      </c>
      <c r="L77" s="6">
        <f t="shared" si="9"/>
        <v>0.21839998970108357</v>
      </c>
      <c r="M77" s="6">
        <f t="shared" si="10"/>
        <v>0.35359998282105171</v>
      </c>
      <c r="N77" s="6">
        <f t="shared" si="11"/>
        <v>0.67320006813765876</v>
      </c>
      <c r="O77" s="6">
        <f t="shared" si="12"/>
        <v>0.81899956338810831</v>
      </c>
    </row>
    <row r="78" spans="1:15" x14ac:dyDescent="0.3">
      <c r="A78" s="12"/>
      <c r="B78" s="80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6">
        <f t="shared" si="7"/>
        <v>3.5279744903906445E-2</v>
      </c>
      <c r="I78" s="8">
        <f t="shared" si="8"/>
        <v>-0.12101539450238075</v>
      </c>
      <c r="J78" s="9">
        <f>IFERROR((INDEX('Channel wise traffic'!$B$3:$G$368,MATCH('Session Details'!B78,'Channel wise traffic'!$B$3:$B$368,0),6)/INDEX('Channel wise traffic'!$B$3:$G$368,MATCH('Session Details'!B78-7,'Channel wise traffic'!$B$3:$B$368,0),6))-1, "NA")</f>
        <v>-7.7669905432383946E-2</v>
      </c>
      <c r="K78" s="8">
        <f t="shared" si="13"/>
        <v>-4.6995639117804022E-2</v>
      </c>
      <c r="L78" s="6">
        <f t="shared" si="9"/>
        <v>0.20369999828585886</v>
      </c>
      <c r="M78" s="6">
        <f t="shared" si="10"/>
        <v>0.33319998986973398</v>
      </c>
      <c r="N78" s="6">
        <f t="shared" si="11"/>
        <v>0.6799998618047266</v>
      </c>
      <c r="O78" s="6">
        <f t="shared" si="12"/>
        <v>0.76439987420163003</v>
      </c>
    </row>
    <row r="79" spans="1:15" x14ac:dyDescent="0.3">
      <c r="A79" s="12"/>
      <c r="B79" s="80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6">
        <f t="shared" si="7"/>
        <v>5.8574911729967462E-2</v>
      </c>
      <c r="I79" s="8">
        <f t="shared" si="8"/>
        <v>7.3381290249115549E-2</v>
      </c>
      <c r="J79" s="9">
        <f>IFERROR((INDEX('Channel wise traffic'!$B$3:$G$368,MATCH('Session Details'!B79,'Channel wise traffic'!$B$3:$B$368,0),6)/INDEX('Channel wise traffic'!$B$3:$G$368,MATCH('Session Details'!B79-7,'Channel wise traffic'!$B$3:$B$368,0),6))-1, "NA")</f>
        <v>5.1020364054076506E-2</v>
      </c>
      <c r="K79" s="8">
        <f t="shared" si="13"/>
        <v>2.1275401907066005E-2</v>
      </c>
      <c r="L79" s="6">
        <f t="shared" si="9"/>
        <v>0.23999998211799797</v>
      </c>
      <c r="M79" s="6">
        <f t="shared" si="10"/>
        <v>0.4160000342738398</v>
      </c>
      <c r="N79" s="6">
        <f t="shared" si="11"/>
        <v>0.72270001392553729</v>
      </c>
      <c r="O79" s="6">
        <f t="shared" si="12"/>
        <v>0.81179991957923459</v>
      </c>
    </row>
    <row r="80" spans="1:15" x14ac:dyDescent="0.3">
      <c r="A80" s="12"/>
      <c r="B80" s="80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6">
        <f t="shared" si="7"/>
        <v>3.2258660130726403E-2</v>
      </c>
      <c r="I80" s="8">
        <f t="shared" si="8"/>
        <v>-0.45549226537958976</v>
      </c>
      <c r="J80" s="9">
        <f>IFERROR((INDEX('Channel wise traffic'!$B$3:$G$368,MATCH('Session Details'!B80,'Channel wise traffic'!$B$3:$B$368,0),6)/INDEX('Channel wise traffic'!$B$3:$G$368,MATCH('Session Details'!B80-7,'Channel wise traffic'!$B$3:$B$368,0),6))-1, "NA")</f>
        <v>2.0201937045509322E-2</v>
      </c>
      <c r="K80" s="8">
        <f t="shared" si="13"/>
        <v>-0.46627457709544307</v>
      </c>
      <c r="L80" s="6">
        <f t="shared" si="9"/>
        <v>0.26249996979645729</v>
      </c>
      <c r="M80" s="6">
        <f t="shared" si="10"/>
        <v>0.42000003820897847</v>
      </c>
      <c r="N80" s="6">
        <f t="shared" si="11"/>
        <v>0.75919992722100005</v>
      </c>
      <c r="O80" s="6">
        <f t="shared" si="12"/>
        <v>0.38539988387533919</v>
      </c>
    </row>
    <row r="81" spans="1:15" x14ac:dyDescent="0.3">
      <c r="A81" s="12"/>
      <c r="B81" s="80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6">
        <f t="shared" si="7"/>
        <v>6.4738310067573676E-2</v>
      </c>
      <c r="I81" s="8">
        <f t="shared" si="8"/>
        <v>0.11773844194404104</v>
      </c>
      <c r="J81" s="9">
        <f>IFERROR((INDEX('Channel wise traffic'!$B$3:$G$368,MATCH('Session Details'!B81,'Channel wise traffic'!$B$3:$B$368,0),6)/INDEX('Channel wise traffic'!$B$3:$G$368,MATCH('Session Details'!B81-7,'Channel wise traffic'!$B$3:$B$368,0),6))-1, "NA")</f>
        <v>-1.9999965004919074E-2</v>
      </c>
      <c r="K81" s="8">
        <f t="shared" si="13"/>
        <v>0.14054944127308611</v>
      </c>
      <c r="L81" s="6">
        <f t="shared" si="9"/>
        <v>0.25499998989803735</v>
      </c>
      <c r="M81" s="6">
        <f t="shared" si="10"/>
        <v>0.39599989902643423</v>
      </c>
      <c r="N81" s="6">
        <f t="shared" si="11"/>
        <v>0.74460020584824926</v>
      </c>
      <c r="O81" s="6">
        <f t="shared" si="12"/>
        <v>0.86099963630955434</v>
      </c>
    </row>
    <row r="82" spans="1:15" x14ac:dyDescent="0.3">
      <c r="A82" s="12"/>
      <c r="B82" s="80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6">
        <f t="shared" si="7"/>
        <v>5.6844254406847247E-2</v>
      </c>
      <c r="I82" s="8">
        <f t="shared" si="8"/>
        <v>-2.6704205453110585E-2</v>
      </c>
      <c r="J82" s="9">
        <f>IFERROR((INDEX('Channel wise traffic'!$B$3:$G$368,MATCH('Session Details'!B82,'Channel wise traffic'!$B$3:$B$368,0),6)/INDEX('Channel wise traffic'!$B$3:$G$368,MATCH('Session Details'!B82-7,'Channel wise traffic'!$B$3:$B$368,0),6))-1, "NA")</f>
        <v>-4.7619051795569911E-2</v>
      </c>
      <c r="K82" s="8">
        <f t="shared" si="13"/>
        <v>2.1960584274233863E-2</v>
      </c>
      <c r="L82" s="6">
        <f t="shared" si="9"/>
        <v>0.25</v>
      </c>
      <c r="M82" s="6">
        <f t="shared" si="10"/>
        <v>0.39199994106092184</v>
      </c>
      <c r="N82" s="6">
        <f t="shared" si="11"/>
        <v>0.6934998324953402</v>
      </c>
      <c r="O82" s="6">
        <f t="shared" si="12"/>
        <v>0.83640034553430787</v>
      </c>
    </row>
    <row r="83" spans="1:15" x14ac:dyDescent="0.3">
      <c r="A83" s="12"/>
      <c r="B83" s="80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6">
        <f t="shared" si="7"/>
        <v>6.4634986912448691E-2</v>
      </c>
      <c r="I83" s="8">
        <f t="shared" si="8"/>
        <v>0.15016750885693586</v>
      </c>
      <c r="J83" s="9">
        <f>IFERROR((INDEX('Channel wise traffic'!$B$3:$G$368,MATCH('Session Details'!B83,'Channel wise traffic'!$B$3:$B$368,0),6)/INDEX('Channel wise traffic'!$B$3:$G$368,MATCH('Session Details'!B83-7,'Channel wise traffic'!$B$3:$B$368,0),6))-1, "NA")</f>
        <v>-2.0202030068046883E-2</v>
      </c>
      <c r="K83" s="8">
        <f t="shared" si="13"/>
        <v>0.17388231354858696</v>
      </c>
      <c r="L83" s="6">
        <f t="shared" si="9"/>
        <v>0.26249996439730333</v>
      </c>
      <c r="M83" s="6">
        <f t="shared" si="10"/>
        <v>0.38399993345120426</v>
      </c>
      <c r="N83" s="6">
        <f t="shared" si="11"/>
        <v>0.75919995629720538</v>
      </c>
      <c r="O83" s="6">
        <f t="shared" si="12"/>
        <v>0.84460003064305122</v>
      </c>
    </row>
    <row r="84" spans="1:15" x14ac:dyDescent="0.3">
      <c r="A84" s="12"/>
      <c r="B84" s="80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6">
        <f t="shared" si="7"/>
        <v>4.2185711421875723E-2</v>
      </c>
      <c r="I84" s="8">
        <f t="shared" si="8"/>
        <v>3.2486296530253478E-2</v>
      </c>
      <c r="J84" s="9">
        <f>IFERROR((INDEX('Channel wise traffic'!$B$3:$G$368,MATCH('Session Details'!B84,'Channel wise traffic'!$B$3:$B$368,0),6)/INDEX('Channel wise traffic'!$B$3:$G$368,MATCH('Session Details'!B84-7,'Channel wise traffic'!$B$3:$B$368,0),6))-1, "NA")</f>
        <v>4.2105264638900852E-2</v>
      </c>
      <c r="K84" s="8">
        <f t="shared" si="13"/>
        <v>-9.2303210420231485E-3</v>
      </c>
      <c r="L84" s="6">
        <f t="shared" si="9"/>
        <v>0.21629998866133376</v>
      </c>
      <c r="M84" s="6">
        <f t="shared" si="10"/>
        <v>0.33999999583877588</v>
      </c>
      <c r="N84" s="6">
        <f t="shared" si="11"/>
        <v>0.70039981409119012</v>
      </c>
      <c r="O84" s="6">
        <f t="shared" si="12"/>
        <v>0.8190000851865038</v>
      </c>
    </row>
    <row r="85" spans="1:15" x14ac:dyDescent="0.3">
      <c r="A85" s="12"/>
      <c r="B85" s="80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6">
        <f t="shared" si="7"/>
        <v>4.05705966353474E-2</v>
      </c>
      <c r="I85" s="8">
        <f t="shared" si="8"/>
        <v>0.22259812803337153</v>
      </c>
      <c r="J85" s="9">
        <f>IFERROR((INDEX('Channel wise traffic'!$B$3:$G$368,MATCH('Session Details'!B85,'Channel wise traffic'!$B$3:$B$368,0),6)/INDEX('Channel wise traffic'!$B$3:$G$368,MATCH('Session Details'!B85-7,'Channel wise traffic'!$B$3:$B$368,0),6))-1, "NA")</f>
        <v>6.3157920407615809E-2</v>
      </c>
      <c r="K85" s="8">
        <f t="shared" si="13"/>
        <v>0.14996853706998059</v>
      </c>
      <c r="L85" s="6">
        <f t="shared" si="9"/>
        <v>0.20789997972590626</v>
      </c>
      <c r="M85" s="6">
        <f t="shared" si="10"/>
        <v>0.35019993838256785</v>
      </c>
      <c r="N85" s="6">
        <f t="shared" si="11"/>
        <v>0.69360011705717539</v>
      </c>
      <c r="O85" s="6">
        <f t="shared" si="12"/>
        <v>0.80339980956873436</v>
      </c>
    </row>
    <row r="86" spans="1:15" x14ac:dyDescent="0.3">
      <c r="A86" s="12"/>
      <c r="B86" s="80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6">
        <f t="shared" si="7"/>
        <v>6.044054100208951E-2</v>
      </c>
      <c r="I86" s="8">
        <f t="shared" si="8"/>
        <v>3.1850312992747876E-2</v>
      </c>
      <c r="J86" s="9">
        <f>IFERROR((INDEX('Channel wise traffic'!$B$3:$G$368,MATCH('Session Details'!B86,'Channel wise traffic'!$B$3:$B$368,0),6)/INDEX('Channel wise traffic'!$B$3:$G$368,MATCH('Session Details'!B86-7,'Channel wise traffic'!$B$3:$B$368,0),6))-1, "NA")</f>
        <v>0</v>
      </c>
      <c r="K86" s="8">
        <f t="shared" si="13"/>
        <v>3.1850312992747876E-2</v>
      </c>
      <c r="L86" s="6">
        <f t="shared" si="9"/>
        <v>0.24750000670575076</v>
      </c>
      <c r="M86" s="6">
        <f t="shared" si="10"/>
        <v>0.40799990173930462</v>
      </c>
      <c r="N86" s="6">
        <f t="shared" si="11"/>
        <v>0.72270008017506582</v>
      </c>
      <c r="O86" s="6">
        <f t="shared" si="12"/>
        <v>0.82819950503540707</v>
      </c>
    </row>
    <row r="87" spans="1:15" x14ac:dyDescent="0.3">
      <c r="A87" s="12"/>
      <c r="B87" s="80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6">
        <f t="shared" si="7"/>
        <v>6.0399174123825596E-2</v>
      </c>
      <c r="I87" s="8">
        <f t="shared" si="8"/>
        <v>0.77964973472889199</v>
      </c>
      <c r="J87" s="9">
        <f>IFERROR((INDEX('Channel wise traffic'!$B$3:$G$368,MATCH('Session Details'!B87,'Channel wise traffic'!$B$3:$B$368,0),6)/INDEX('Channel wise traffic'!$B$3:$G$368,MATCH('Session Details'!B87-7,'Channel wise traffic'!$B$3:$B$368,0),6))-1, "NA")</f>
        <v>-4.950491032145643E-2</v>
      </c>
      <c r="K87" s="8">
        <f t="shared" si="13"/>
        <v>0.87233982685769784</v>
      </c>
      <c r="L87" s="6">
        <f t="shared" si="9"/>
        <v>0.2449999870495187</v>
      </c>
      <c r="M87" s="6">
        <f t="shared" si="10"/>
        <v>0.39999996084510364</v>
      </c>
      <c r="N87" s="6">
        <f t="shared" si="11"/>
        <v>0.72270010234112048</v>
      </c>
      <c r="O87" s="6">
        <f t="shared" si="12"/>
        <v>0.85279937586220211</v>
      </c>
    </row>
    <row r="88" spans="1:15" x14ac:dyDescent="0.3">
      <c r="A88" s="12"/>
      <c r="B88" s="80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6">
        <f t="shared" si="7"/>
        <v>5.5160992229423438E-2</v>
      </c>
      <c r="I88" s="8">
        <f t="shared" si="8"/>
        <v>-0.16532796254967064</v>
      </c>
      <c r="J88" s="9">
        <f>IFERROR((INDEX('Channel wise traffic'!$B$3:$G$368,MATCH('Session Details'!B88,'Channel wise traffic'!$B$3:$B$368,0),6)/INDEX('Channel wise traffic'!$B$3:$G$368,MATCH('Session Details'!B88-7,'Channel wise traffic'!$B$3:$B$368,0),6))-1, "NA")</f>
        <v>-2.0408173813155628E-2</v>
      </c>
      <c r="K88" s="8">
        <f t="shared" si="13"/>
        <v>-0.14793895342886554</v>
      </c>
      <c r="L88" s="6">
        <f t="shared" si="9"/>
        <v>0.24999997601762725</v>
      </c>
      <c r="M88" s="6">
        <f t="shared" si="10"/>
        <v>0.39999992325639977</v>
      </c>
      <c r="N88" s="6">
        <f t="shared" si="11"/>
        <v>0.70809990483791752</v>
      </c>
      <c r="O88" s="6">
        <f t="shared" si="12"/>
        <v>0.77900036036231313</v>
      </c>
    </row>
    <row r="89" spans="1:15" x14ac:dyDescent="0.3">
      <c r="A89" s="12"/>
      <c r="B89" s="80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6">
        <f t="shared" si="7"/>
        <v>6.0990642537799823E-2</v>
      </c>
      <c r="I89" s="8">
        <f t="shared" si="8"/>
        <v>6.221354938736634E-2</v>
      </c>
      <c r="J89" s="9">
        <f>IFERROR((INDEX('Channel wise traffic'!$B$3:$G$368,MATCH('Session Details'!B89,'Channel wise traffic'!$B$3:$B$368,0),6)/INDEX('Channel wise traffic'!$B$3:$G$368,MATCH('Session Details'!B89-7,'Channel wise traffic'!$B$3:$B$368,0),6))-1, "NA")</f>
        <v>-9.9999364563004844E-3</v>
      </c>
      <c r="K89" s="8">
        <f t="shared" si="13"/>
        <v>7.2942959217582981E-2</v>
      </c>
      <c r="L89" s="6">
        <f t="shared" si="9"/>
        <v>0.24499995744219102</v>
      </c>
      <c r="M89" s="6">
        <f t="shared" si="10"/>
        <v>0.39200006074942001</v>
      </c>
      <c r="N89" s="6">
        <f t="shared" si="11"/>
        <v>0.75189987195357011</v>
      </c>
      <c r="O89" s="6">
        <f t="shared" si="12"/>
        <v>0.84459995620193484</v>
      </c>
    </row>
    <row r="90" spans="1:15" x14ac:dyDescent="0.3">
      <c r="A90" s="12"/>
      <c r="B90" s="80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6">
        <f t="shared" si="7"/>
        <v>6.0961293733815598E-2</v>
      </c>
      <c r="I90" s="8">
        <f t="shared" si="8"/>
        <v>2.0949052908036059E-2</v>
      </c>
      <c r="J90" s="9">
        <f>IFERROR((INDEX('Channel wise traffic'!$B$3:$G$368,MATCH('Session Details'!B90,'Channel wise traffic'!$B$3:$B$368,0),6)/INDEX('Channel wise traffic'!$B$3:$G$368,MATCH('Session Details'!B90-7,'Channel wise traffic'!$B$3:$B$368,0),6))-1, "NA")</f>
        <v>8.247417297186499E-2</v>
      </c>
      <c r="K90" s="8">
        <f t="shared" si="13"/>
        <v>-5.6837532644808841E-2</v>
      </c>
      <c r="L90" s="6">
        <f t="shared" si="9"/>
        <v>0.25249996634245347</v>
      </c>
      <c r="M90" s="6">
        <f t="shared" si="10"/>
        <v>0.38800001875713486</v>
      </c>
      <c r="N90" s="6">
        <f t="shared" si="11"/>
        <v>0.76650000223810777</v>
      </c>
      <c r="O90" s="6">
        <f t="shared" si="12"/>
        <v>0.81179980658543882</v>
      </c>
    </row>
    <row r="91" spans="1:15" x14ac:dyDescent="0.3">
      <c r="A91" s="12"/>
      <c r="B91" s="80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6">
        <f t="shared" si="7"/>
        <v>3.8956866545258102E-2</v>
      </c>
      <c r="I91" s="8">
        <f t="shared" si="8"/>
        <v>-6.7210947055343917E-2</v>
      </c>
      <c r="J91" s="9">
        <f>IFERROR((INDEX('Channel wise traffic'!$B$3:$G$368,MATCH('Session Details'!B91,'Channel wise traffic'!$B$3:$B$368,0),6)/INDEX('Channel wise traffic'!$B$3:$G$368,MATCH('Session Details'!B91-7,'Channel wise traffic'!$B$3:$B$368,0),6))-1, "NA")</f>
        <v>1.0101021692856316E-2</v>
      </c>
      <c r="K91" s="8">
        <f t="shared" si="13"/>
        <v>-7.6538827195012704E-2</v>
      </c>
      <c r="L91" s="6">
        <f t="shared" si="9"/>
        <v>0.22050000278460005</v>
      </c>
      <c r="M91" s="6">
        <f t="shared" si="10"/>
        <v>0.34339995494125691</v>
      </c>
      <c r="N91" s="6">
        <f t="shared" si="11"/>
        <v>0.68000004707214212</v>
      </c>
      <c r="O91" s="6">
        <f t="shared" si="12"/>
        <v>0.75659983403609843</v>
      </c>
    </row>
    <row r="92" spans="1:15" x14ac:dyDescent="0.3">
      <c r="A92" s="12"/>
      <c r="B92" s="80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6">
        <f t="shared" si="7"/>
        <v>3.8478904444791441E-2</v>
      </c>
      <c r="I92" s="8">
        <f t="shared" si="8"/>
        <v>-0.10790000739365102</v>
      </c>
      <c r="J92" s="9">
        <f>IFERROR((INDEX('Channel wise traffic'!$B$3:$G$368,MATCH('Session Details'!B92,'Channel wise traffic'!$B$3:$B$368,0),6)/INDEX('Channel wise traffic'!$B$3:$G$368,MATCH('Session Details'!B92-7,'Channel wise traffic'!$B$3:$B$368,0),6))-1, "NA")</f>
        <v>-5.9405963305433462E-2</v>
      </c>
      <c r="K92" s="8">
        <f t="shared" si="13"/>
        <v>-5.1556850626484518E-2</v>
      </c>
      <c r="L92" s="6">
        <f t="shared" si="9"/>
        <v>0.20159999951225532</v>
      </c>
      <c r="M92" s="6">
        <f t="shared" si="10"/>
        <v>0.32639990415578873</v>
      </c>
      <c r="N92" s="6">
        <f t="shared" si="11"/>
        <v>0.71399991376093885</v>
      </c>
      <c r="O92" s="6">
        <f t="shared" si="12"/>
        <v>0.81900016620141913</v>
      </c>
    </row>
    <row r="93" spans="1:15" x14ac:dyDescent="0.3">
      <c r="A93" s="12"/>
      <c r="B93" s="80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6">
        <f t="shared" si="7"/>
        <v>6.4712648261496586E-2</v>
      </c>
      <c r="I93" s="8">
        <f t="shared" si="8"/>
        <v>8.3129559033894296E-3</v>
      </c>
      <c r="J93" s="9">
        <f>IFERROR((INDEX('Channel wise traffic'!$B$3:$G$368,MATCH('Session Details'!B93,'Channel wise traffic'!$B$3:$B$368,0),6)/INDEX('Channel wise traffic'!$B$3:$G$368,MATCH('Session Details'!B93-7,'Channel wise traffic'!$B$3:$B$368,0),6))-1, "NA")</f>
        <v>-5.8252370326638991E-2</v>
      </c>
      <c r="K93" s="8">
        <f t="shared" si="13"/>
        <v>7.068280972632901E-2</v>
      </c>
      <c r="L93" s="6">
        <f t="shared" si="9"/>
        <v>0.25749996914432954</v>
      </c>
      <c r="M93" s="6">
        <f t="shared" si="10"/>
        <v>0.41999997050391119</v>
      </c>
      <c r="N93" s="6">
        <f t="shared" si="11"/>
        <v>0.71540003195409851</v>
      </c>
      <c r="O93" s="6">
        <f t="shared" si="12"/>
        <v>0.8363995231530309</v>
      </c>
    </row>
    <row r="94" spans="1:15" x14ac:dyDescent="0.3">
      <c r="A94" s="12"/>
      <c r="B94" s="80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6">
        <f t="shared" si="7"/>
        <v>5.7424291241139895E-2</v>
      </c>
      <c r="I94" s="8">
        <f t="shared" si="8"/>
        <v>3.9878784124722788E-2</v>
      </c>
      <c r="J94" s="9">
        <f>IFERROR((INDEX('Channel wise traffic'!$B$3:$G$368,MATCH('Session Details'!B94,'Channel wise traffic'!$B$3:$B$368,0),6)/INDEX('Channel wise traffic'!$B$3:$G$368,MATCH('Session Details'!B94-7,'Channel wise traffic'!$B$3:$B$368,0),6))-1, "NA")</f>
        <v>9.3749977516524474E-2</v>
      </c>
      <c r="K94" s="8">
        <f t="shared" si="13"/>
        <v>-4.9253701326889554E-2</v>
      </c>
      <c r="L94" s="6">
        <f t="shared" si="9"/>
        <v>0.24999996710988942</v>
      </c>
      <c r="M94" s="6">
        <f t="shared" si="10"/>
        <v>0.39599996561886652</v>
      </c>
      <c r="N94" s="6">
        <f t="shared" si="11"/>
        <v>0.69349998250290035</v>
      </c>
      <c r="O94" s="6">
        <f t="shared" si="12"/>
        <v>0.83640012570356947</v>
      </c>
    </row>
    <row r="95" spans="1:15" x14ac:dyDescent="0.3">
      <c r="A95" s="12"/>
      <c r="B95" s="80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6">
        <f t="shared" si="7"/>
        <v>5.9721237470304701E-2</v>
      </c>
      <c r="I95" s="8">
        <f t="shared" si="8"/>
        <v>0.16161637241398497</v>
      </c>
      <c r="J95" s="9">
        <f>IFERROR((INDEX('Channel wise traffic'!$B$3:$G$368,MATCH('Session Details'!B95,'Channel wise traffic'!$B$3:$B$368,0),6)/INDEX('Channel wise traffic'!$B$3:$G$368,MATCH('Session Details'!B95-7,'Channel wise traffic'!$B$3:$B$368,0),6))-1, "NA")</f>
        <v>7.2916633191269842E-2</v>
      </c>
      <c r="K95" s="8">
        <f t="shared" si="13"/>
        <v>8.267155931340886E-2</v>
      </c>
      <c r="L95" s="6">
        <f t="shared" si="9"/>
        <v>0.24750000670575076</v>
      </c>
      <c r="M95" s="6">
        <f t="shared" si="10"/>
        <v>0.41599983960386488</v>
      </c>
      <c r="N95" s="6">
        <f t="shared" si="11"/>
        <v>0.69350010008262786</v>
      </c>
      <c r="O95" s="6">
        <f t="shared" si="12"/>
        <v>0.83639974505352499</v>
      </c>
    </row>
    <row r="96" spans="1:15" x14ac:dyDescent="0.3">
      <c r="A96" s="12"/>
      <c r="B96" s="80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6">
        <f t="shared" si="7"/>
        <v>2.8362399667348135E-2</v>
      </c>
      <c r="I96" s="8">
        <f t="shared" si="8"/>
        <v>-0.52087951809985289</v>
      </c>
      <c r="J96" s="9">
        <f>IFERROR((INDEX('Channel wise traffic'!$B$3:$G$368,MATCH('Session Details'!B96,'Channel wise traffic'!$B$3:$B$368,0),6)/INDEX('Channel wise traffic'!$B$3:$G$368,MATCH('Session Details'!B96-7,'Channel wise traffic'!$B$3:$B$368,0),6))-1, "NA")</f>
        <v>3.0302975335167126E-2</v>
      </c>
      <c r="K96" s="8">
        <f t="shared" si="13"/>
        <v>-0.53497129252622422</v>
      </c>
      <c r="L96" s="6">
        <f t="shared" si="9"/>
        <v>0.26249996219249577</v>
      </c>
      <c r="M96" s="6">
        <f t="shared" si="10"/>
        <v>0.19999993121021695</v>
      </c>
      <c r="N96" s="6">
        <f t="shared" si="11"/>
        <v>0.69350013714967718</v>
      </c>
      <c r="O96" s="6">
        <f t="shared" si="12"/>
        <v>0.77899977061802939</v>
      </c>
    </row>
    <row r="97" spans="1:15" x14ac:dyDescent="0.3">
      <c r="A97" s="12"/>
      <c r="B97" s="80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6">
        <f t="shared" si="7"/>
        <v>6.9335014726357003E-2</v>
      </c>
      <c r="I97" s="8">
        <f t="shared" si="8"/>
        <v>0.12652928215188264</v>
      </c>
      <c r="J97" s="9">
        <f>IFERROR((INDEX('Channel wise traffic'!$B$3:$G$368,MATCH('Session Details'!B97,'Channel wise traffic'!$B$3:$B$368,0),6)/INDEX('Channel wise traffic'!$B$3:$G$368,MATCH('Session Details'!B97-7,'Channel wise traffic'!$B$3:$B$368,0),6))-1, "NA")</f>
        <v>-9.5237928177200892E-3</v>
      </c>
      <c r="K97" s="8">
        <f t="shared" si="13"/>
        <v>0.13736127433753009</v>
      </c>
      <c r="L97" s="6">
        <f t="shared" si="9"/>
        <v>0.26249995904548801</v>
      </c>
      <c r="M97" s="6">
        <f t="shared" si="10"/>
        <v>0.40800002293874699</v>
      </c>
      <c r="N97" s="6">
        <f t="shared" si="11"/>
        <v>0.76650003885961093</v>
      </c>
      <c r="O97" s="6">
        <f t="shared" si="12"/>
        <v>0.84459985675268701</v>
      </c>
    </row>
    <row r="98" spans="1:15" x14ac:dyDescent="0.3">
      <c r="A98" s="12"/>
      <c r="B98" s="80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6">
        <f t="shared" si="7"/>
        <v>3.9763317563929063E-2</v>
      </c>
      <c r="I98" s="8">
        <f t="shared" si="8"/>
        <v>6.1529171460528609E-2</v>
      </c>
      <c r="J98" s="9">
        <f>IFERROR((INDEX('Channel wise traffic'!$B$3:$G$368,MATCH('Session Details'!B98,'Channel wise traffic'!$B$3:$B$368,0),6)/INDEX('Channel wise traffic'!$B$3:$G$368,MATCH('Session Details'!B98-7,'Channel wise traffic'!$B$3:$B$368,0),6))-1, "NA")</f>
        <v>4.0000000891072141E-2</v>
      </c>
      <c r="K98" s="8">
        <f t="shared" si="13"/>
        <v>2.0701126404354619E-2</v>
      </c>
      <c r="L98" s="6">
        <f t="shared" si="9"/>
        <v>0.2141999822642397</v>
      </c>
      <c r="M98" s="6">
        <f t="shared" si="10"/>
        <v>0.34340003434000343</v>
      </c>
      <c r="N98" s="6">
        <f t="shared" si="11"/>
        <v>0.66639982527664532</v>
      </c>
      <c r="O98" s="6">
        <f t="shared" si="12"/>
        <v>0.81120005663303496</v>
      </c>
    </row>
    <row r="99" spans="1:15" x14ac:dyDescent="0.3">
      <c r="A99" s="12"/>
      <c r="B99" s="80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6">
        <f t="shared" si="7"/>
        <v>3.4898000100245602E-2</v>
      </c>
      <c r="I99" s="8">
        <f t="shared" si="8"/>
        <v>-8.3514783877319365E-2</v>
      </c>
      <c r="J99" s="9">
        <f>IFERROR((INDEX('Channel wise traffic'!$B$3:$G$368,MATCH('Session Details'!B99,'Channel wise traffic'!$B$3:$B$368,0),6)/INDEX('Channel wise traffic'!$B$3:$G$368,MATCH('Session Details'!B99-7,'Channel wise traffic'!$B$3:$B$368,0),6))-1, "NA")</f>
        <v>1.0526304435092948E-2</v>
      </c>
      <c r="K99" s="8">
        <f t="shared" si="13"/>
        <v>-9.306149424507737E-2</v>
      </c>
      <c r="L99" s="6">
        <f t="shared" si="9"/>
        <v>0.20159998477751973</v>
      </c>
      <c r="M99" s="6">
        <f t="shared" si="10"/>
        <v>0.3433999610027047</v>
      </c>
      <c r="N99" s="6">
        <f t="shared" si="11"/>
        <v>0.6527999747937242</v>
      </c>
      <c r="O99" s="6">
        <f t="shared" si="12"/>
        <v>0.77219978095589692</v>
      </c>
    </row>
    <row r="100" spans="1:15" x14ac:dyDescent="0.3">
      <c r="A100" s="12"/>
      <c r="B100" s="80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6">
        <f t="shared" si="7"/>
        <v>5.8585824007785614E-2</v>
      </c>
      <c r="I100" s="8">
        <f t="shared" si="8"/>
        <v>-7.6010929963872487E-2</v>
      </c>
      <c r="J100" s="9">
        <f>IFERROR((INDEX('Channel wise traffic'!$B$3:$G$368,MATCH('Session Details'!B100,'Channel wise traffic'!$B$3:$B$368,0),6)/INDEX('Channel wise traffic'!$B$3:$G$368,MATCH('Session Details'!B100-7,'Channel wise traffic'!$B$3:$B$368,0),6))-1, "NA")</f>
        <v>2.0618566978098496E-2</v>
      </c>
      <c r="K100" s="8">
        <f t="shared" si="13"/>
        <v>-9.46773840710885E-2</v>
      </c>
      <c r="L100" s="6">
        <f t="shared" si="9"/>
        <v>0.25749999988372185</v>
      </c>
      <c r="M100" s="6">
        <f t="shared" si="10"/>
        <v>0.39199984538390581</v>
      </c>
      <c r="N100" s="6">
        <f t="shared" si="11"/>
        <v>0.70079982453440337</v>
      </c>
      <c r="O100" s="6">
        <f t="shared" si="12"/>
        <v>0.82820038740372437</v>
      </c>
    </row>
    <row r="101" spans="1:15" x14ac:dyDescent="0.3">
      <c r="A101" s="12"/>
      <c r="B101" s="80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6">
        <f t="shared" si="7"/>
        <v>6.088660029266936E-2</v>
      </c>
      <c r="I101" s="8">
        <f t="shared" si="8"/>
        <v>9.8032926600166714E-3</v>
      </c>
      <c r="J101" s="9">
        <f>IFERROR((INDEX('Channel wise traffic'!$B$3:$G$368,MATCH('Session Details'!B101,'Channel wise traffic'!$B$3:$B$368,0),6)/INDEX('Channel wise traffic'!$B$3:$G$368,MATCH('Session Details'!B101-7,'Channel wise traffic'!$B$3:$B$368,0),6))-1, "NA")</f>
        <v>-4.7619051795569911E-2</v>
      </c>
      <c r="K101" s="8">
        <f t="shared" si="13"/>
        <v>6.0293457293017383E-2</v>
      </c>
      <c r="L101" s="6">
        <f t="shared" si="9"/>
        <v>0.25749999769769227</v>
      </c>
      <c r="M101" s="6">
        <f t="shared" si="10"/>
        <v>0.39599997496519718</v>
      </c>
      <c r="N101" s="6">
        <f t="shared" si="11"/>
        <v>0.69349975638028516</v>
      </c>
      <c r="O101" s="6">
        <f t="shared" si="12"/>
        <v>0.86099974800864976</v>
      </c>
    </row>
    <row r="102" spans="1:15" x14ac:dyDescent="0.3">
      <c r="A102" s="12"/>
      <c r="B102" s="80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6">
        <f t="shared" si="7"/>
        <v>5.6299004561220382E-2</v>
      </c>
      <c r="I102" s="8">
        <f t="shared" si="8"/>
        <v>-9.3912999215507775E-2</v>
      </c>
      <c r="J102" s="9">
        <f>IFERROR((INDEX('Channel wise traffic'!$B$3:$G$368,MATCH('Session Details'!B102,'Channel wise traffic'!$B$3:$B$368,0),6)/INDEX('Channel wise traffic'!$B$3:$G$368,MATCH('Session Details'!B102-7,'Channel wise traffic'!$B$3:$B$368,0),6))-1, "NA")</f>
        <v>-3.8834883747753235E-2</v>
      </c>
      <c r="K102" s="8">
        <f t="shared" si="13"/>
        <v>-5.7303449393291017E-2</v>
      </c>
      <c r="L102" s="6">
        <f t="shared" si="9"/>
        <v>0.24999996511655004</v>
      </c>
      <c r="M102" s="6">
        <f t="shared" si="10"/>
        <v>0.38400004762754369</v>
      </c>
      <c r="N102" s="6">
        <f t="shared" si="11"/>
        <v>0.73730000155037556</v>
      </c>
      <c r="O102" s="6">
        <f t="shared" si="12"/>
        <v>0.79539939242961788</v>
      </c>
    </row>
    <row r="103" spans="1:15" x14ac:dyDescent="0.3">
      <c r="A103" s="12"/>
      <c r="B103" s="80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6">
        <f t="shared" si="7"/>
        <v>5.8587237081908793E-2</v>
      </c>
      <c r="I103" s="8">
        <f t="shared" si="8"/>
        <v>0.9239043412518404</v>
      </c>
      <c r="J103" s="9">
        <f>IFERROR((INDEX('Channel wise traffic'!$B$3:$G$368,MATCH('Session Details'!B103,'Channel wise traffic'!$B$3:$B$368,0),6)/INDEX('Channel wise traffic'!$B$3:$G$368,MATCH('Session Details'!B103-7,'Channel wise traffic'!$B$3:$B$368,0),6))-1, "NA")</f>
        <v>-6.8627420442282427E-2</v>
      </c>
      <c r="K103" s="8">
        <f t="shared" si="13"/>
        <v>1.0656657324153227</v>
      </c>
      <c r="L103" s="6">
        <f t="shared" si="9"/>
        <v>0.24749997249348119</v>
      </c>
      <c r="M103" s="6">
        <f t="shared" si="10"/>
        <v>0.38799997414952425</v>
      </c>
      <c r="N103" s="6">
        <f t="shared" si="11"/>
        <v>0.75919979406836124</v>
      </c>
      <c r="O103" s="6">
        <f t="shared" si="12"/>
        <v>0.80360028906556957</v>
      </c>
    </row>
    <row r="104" spans="1:15" x14ac:dyDescent="0.3">
      <c r="A104" s="12"/>
      <c r="B104" s="80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6">
        <f t="shared" si="7"/>
        <v>5.5172357300906243E-2</v>
      </c>
      <c r="I104" s="8">
        <f t="shared" si="8"/>
        <v>-0.27312591355188975</v>
      </c>
      <c r="J104" s="9">
        <f>IFERROR((INDEX('Channel wise traffic'!$B$3:$G$368,MATCH('Session Details'!B104,'Channel wise traffic'!$B$3:$B$368,0),6)/INDEX('Channel wise traffic'!$B$3:$G$368,MATCH('Session Details'!B104-7,'Channel wise traffic'!$B$3:$B$368,0),6))-1, "NA")</f>
        <v>-8.6538441103775954E-2</v>
      </c>
      <c r="K104" s="8">
        <f t="shared" si="13"/>
        <v>-0.20426414390111858</v>
      </c>
      <c r="L104" s="6">
        <f t="shared" si="9"/>
        <v>0.24499995710437156</v>
      </c>
      <c r="M104" s="6">
        <f t="shared" si="10"/>
        <v>0.38000003956705725</v>
      </c>
      <c r="N104" s="6">
        <f t="shared" si="11"/>
        <v>0.72999963556661585</v>
      </c>
      <c r="O104" s="6">
        <f t="shared" si="12"/>
        <v>0.8118003731343284</v>
      </c>
    </row>
    <row r="105" spans="1:15" x14ac:dyDescent="0.3">
      <c r="A105" s="12"/>
      <c r="B105" s="80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6">
        <f t="shared" si="7"/>
        <v>3.7101778988150598E-2</v>
      </c>
      <c r="I105" s="8">
        <f t="shared" si="8"/>
        <v>-0.13870878771620221</v>
      </c>
      <c r="J105" s="9">
        <f>IFERROR((INDEX('Channel wise traffic'!$B$3:$G$368,MATCH('Session Details'!B105,'Channel wise traffic'!$B$3:$B$368,0),6)/INDEX('Channel wise traffic'!$B$3:$G$368,MATCH('Session Details'!B105-7,'Channel wise traffic'!$B$3:$B$368,0),6))-1, "NA")</f>
        <v>-7.6923099990770072E-2</v>
      </c>
      <c r="K105" s="8">
        <f t="shared" si="13"/>
        <v>-6.6934520025885735E-2</v>
      </c>
      <c r="L105" s="6">
        <f t="shared" si="9"/>
        <v>0.21209999220311987</v>
      </c>
      <c r="M105" s="6">
        <f t="shared" si="10"/>
        <v>0.3399999846831675</v>
      </c>
      <c r="N105" s="6">
        <f t="shared" si="11"/>
        <v>0.67999981980196234</v>
      </c>
      <c r="O105" s="6">
        <f t="shared" si="12"/>
        <v>0.75660008612408491</v>
      </c>
    </row>
    <row r="106" spans="1:15" x14ac:dyDescent="0.3">
      <c r="A106" s="12"/>
      <c r="B106" s="80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6">
        <f t="shared" si="7"/>
        <v>4.1354652231300019E-2</v>
      </c>
      <c r="I106" s="8">
        <f t="shared" si="8"/>
        <v>0.28376620785956508</v>
      </c>
      <c r="J106" s="9">
        <f>IFERROR((INDEX('Channel wise traffic'!$B$3:$G$368,MATCH('Session Details'!B106,'Channel wise traffic'!$B$3:$B$368,0),6)/INDEX('Channel wise traffic'!$B$3:$G$368,MATCH('Session Details'!B106-7,'Channel wise traffic'!$B$3:$B$368,0),6))-1, "NA")</f>
        <v>8.3333360405835055E-2</v>
      </c>
      <c r="K106" s="8">
        <f t="shared" si="13"/>
        <v>0.18501496110113713</v>
      </c>
      <c r="L106" s="6">
        <f t="shared" si="9"/>
        <v>0.20999999143199985</v>
      </c>
      <c r="M106" s="6">
        <f t="shared" si="10"/>
        <v>0.35359995250879722</v>
      </c>
      <c r="N106" s="6">
        <f t="shared" si="11"/>
        <v>0.68000003461539127</v>
      </c>
      <c r="O106" s="6">
        <f t="shared" si="12"/>
        <v>0.81900011580883991</v>
      </c>
    </row>
    <row r="107" spans="1:15" x14ac:dyDescent="0.3">
      <c r="A107" s="12"/>
      <c r="B107" s="80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6">
        <f t="shared" si="7"/>
        <v>6.732811730091684E-2</v>
      </c>
      <c r="I107" s="8">
        <f t="shared" si="8"/>
        <v>0.12600537470079898</v>
      </c>
      <c r="J107" s="9">
        <f>IFERROR((INDEX('Channel wise traffic'!$B$3:$G$368,MATCH('Session Details'!B107,'Channel wise traffic'!$B$3:$B$368,0),6)/INDEX('Channel wise traffic'!$B$3:$G$368,MATCH('Session Details'!B107-7,'Channel wise traffic'!$B$3:$B$368,0),6))-1, "NA")</f>
        <v>-2.0202030068046883E-2</v>
      </c>
      <c r="K107" s="8">
        <f t="shared" si="13"/>
        <v>0.14922199083466747</v>
      </c>
      <c r="L107" s="6">
        <f t="shared" si="9"/>
        <v>0.25999999050594758</v>
      </c>
      <c r="M107" s="6">
        <f t="shared" si="10"/>
        <v>0.41199989848666624</v>
      </c>
      <c r="N107" s="6">
        <f t="shared" si="11"/>
        <v>0.76650004209929223</v>
      </c>
      <c r="O107" s="6">
        <f t="shared" si="12"/>
        <v>0.81999998843704058</v>
      </c>
    </row>
    <row r="108" spans="1:15" x14ac:dyDescent="0.3">
      <c r="A108" s="12"/>
      <c r="B108" s="80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6">
        <f t="shared" si="7"/>
        <v>5.7391572154721807E-2</v>
      </c>
      <c r="I108" s="8">
        <f t="shared" si="8"/>
        <v>-1.9698327529031001E-2</v>
      </c>
      <c r="J108" s="9">
        <f>IFERROR((INDEX('Channel wise traffic'!$B$3:$G$368,MATCH('Session Details'!B108,'Channel wise traffic'!$B$3:$B$368,0),6)/INDEX('Channel wise traffic'!$B$3:$G$368,MATCH('Session Details'!B108-7,'Channel wise traffic'!$B$3:$B$368,0),6))-1, "NA")</f>
        <v>4.0000022102156363E-2</v>
      </c>
      <c r="K108" s="8">
        <f t="shared" si="13"/>
        <v>-5.7402254702145883E-2</v>
      </c>
      <c r="L108" s="6">
        <f t="shared" si="9"/>
        <v>0.25999996280887561</v>
      </c>
      <c r="M108" s="6">
        <f t="shared" si="10"/>
        <v>0.3839999468698147</v>
      </c>
      <c r="N108" s="6">
        <f t="shared" si="11"/>
        <v>0.70810012820461654</v>
      </c>
      <c r="O108" s="6">
        <f t="shared" si="12"/>
        <v>0.81179990956675963</v>
      </c>
    </row>
    <row r="109" spans="1:15" x14ac:dyDescent="0.3">
      <c r="A109" s="12"/>
      <c r="B109" s="80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6">
        <f t="shared" si="7"/>
        <v>6.0912498946295274E-2</v>
      </c>
      <c r="I109" s="8">
        <f t="shared" si="8"/>
        <v>0.10380374707337348</v>
      </c>
      <c r="J109" s="9">
        <f>IFERROR((INDEX('Channel wise traffic'!$B$3:$G$368,MATCH('Session Details'!B109,'Channel wise traffic'!$B$3:$B$368,0),6)/INDEX('Channel wise traffic'!$B$3:$G$368,MATCH('Session Details'!B109-7,'Channel wise traffic'!$B$3:$B$368,0),6))-1, "NA")</f>
        <v>2.0201937045509322E-2</v>
      </c>
      <c r="K109" s="8">
        <f t="shared" si="13"/>
        <v>8.1946286990884687E-2</v>
      </c>
      <c r="L109" s="6">
        <f t="shared" si="9"/>
        <v>0.24249998164992312</v>
      </c>
      <c r="M109" s="6">
        <f t="shared" si="10"/>
        <v>0.41199999473597038</v>
      </c>
      <c r="N109" s="6">
        <f t="shared" si="11"/>
        <v>0.70810006219549648</v>
      </c>
      <c r="O109" s="6">
        <f t="shared" si="12"/>
        <v>0.86099942968903553</v>
      </c>
    </row>
    <row r="110" spans="1:15" x14ac:dyDescent="0.3">
      <c r="A110" s="12"/>
      <c r="B110" s="80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6">
        <f t="shared" si="7"/>
        <v>9.1715082005789803E-2</v>
      </c>
      <c r="I110" s="8">
        <f t="shared" si="8"/>
        <v>0.7302283946685022</v>
      </c>
      <c r="J110" s="9">
        <f>IFERROR((INDEX('Channel wise traffic'!$B$3:$G$368,MATCH('Session Details'!B110,'Channel wise traffic'!$B$3:$B$368,0),6)/INDEX('Channel wise traffic'!$B$3:$G$368,MATCH('Session Details'!B110-7,'Channel wise traffic'!$B$3:$B$368,0),6))-1, "NA")</f>
        <v>0.10526311452716519</v>
      </c>
      <c r="K110" s="8">
        <f t="shared" si="13"/>
        <v>0.56544473803340667</v>
      </c>
      <c r="L110" s="6">
        <f t="shared" si="9"/>
        <v>0.23749997094706898</v>
      </c>
      <c r="M110" s="6">
        <f t="shared" si="10"/>
        <v>0.67199992761866711</v>
      </c>
      <c r="N110" s="6">
        <f t="shared" si="11"/>
        <v>0.73000015661961026</v>
      </c>
      <c r="O110" s="6">
        <f t="shared" si="12"/>
        <v>0.78719987834787986</v>
      </c>
    </row>
    <row r="111" spans="1:15" x14ac:dyDescent="0.3">
      <c r="A111" s="12"/>
      <c r="B111" s="80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6">
        <f t="shared" si="7"/>
        <v>6.409119088762856E-2</v>
      </c>
      <c r="I111" s="8">
        <f t="shared" si="8"/>
        <v>0.2472495952251057</v>
      </c>
      <c r="J111" s="9">
        <f>IFERROR((INDEX('Channel wise traffic'!$B$3:$G$368,MATCH('Session Details'!B111,'Channel wise traffic'!$B$3:$B$368,0),6)/INDEX('Channel wise traffic'!$B$3:$G$368,MATCH('Session Details'!B111-7,'Channel wise traffic'!$B$3:$B$368,0),6))-1, "NA")</f>
        <v>7.3684175322051626E-2</v>
      </c>
      <c r="K111" s="8">
        <f t="shared" si="13"/>
        <v>0.16165402428030418</v>
      </c>
      <c r="L111" s="6">
        <f t="shared" si="9"/>
        <v>0.24999996614253353</v>
      </c>
      <c r="M111" s="6">
        <f t="shared" si="10"/>
        <v>0.41199991838092309</v>
      </c>
      <c r="N111" s="6">
        <f t="shared" si="11"/>
        <v>0.76649998707060718</v>
      </c>
      <c r="O111" s="6">
        <f t="shared" si="12"/>
        <v>0.81180011710458899</v>
      </c>
    </row>
    <row r="112" spans="1:15" x14ac:dyDescent="0.3">
      <c r="A112" s="12"/>
      <c r="B112" s="80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6">
        <f t="shared" si="7"/>
        <v>3.5929823399204329E-2</v>
      </c>
      <c r="I112" s="8">
        <f t="shared" si="8"/>
        <v>-1.3246855591761975E-3</v>
      </c>
      <c r="J112" s="9">
        <f>IFERROR((INDEX('Channel wise traffic'!$B$3:$G$368,MATCH('Session Details'!B112,'Channel wise traffic'!$B$3:$B$368,0),6)/INDEX('Channel wise traffic'!$B$3:$G$368,MATCH('Session Details'!B112-7,'Channel wise traffic'!$B$3:$B$368,0),6))-1, "NA")</f>
        <v>3.1250013052813275E-2</v>
      </c>
      <c r="K112" s="8">
        <f t="shared" si="13"/>
        <v>-3.1587584771085031E-2</v>
      </c>
      <c r="L112" s="6">
        <f t="shared" si="9"/>
        <v>0.21629998866133376</v>
      </c>
      <c r="M112" s="6">
        <f t="shared" si="10"/>
        <v>0.34339992401604735</v>
      </c>
      <c r="N112" s="6">
        <f t="shared" si="11"/>
        <v>0.64599989518172185</v>
      </c>
      <c r="O112" s="6">
        <f t="shared" si="12"/>
        <v>0.74880018608018895</v>
      </c>
    </row>
    <row r="113" spans="1:15" x14ac:dyDescent="0.3">
      <c r="A113" s="12"/>
      <c r="B113" s="80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6">
        <f t="shared" si="7"/>
        <v>4.1341993011082281E-2</v>
      </c>
      <c r="I113" s="8">
        <f t="shared" si="8"/>
        <v>-3.0611356968823777E-4</v>
      </c>
      <c r="J113" s="9">
        <f>IFERROR((INDEX('Channel wise traffic'!$B$3:$G$368,MATCH('Session Details'!B113,'Channel wise traffic'!$B$3:$B$368,0),6)/INDEX('Channel wise traffic'!$B$3:$G$368,MATCH('Session Details'!B113-7,'Channel wise traffic'!$B$3:$B$368,0),6))-1, "NA")</f>
        <v>0</v>
      </c>
      <c r="K113" s="8">
        <f t="shared" si="13"/>
        <v>-3.0611356968823777E-4</v>
      </c>
      <c r="L113" s="6">
        <f t="shared" si="9"/>
        <v>0.21629999910035999</v>
      </c>
      <c r="M113" s="6">
        <f t="shared" si="10"/>
        <v>0.35019997447029072</v>
      </c>
      <c r="N113" s="6">
        <f t="shared" si="11"/>
        <v>0.66639991199923765</v>
      </c>
      <c r="O113" s="6">
        <f t="shared" si="12"/>
        <v>0.81899990325093819</v>
      </c>
    </row>
    <row r="114" spans="1:15" x14ac:dyDescent="0.3">
      <c r="A114" s="12"/>
      <c r="B114" s="80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6">
        <f t="shared" si="7"/>
        <v>7.0014762589378707E-2</v>
      </c>
      <c r="I114" s="8">
        <f t="shared" si="8"/>
        <v>2.9183076903552152E-2</v>
      </c>
      <c r="J114" s="9">
        <f>IFERROR((INDEX('Channel wise traffic'!$B$3:$G$368,MATCH('Session Details'!B114,'Channel wise traffic'!$B$3:$B$368,0),6)/INDEX('Channel wise traffic'!$B$3:$G$368,MATCH('Session Details'!B114-7,'Channel wise traffic'!$B$3:$B$368,0),6))-1, "NA")</f>
        <v>-1.0309307224181552E-2</v>
      </c>
      <c r="K114" s="8">
        <f t="shared" si="13"/>
        <v>3.9903763779018941E-2</v>
      </c>
      <c r="L114" s="6">
        <f t="shared" si="9"/>
        <v>0.2574999834521628</v>
      </c>
      <c r="M114" s="6">
        <f t="shared" si="10"/>
        <v>0.41199986737514172</v>
      </c>
      <c r="N114" s="6">
        <f t="shared" si="11"/>
        <v>0.76649989691802989</v>
      </c>
      <c r="O114" s="6">
        <f t="shared" si="12"/>
        <v>0.86100017164404918</v>
      </c>
    </row>
    <row r="115" spans="1:15" x14ac:dyDescent="0.3">
      <c r="A115" s="12"/>
      <c r="B115" s="80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6">
        <f t="shared" si="7"/>
        <v>5.5667765457173127E-2</v>
      </c>
      <c r="I115" s="8">
        <f t="shared" si="8"/>
        <v>-0.11397510352957152</v>
      </c>
      <c r="J115" s="9">
        <f>IFERROR((INDEX('Channel wise traffic'!$B$3:$G$368,MATCH('Session Details'!B115,'Channel wise traffic'!$B$3:$B$368,0),6)/INDEX('Channel wise traffic'!$B$3:$G$368,MATCH('Session Details'!B115-7,'Channel wise traffic'!$B$3:$B$368,0),6))-1, "NA")</f>
        <v>-8.6538441103775954E-2</v>
      </c>
      <c r="K115" s="8">
        <f t="shared" si="13"/>
        <v>-3.0035885633198478E-2</v>
      </c>
      <c r="L115" s="6">
        <f t="shared" si="9"/>
        <v>0.23749995940667931</v>
      </c>
      <c r="M115" s="6">
        <f t="shared" si="10"/>
        <v>0.38399999673467655</v>
      </c>
      <c r="N115" s="6">
        <f t="shared" si="11"/>
        <v>0.75189972310652164</v>
      </c>
      <c r="O115" s="6">
        <f t="shared" si="12"/>
        <v>0.81180010560042748</v>
      </c>
    </row>
    <row r="116" spans="1:15" x14ac:dyDescent="0.3">
      <c r="A116" s="12"/>
      <c r="B116" s="80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6">
        <f t="shared" si="7"/>
        <v>6.8007914413091106E-2</v>
      </c>
      <c r="I116" s="8">
        <f t="shared" si="8"/>
        <v>0.10543108751981545</v>
      </c>
      <c r="J116" s="9">
        <f>IFERROR((INDEX('Channel wise traffic'!$B$3:$G$368,MATCH('Session Details'!B116,'Channel wise traffic'!$B$3:$B$368,0),6)/INDEX('Channel wise traffic'!$B$3:$G$368,MATCH('Session Details'!B116-7,'Channel wise traffic'!$B$3:$B$368,0),6))-1, "NA")</f>
        <v>-9.9009729462398166E-3</v>
      </c>
      <c r="K116" s="8">
        <f t="shared" si="13"/>
        <v>0.11648537803467307</v>
      </c>
      <c r="L116" s="6">
        <f t="shared" si="9"/>
        <v>0.2624999654653839</v>
      </c>
      <c r="M116" s="6">
        <f t="shared" si="10"/>
        <v>0.40800003367947768</v>
      </c>
      <c r="N116" s="6">
        <f t="shared" si="11"/>
        <v>0.7591996653377342</v>
      </c>
      <c r="O116" s="6">
        <f t="shared" si="12"/>
        <v>0.83639995175108994</v>
      </c>
    </row>
    <row r="117" spans="1:15" x14ac:dyDescent="0.3">
      <c r="A117" s="12"/>
      <c r="B117" s="80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6">
        <f t="shared" si="7"/>
        <v>5.6230073252415767E-2</v>
      </c>
      <c r="I117" s="8">
        <f t="shared" si="8"/>
        <v>-0.38690483590402214</v>
      </c>
      <c r="J117" s="9">
        <f>IFERROR((INDEX('Channel wise traffic'!$B$3:$G$368,MATCH('Session Details'!B117,'Channel wise traffic'!$B$3:$B$368,0),6)/INDEX('Channel wise traffic'!$B$3:$G$368,MATCH('Session Details'!B117-7,'Channel wise traffic'!$B$3:$B$368,0),6))-1, "NA")</f>
        <v>0</v>
      </c>
      <c r="K117" s="8">
        <f t="shared" si="13"/>
        <v>-0.38690483590402214</v>
      </c>
      <c r="L117" s="6">
        <f t="shared" si="9"/>
        <v>0.24999996710988942</v>
      </c>
      <c r="M117" s="6">
        <f t="shared" si="10"/>
        <v>0.38399989755825542</v>
      </c>
      <c r="N117" s="6">
        <f t="shared" si="11"/>
        <v>0.69350013498654928</v>
      </c>
      <c r="O117" s="6">
        <f t="shared" si="12"/>
        <v>0.84459992648928361</v>
      </c>
    </row>
    <row r="118" spans="1:15" x14ac:dyDescent="0.3">
      <c r="A118" s="12"/>
      <c r="B118" s="80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6">
        <f t="shared" si="7"/>
        <v>5.9047015245385151E-2</v>
      </c>
      <c r="I118" s="8">
        <f t="shared" si="8"/>
        <v>-7.8703103693101739E-2</v>
      </c>
      <c r="J118" s="9">
        <f>IFERROR((INDEX('Channel wise traffic'!$B$3:$G$368,MATCH('Session Details'!B118,'Channel wise traffic'!$B$3:$B$368,0),6)/INDEX('Channel wise traffic'!$B$3:$G$368,MATCH('Session Details'!B118-7,'Channel wise traffic'!$B$3:$B$368,0),6))-1, "NA")</f>
        <v>0</v>
      </c>
      <c r="K118" s="8">
        <f t="shared" si="13"/>
        <v>-7.8703103693101739E-2</v>
      </c>
      <c r="L118" s="6">
        <f t="shared" si="9"/>
        <v>0.25999997201116104</v>
      </c>
      <c r="M118" s="6">
        <f t="shared" si="10"/>
        <v>0.37999992360365714</v>
      </c>
      <c r="N118" s="6">
        <f t="shared" si="11"/>
        <v>0.70079996856417792</v>
      </c>
      <c r="O118" s="6">
        <f t="shared" si="12"/>
        <v>0.85279975172142208</v>
      </c>
    </row>
    <row r="119" spans="1:15" x14ac:dyDescent="0.3">
      <c r="A119" s="12"/>
      <c r="B119" s="80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6">
        <f t="shared" si="7"/>
        <v>3.7009020915963468E-2</v>
      </c>
      <c r="I119" s="8">
        <f t="shared" si="8"/>
        <v>9.246269927953743E-2</v>
      </c>
      <c r="J119" s="9">
        <f>IFERROR((INDEX('Channel wise traffic'!$B$3:$G$368,MATCH('Session Details'!B119,'Channel wise traffic'!$B$3:$B$368,0),6)/INDEX('Channel wise traffic'!$B$3:$G$368,MATCH('Session Details'!B119-7,'Channel wise traffic'!$B$3:$B$368,0),6))-1, "NA")</f>
        <v>6.0606062651680448E-2</v>
      </c>
      <c r="K119" s="8">
        <f t="shared" si="13"/>
        <v>3.0036259982926472E-2</v>
      </c>
      <c r="L119" s="6">
        <f t="shared" si="9"/>
        <v>0.21209998133416308</v>
      </c>
      <c r="M119" s="6">
        <f t="shared" si="10"/>
        <v>0.32980000042011887</v>
      </c>
      <c r="N119" s="6">
        <f t="shared" si="11"/>
        <v>0.71400004913457926</v>
      </c>
      <c r="O119" s="6">
        <f t="shared" si="12"/>
        <v>0.74099976806481949</v>
      </c>
    </row>
    <row r="120" spans="1:15" x14ac:dyDescent="0.3">
      <c r="A120" s="12"/>
      <c r="B120" s="80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6">
        <f t="shared" si="7"/>
        <v>3.5567744690048933E-2</v>
      </c>
      <c r="I120" s="8">
        <f t="shared" si="8"/>
        <v>-0.14794268586809256</v>
      </c>
      <c r="J120" s="9">
        <f>IFERROR((INDEX('Channel wise traffic'!$B$3:$G$368,MATCH('Session Details'!B120,'Channel wise traffic'!$B$3:$B$368,0),6)/INDEX('Channel wise traffic'!$B$3:$G$368,MATCH('Session Details'!B120-7,'Channel wise traffic'!$B$3:$B$368,0),6))-1, "NA")</f>
        <v>-9.6153955313466044E-3</v>
      </c>
      <c r="K120" s="8">
        <f t="shared" si="13"/>
        <v>-0.13967029406360465</v>
      </c>
      <c r="L120" s="6">
        <f t="shared" si="9"/>
        <v>0.19949999181381664</v>
      </c>
      <c r="M120" s="6">
        <f t="shared" si="10"/>
        <v>0.3535999444936509</v>
      </c>
      <c r="N120" s="6">
        <f t="shared" si="11"/>
        <v>0.65960003262136591</v>
      </c>
      <c r="O120" s="6">
        <f t="shared" si="12"/>
        <v>0.76439984289263474</v>
      </c>
    </row>
    <row r="121" spans="1:15" x14ac:dyDescent="0.3">
      <c r="A121" s="12"/>
      <c r="B121" s="80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6">
        <f t="shared" si="7"/>
        <v>5.8656887949784291E-2</v>
      </c>
      <c r="I121" s="8">
        <f t="shared" si="8"/>
        <v>-0.17094798772087394</v>
      </c>
      <c r="J121" s="9">
        <f>IFERROR((INDEX('Channel wise traffic'!$B$3:$G$368,MATCH('Session Details'!B121,'Channel wise traffic'!$B$3:$B$368,0),6)/INDEX('Channel wise traffic'!$B$3:$G$368,MATCH('Session Details'!B121-7,'Channel wise traffic'!$B$3:$B$368,0),6))-1, "NA")</f>
        <v>-1.0416648180253452E-2</v>
      </c>
      <c r="K121" s="8">
        <f t="shared" si="13"/>
        <v>-0.16222114050726522</v>
      </c>
      <c r="L121" s="6">
        <f t="shared" si="9"/>
        <v>0.25250000327170047</v>
      </c>
      <c r="M121" s="6">
        <f t="shared" si="10"/>
        <v>0.39599999769649252</v>
      </c>
      <c r="N121" s="6">
        <f t="shared" si="11"/>
        <v>0.71540000416880556</v>
      </c>
      <c r="O121" s="6">
        <f t="shared" si="12"/>
        <v>0.81999934951769449</v>
      </c>
    </row>
    <row r="122" spans="1:15" x14ac:dyDescent="0.3">
      <c r="A122" s="12"/>
      <c r="B122" s="80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6">
        <f t="shared" si="7"/>
        <v>5.9170210321743945E-2</v>
      </c>
      <c r="I122" s="8">
        <f t="shared" si="8"/>
        <v>8.5294138133996444E-2</v>
      </c>
      <c r="J122" s="9">
        <f>IFERROR((INDEX('Channel wise traffic'!$B$3:$G$368,MATCH('Session Details'!B122,'Channel wise traffic'!$B$3:$B$368,0),6)/INDEX('Channel wise traffic'!$B$3:$G$368,MATCH('Session Details'!B122-7,'Channel wise traffic'!$B$3:$B$368,0),6))-1, "NA")</f>
        <v>2.1052642293288626E-2</v>
      </c>
      <c r="K122" s="8">
        <f t="shared" si="13"/>
        <v>6.2916929318195036E-2</v>
      </c>
      <c r="L122" s="6">
        <f t="shared" si="9"/>
        <v>0.25249997389135576</v>
      </c>
      <c r="M122" s="6">
        <f t="shared" si="10"/>
        <v>0.40399998571191958</v>
      </c>
      <c r="N122" s="6">
        <f t="shared" si="11"/>
        <v>0.69350009586192907</v>
      </c>
      <c r="O122" s="6">
        <f t="shared" si="12"/>
        <v>0.83639976138696182</v>
      </c>
    </row>
    <row r="123" spans="1:15" x14ac:dyDescent="0.3">
      <c r="A123" s="12"/>
      <c r="B123" s="80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6">
        <f t="shared" si="7"/>
        <v>6.4052350180393486E-2</v>
      </c>
      <c r="I123" s="8">
        <f t="shared" si="8"/>
        <v>-1.1071457346926161E-2</v>
      </c>
      <c r="J123" s="9">
        <f>IFERROR((INDEX('Channel wise traffic'!$B$3:$G$368,MATCH('Session Details'!B123,'Channel wise traffic'!$B$3:$B$368,0),6)/INDEX('Channel wise traffic'!$B$3:$G$368,MATCH('Session Details'!B123-7,'Channel wise traffic'!$B$3:$B$368,0),6))-1, "NA")</f>
        <v>5.0000004604615844E-2</v>
      </c>
      <c r="K123" s="8">
        <f t="shared" si="13"/>
        <v>-5.8163292711358228E-2</v>
      </c>
      <c r="L123" s="6">
        <f t="shared" si="9"/>
        <v>0.24249996941219715</v>
      </c>
      <c r="M123" s="6">
        <f t="shared" si="10"/>
        <v>0.41199997757594925</v>
      </c>
      <c r="N123" s="6">
        <f t="shared" si="11"/>
        <v>0.7445998451455228</v>
      </c>
      <c r="O123" s="6">
        <f t="shared" si="12"/>
        <v>0.86100018981394699</v>
      </c>
    </row>
    <row r="124" spans="1:15" x14ac:dyDescent="0.3">
      <c r="A124" s="12"/>
      <c r="B124" s="80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6">
        <f t="shared" si="7"/>
        <v>6.0362609713774752E-2</v>
      </c>
      <c r="I124" s="8">
        <f t="shared" si="8"/>
        <v>1.9271173724444424E-3</v>
      </c>
      <c r="J124" s="9">
        <f>IFERROR((INDEX('Channel wise traffic'!$B$3:$G$368,MATCH('Session Details'!B124,'Channel wise traffic'!$B$3:$B$368,0),6)/INDEX('Channel wise traffic'!$B$3:$G$368,MATCH('Session Details'!B124-7,'Channel wise traffic'!$B$3:$B$368,0),6))-1, "NA")</f>
        <v>-6.6666637431010201E-2</v>
      </c>
      <c r="K124" s="8">
        <f t="shared" si="13"/>
        <v>7.3493350129709034E-2</v>
      </c>
      <c r="L124" s="6">
        <f t="shared" si="9"/>
        <v>0.25999999154254289</v>
      </c>
      <c r="M124" s="6">
        <f t="shared" si="10"/>
        <v>0.39199989590821704</v>
      </c>
      <c r="N124" s="6">
        <f t="shared" si="11"/>
        <v>0.74459998838261043</v>
      </c>
      <c r="O124" s="6">
        <f t="shared" si="12"/>
        <v>0.79540020233314634</v>
      </c>
    </row>
    <row r="125" spans="1:15" x14ac:dyDescent="0.3">
      <c r="A125" s="12"/>
      <c r="B125" s="80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6">
        <f t="shared" si="7"/>
        <v>6.0440567699216532E-2</v>
      </c>
      <c r="I125" s="8">
        <f t="shared" si="8"/>
        <v>-3.6611108180407914E-2</v>
      </c>
      <c r="J125" s="9">
        <f>IFERROR((INDEX('Channel wise traffic'!$B$3:$G$368,MATCH('Session Details'!B125,'Channel wise traffic'!$B$3:$B$368,0),6)/INDEX('Channel wise traffic'!$B$3:$G$368,MATCH('Session Details'!B125-7,'Channel wise traffic'!$B$3:$B$368,0),6))-1, "NA")</f>
        <v>-5.8823516134325682E-2</v>
      </c>
      <c r="K125" s="8">
        <f t="shared" si="13"/>
        <v>2.3600726438755881E-2</v>
      </c>
      <c r="L125" s="6">
        <f t="shared" si="9"/>
        <v>0.25249999448405425</v>
      </c>
      <c r="M125" s="6">
        <f t="shared" si="10"/>
        <v>0.40799991185884193</v>
      </c>
      <c r="N125" s="6">
        <f t="shared" si="11"/>
        <v>0.72270019885214221</v>
      </c>
      <c r="O125" s="6">
        <f t="shared" si="12"/>
        <v>0.81179975970133389</v>
      </c>
    </row>
    <row r="126" spans="1:15" x14ac:dyDescent="0.3">
      <c r="A126" s="12"/>
      <c r="B126" s="80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6">
        <f t="shared" si="7"/>
        <v>3.4510592618582192E-2</v>
      </c>
      <c r="I126" s="8">
        <f t="shared" si="8"/>
        <v>-0.14743647070153953</v>
      </c>
      <c r="J126" s="9">
        <f>IFERROR((INDEX('Channel wise traffic'!$B$3:$G$368,MATCH('Session Details'!B126,'Channel wise traffic'!$B$3:$B$368,0),6)/INDEX('Channel wise traffic'!$B$3:$G$368,MATCH('Session Details'!B126-7,'Channel wise traffic'!$B$3:$B$368,0),6))-1, "NA")</f>
        <v>-8.5714299050057785E-2</v>
      </c>
      <c r="K126" s="8">
        <f t="shared" si="13"/>
        <v>-6.750862993794049E-2</v>
      </c>
      <c r="L126" s="6">
        <f t="shared" si="9"/>
        <v>0.21629998125035968</v>
      </c>
      <c r="M126" s="6">
        <f t="shared" si="10"/>
        <v>0.32639997614058003</v>
      </c>
      <c r="N126" s="6">
        <f t="shared" si="11"/>
        <v>0.65279982224915944</v>
      </c>
      <c r="O126" s="6">
        <f t="shared" si="12"/>
        <v>0.74879992024643049</v>
      </c>
    </row>
    <row r="127" spans="1:15" x14ac:dyDescent="0.3">
      <c r="A127" s="12"/>
      <c r="B127" s="80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6">
        <f t="shared" si="7"/>
        <v>3.4841870519280171E-2</v>
      </c>
      <c r="I127" s="8">
        <f t="shared" si="8"/>
        <v>-6.796122408523797E-2</v>
      </c>
      <c r="J127" s="9">
        <f>IFERROR((INDEX('Channel wise traffic'!$B$3:$G$368,MATCH('Session Details'!B127,'Channel wise traffic'!$B$3:$B$368,0),6)/INDEX('Channel wise traffic'!$B$3:$G$368,MATCH('Session Details'!B127-7,'Channel wise traffic'!$B$3:$B$368,0),6))-1, "NA")</f>
        <v>-4.8543658453296556E-2</v>
      </c>
      <c r="K127" s="8">
        <f t="shared" si="13"/>
        <v>-2.040821472079013E-2</v>
      </c>
      <c r="L127" s="6">
        <f t="shared" si="9"/>
        <v>0.2015999970903771</v>
      </c>
      <c r="M127" s="6">
        <f t="shared" si="10"/>
        <v>0.35360001118530648</v>
      </c>
      <c r="N127" s="6">
        <f t="shared" si="11"/>
        <v>0.65959980867346935</v>
      </c>
      <c r="O127" s="6">
        <f t="shared" si="12"/>
        <v>0.74099990089460743</v>
      </c>
    </row>
    <row r="128" spans="1:15" x14ac:dyDescent="0.3">
      <c r="A128" s="12"/>
      <c r="B128" s="80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6">
        <f t="shared" si="7"/>
        <v>5.3483391612416623E-2</v>
      </c>
      <c r="I128" s="8">
        <f t="shared" si="8"/>
        <v>-4.0209787320542922E-2</v>
      </c>
      <c r="J128" s="9">
        <f>IFERROR((INDEX('Channel wise traffic'!$B$3:$G$368,MATCH('Session Details'!B128,'Channel wise traffic'!$B$3:$B$368,0),6)/INDEX('Channel wise traffic'!$B$3:$G$368,MATCH('Session Details'!B128-7,'Channel wise traffic'!$B$3:$B$368,0),6))-1, "NA")</f>
        <v>5.2631533028763E-2</v>
      </c>
      <c r="K128" s="8">
        <f t="shared" si="13"/>
        <v>-8.8199297954515754E-2</v>
      </c>
      <c r="L128" s="6">
        <f t="shared" si="9"/>
        <v>0.23749998848846129</v>
      </c>
      <c r="M128" s="6">
        <f t="shared" si="10"/>
        <v>0.37999983714201296</v>
      </c>
      <c r="N128" s="6">
        <f t="shared" si="11"/>
        <v>0.73000001530620839</v>
      </c>
      <c r="O128" s="6">
        <f t="shared" si="12"/>
        <v>0.81180003802090028</v>
      </c>
    </row>
    <row r="129" spans="1:15" x14ac:dyDescent="0.3">
      <c r="A129" s="12"/>
      <c r="B129" s="80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6">
        <f t="shared" si="7"/>
        <v>5.9077396678636714E-2</v>
      </c>
      <c r="I129" s="8">
        <f t="shared" si="8"/>
        <v>4.9896948901256177E-2</v>
      </c>
      <c r="J129" s="9">
        <f>IFERROR((INDEX('Channel wise traffic'!$B$3:$G$368,MATCH('Session Details'!B129,'Channel wise traffic'!$B$3:$B$368,0),6)/INDEX('Channel wise traffic'!$B$3:$G$368,MATCH('Session Details'!B129-7,'Channel wise traffic'!$B$3:$B$368,0),6))-1, "NA")</f>
        <v>5.154634623984955E-2</v>
      </c>
      <c r="K129" s="8">
        <f t="shared" si="13"/>
        <v>-1.5685873449249321E-3</v>
      </c>
      <c r="L129" s="6">
        <f t="shared" si="9"/>
        <v>0.26249996219249577</v>
      </c>
      <c r="M129" s="6">
        <f t="shared" si="10"/>
        <v>0.4079999422165822</v>
      </c>
      <c r="N129" s="6">
        <f t="shared" si="11"/>
        <v>0.70809987165139765</v>
      </c>
      <c r="O129" s="6">
        <f t="shared" si="12"/>
        <v>0.77900005238319736</v>
      </c>
    </row>
    <row r="130" spans="1:15" x14ac:dyDescent="0.3">
      <c r="A130" s="12"/>
      <c r="B130" s="80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6">
        <f t="shared" si="7"/>
        <v>5.8538432773951488E-2</v>
      </c>
      <c r="I130" s="8">
        <f t="shared" si="8"/>
        <v>-8.6084544765537951E-2</v>
      </c>
      <c r="J130" s="9">
        <f>IFERROR((INDEX('Channel wise traffic'!$B$3:$G$368,MATCH('Session Details'!B130,'Channel wise traffic'!$B$3:$B$368,0),6)/INDEX('Channel wise traffic'!$B$3:$G$368,MATCH('Session Details'!B130-7,'Channel wise traffic'!$B$3:$B$368,0),6))-1, "NA")</f>
        <v>0</v>
      </c>
      <c r="K130" s="8">
        <f t="shared" si="13"/>
        <v>-8.6084544765537951E-2</v>
      </c>
      <c r="L130" s="6">
        <f t="shared" si="9"/>
        <v>0.25249996634245347</v>
      </c>
      <c r="M130" s="6">
        <f t="shared" si="10"/>
        <v>0.37999992705558661</v>
      </c>
      <c r="N130" s="6">
        <f t="shared" si="11"/>
        <v>0.71540018656588511</v>
      </c>
      <c r="O130" s="6">
        <f t="shared" si="12"/>
        <v>0.85280002453247739</v>
      </c>
    </row>
    <row r="131" spans="1:15" x14ac:dyDescent="0.3">
      <c r="A131" s="12"/>
      <c r="B131" s="80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6">
        <f t="shared" ref="H131:H194" si="14">G131/C131</f>
        <v>5.7471914219337297E-2</v>
      </c>
      <c r="I131" s="8">
        <f t="shared" ref="I131:I194" si="15">IFERROR((INDEX($B$3:$G$368,MATCH(B131,$B$3:$B$368,0),6)/INDEX($B$3:$I$368,MATCH(B131-7,$B$3:$B$368,0),6))-1,"NA")</f>
        <v>-5.7604244424950046E-2</v>
      </c>
      <c r="J131" s="9">
        <f>IFERROR((INDEX('Channel wise traffic'!$B$3:$G$368,MATCH('Session Details'!B131,'Channel wise traffic'!$B$3:$B$368,0),6)/INDEX('Channel wise traffic'!$B$3:$G$368,MATCH('Session Details'!B131-7,'Channel wise traffic'!$B$3:$B$368,0),6))-1, "NA")</f>
        <v>-1.020406341364033E-2</v>
      </c>
      <c r="K131" s="8">
        <f t="shared" si="13"/>
        <v>-4.7888842250930708E-2</v>
      </c>
      <c r="L131" s="6">
        <f t="shared" ref="L131:L194" si="16">D131/C131</f>
        <v>0.24249998338540821</v>
      </c>
      <c r="M131" s="6">
        <f t="shared" ref="M131:M194" si="17">E131/D131</f>
        <v>0.40399995223610397</v>
      </c>
      <c r="N131" s="6">
        <f t="shared" ref="N131:N194" si="18">F131/E131</f>
        <v>0.72999993216456105</v>
      </c>
      <c r="O131" s="6">
        <f t="shared" ref="O131:O194" si="19">G131/F131</f>
        <v>0.80359979211290156</v>
      </c>
    </row>
    <row r="132" spans="1:15" x14ac:dyDescent="0.3">
      <c r="A132" s="12"/>
      <c r="B132" s="80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6">
        <f t="shared" si="14"/>
        <v>6.3480794955999814E-2</v>
      </c>
      <c r="I132" s="8">
        <f t="shared" si="15"/>
        <v>6.1241770520528371E-2</v>
      </c>
      <c r="J132" s="9">
        <f>IFERROR((INDEX('Channel wise traffic'!$B$3:$G$368,MATCH('Session Details'!B132,'Channel wise traffic'!$B$3:$B$368,0),6)/INDEX('Channel wise traffic'!$B$3:$G$368,MATCH('Session Details'!B132-7,'Channel wise traffic'!$B$3:$B$368,0),6))-1, "NA")</f>
        <v>1.0416696145001181E-2</v>
      </c>
      <c r="K132" s="8">
        <f t="shared" si="13"/>
        <v>5.030110358845441E-2</v>
      </c>
      <c r="L132" s="6">
        <f t="shared" si="16"/>
        <v>0.247499978638382</v>
      </c>
      <c r="M132" s="6">
        <f t="shared" si="17"/>
        <v>0.41599987724860416</v>
      </c>
      <c r="N132" s="6">
        <f t="shared" si="18"/>
        <v>0.72999987090444352</v>
      </c>
      <c r="O132" s="6">
        <f t="shared" si="19"/>
        <v>0.84460024897004593</v>
      </c>
    </row>
    <row r="133" spans="1:15" x14ac:dyDescent="0.3">
      <c r="A133" s="12"/>
      <c r="B133" s="80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6">
        <f t="shared" si="14"/>
        <v>3.6658025670518041E-2</v>
      </c>
      <c r="I133" s="8">
        <f t="shared" si="15"/>
        <v>0.12861441428720322</v>
      </c>
      <c r="J133" s="9">
        <f>IFERROR((INDEX('Channel wise traffic'!$B$3:$G$368,MATCH('Session Details'!B133,'Channel wise traffic'!$B$3:$B$368,0),6)/INDEX('Channel wise traffic'!$B$3:$G$368,MATCH('Session Details'!B133-7,'Channel wise traffic'!$B$3:$B$368,0),6))-1, "NA")</f>
        <v>6.2500026105626771E-2</v>
      </c>
      <c r="K133" s="8">
        <f t="shared" si="13"/>
        <v>6.2225331093838321E-2</v>
      </c>
      <c r="L133" s="6">
        <f t="shared" si="16"/>
        <v>0.22049998531259976</v>
      </c>
      <c r="M133" s="6">
        <f t="shared" si="17"/>
        <v>0.33659999011504677</v>
      </c>
      <c r="N133" s="6">
        <f t="shared" si="18"/>
        <v>0.6527998022578505</v>
      </c>
      <c r="O133" s="6">
        <f t="shared" si="19"/>
        <v>0.75660009772580161</v>
      </c>
    </row>
    <row r="134" spans="1:15" x14ac:dyDescent="0.3">
      <c r="A134" s="12"/>
      <c r="B134" s="80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6">
        <f t="shared" si="14"/>
        <v>3.6675656098075889E-2</v>
      </c>
      <c r="I134" s="8">
        <f t="shared" si="15"/>
        <v>2.0408256467735919E-2</v>
      </c>
      <c r="J134" s="9">
        <f>IFERROR((INDEX('Channel wise traffic'!$B$3:$G$368,MATCH('Session Details'!B134,'Channel wise traffic'!$B$3:$B$368,0),6)/INDEX('Channel wise traffic'!$B$3:$G$368,MATCH('Session Details'!B134-7,'Channel wise traffic'!$B$3:$B$368,0),6))-1, "NA")</f>
        <v>-3.061227899510266E-2</v>
      </c>
      <c r="K134" s="8">
        <f t="shared" si="13"/>
        <v>5.2631662751314368E-2</v>
      </c>
      <c r="L134" s="6">
        <f t="shared" si="16"/>
        <v>0.20999999460666943</v>
      </c>
      <c r="M134" s="6">
        <f t="shared" si="17"/>
        <v>0.35359993657532435</v>
      </c>
      <c r="N134" s="6">
        <f t="shared" si="18"/>
        <v>0.65960003360000707</v>
      </c>
      <c r="O134" s="6">
        <f t="shared" si="19"/>
        <v>0.74879987054353048</v>
      </c>
    </row>
    <row r="135" spans="1:15" x14ac:dyDescent="0.3">
      <c r="A135" s="12"/>
      <c r="B135" s="80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6">
        <f t="shared" si="14"/>
        <v>5.8993807079845854E-2</v>
      </c>
      <c r="I135" s="8">
        <f t="shared" si="15"/>
        <v>5.8909167924360961E-2</v>
      </c>
      <c r="J135" s="9">
        <f>IFERROR((INDEX('Channel wise traffic'!$B$3:$G$368,MATCH('Session Details'!B135,'Channel wise traffic'!$B$3:$B$368,0),6)/INDEX('Channel wise traffic'!$B$3:$G$368,MATCH('Session Details'!B135-7,'Channel wise traffic'!$B$3:$B$368,0),6))-1, "NA")</f>
        <v>-3.9999976055997255E-2</v>
      </c>
      <c r="K135" s="8">
        <f t="shared" si="13"/>
        <v>0.10303040441717126</v>
      </c>
      <c r="L135" s="6">
        <f t="shared" si="16"/>
        <v>0.2600000019185898</v>
      </c>
      <c r="M135" s="6">
        <f t="shared" si="17"/>
        <v>0.37999995572485062</v>
      </c>
      <c r="N135" s="6">
        <f t="shared" si="18"/>
        <v>0.69349990241988968</v>
      </c>
      <c r="O135" s="6">
        <f t="shared" si="19"/>
        <v>0.86099994189721685</v>
      </c>
    </row>
    <row r="136" spans="1:15" x14ac:dyDescent="0.3">
      <c r="A136" s="12"/>
      <c r="B136" s="80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6">
        <f t="shared" si="14"/>
        <v>6.287694533492591E-2</v>
      </c>
      <c r="I136" s="8">
        <f t="shared" si="15"/>
        <v>9.5618126577945217E-2</v>
      </c>
      <c r="J136" s="9">
        <f>IFERROR((INDEX('Channel wise traffic'!$B$3:$G$368,MATCH('Session Details'!B136,'Channel wise traffic'!$B$3:$B$368,0),6)/INDEX('Channel wise traffic'!$B$3:$G$368,MATCH('Session Details'!B136-7,'Channel wise traffic'!$B$3:$B$368,0),6))-1, "NA")</f>
        <v>2.9411758067162896E-2</v>
      </c>
      <c r="K136" s="8">
        <f t="shared" si="13"/>
        <v>6.4314761142194588E-2</v>
      </c>
      <c r="L136" s="6">
        <f t="shared" si="16"/>
        <v>0.24999996710988942</v>
      </c>
      <c r="M136" s="6">
        <f t="shared" si="17"/>
        <v>0.39999992983442151</v>
      </c>
      <c r="N136" s="6">
        <f t="shared" si="18"/>
        <v>0.75920002455795677</v>
      </c>
      <c r="O136" s="6">
        <f t="shared" si="19"/>
        <v>0.82820024502965828</v>
      </c>
    </row>
    <row r="137" spans="1:15" x14ac:dyDescent="0.3">
      <c r="A137" s="12"/>
      <c r="B137" s="80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6">
        <f t="shared" si="14"/>
        <v>5.8516138470911118E-2</v>
      </c>
      <c r="I137" s="8">
        <f t="shared" si="15"/>
        <v>-3.8461596087691285E-2</v>
      </c>
      <c r="J137" s="9">
        <f>IFERROR((INDEX('Channel wise traffic'!$B$3:$G$368,MATCH('Session Details'!B137,'Channel wise traffic'!$B$3:$B$368,0),6)/INDEX('Channel wise traffic'!$B$3:$G$368,MATCH('Session Details'!B137-7,'Channel wise traffic'!$B$3:$B$368,0),6))-1, "NA")</f>
        <v>-3.8095258977849822E-2</v>
      </c>
      <c r="K137" s="8">
        <f t="shared" si="13"/>
        <v>-3.808489907213275E-4</v>
      </c>
      <c r="L137" s="6">
        <f t="shared" si="16"/>
        <v>0.24999998860243672</v>
      </c>
      <c r="M137" s="6">
        <f t="shared" si="17"/>
        <v>0.41999986140562418</v>
      </c>
      <c r="N137" s="6">
        <f t="shared" si="18"/>
        <v>0.71539991567970973</v>
      </c>
      <c r="O137" s="6">
        <f t="shared" si="19"/>
        <v>0.7790003240971709</v>
      </c>
    </row>
    <row r="138" spans="1:15" x14ac:dyDescent="0.3">
      <c r="A138" s="12"/>
      <c r="B138" s="80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6">
        <f t="shared" si="14"/>
        <v>6.5404432393327203E-2</v>
      </c>
      <c r="I138" s="8">
        <f t="shared" si="15"/>
        <v>0.13802425552968423</v>
      </c>
      <c r="J138" s="9">
        <f>IFERROR((INDEX('Channel wise traffic'!$B$3:$G$368,MATCH('Session Details'!B138,'Channel wise traffic'!$B$3:$B$368,0),6)/INDEX('Channel wise traffic'!$B$3:$G$368,MATCH('Session Details'!B138-7,'Channel wise traffic'!$B$3:$B$368,0),6))-1, "NA")</f>
        <v>0</v>
      </c>
      <c r="K138" s="8">
        <f t="shared" ref="K138:K201" si="20">((G138/C138)/(G131/C131))-1</f>
        <v>0.13802425552968423</v>
      </c>
      <c r="L138" s="6">
        <f t="shared" si="16"/>
        <v>0.25749996914432954</v>
      </c>
      <c r="M138" s="6">
        <f t="shared" si="17"/>
        <v>0.41599993215899572</v>
      </c>
      <c r="N138" s="6">
        <f t="shared" si="18"/>
        <v>0.74459999025069024</v>
      </c>
      <c r="O138" s="6">
        <f t="shared" si="19"/>
        <v>0.81999973813295945</v>
      </c>
    </row>
    <row r="139" spans="1:15" x14ac:dyDescent="0.3">
      <c r="A139" s="12"/>
      <c r="B139" s="80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6">
        <f t="shared" si="14"/>
        <v>5.7437779648598045E-2</v>
      </c>
      <c r="I139" s="8">
        <f t="shared" si="15"/>
        <v>-0.11385018040418016</v>
      </c>
      <c r="J139" s="9">
        <f>IFERROR((INDEX('Channel wise traffic'!$B$3:$G$368,MATCH('Session Details'!B139,'Channel wise traffic'!$B$3:$B$368,0),6)/INDEX('Channel wise traffic'!$B$3:$G$368,MATCH('Session Details'!B139-7,'Channel wise traffic'!$B$3:$B$368,0),6))-1, "NA")</f>
        <v>-2.0618566978098496E-2</v>
      </c>
      <c r="K139" s="8">
        <f t="shared" si="20"/>
        <v>-9.5194386138206633E-2</v>
      </c>
      <c r="L139" s="6">
        <f t="shared" si="16"/>
        <v>0.25749998558028309</v>
      </c>
      <c r="M139" s="6">
        <f t="shared" si="17"/>
        <v>0.39199985543812416</v>
      </c>
      <c r="N139" s="6">
        <f t="shared" si="18"/>
        <v>0.71539994429878895</v>
      </c>
      <c r="O139" s="6">
        <f t="shared" si="19"/>
        <v>0.79540007074542451</v>
      </c>
    </row>
    <row r="140" spans="1:15" x14ac:dyDescent="0.3">
      <c r="A140" s="12"/>
      <c r="B140" s="80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6">
        <f t="shared" si="14"/>
        <v>3.8894045968177589E-2</v>
      </c>
      <c r="I140" s="8">
        <f t="shared" si="15"/>
        <v>4.0192888689237538E-2</v>
      </c>
      <c r="J140" s="9">
        <f>IFERROR((INDEX('Channel wise traffic'!$B$3:$G$368,MATCH('Session Details'!B140,'Channel wise traffic'!$B$3:$B$368,0),6)/INDEX('Channel wise traffic'!$B$3:$G$368,MATCH('Session Details'!B140-7,'Channel wise traffic'!$B$3:$B$368,0),6))-1, "NA")</f>
        <v>-1.9607843565490168E-2</v>
      </c>
      <c r="K140" s="8">
        <f t="shared" si="20"/>
        <v>6.0996746463022111E-2</v>
      </c>
      <c r="L140" s="6">
        <f t="shared" si="16"/>
        <v>0.20789999944307999</v>
      </c>
      <c r="M140" s="6">
        <f t="shared" si="17"/>
        <v>0.35699992467248337</v>
      </c>
      <c r="N140" s="6">
        <f t="shared" si="18"/>
        <v>0.64600012606063517</v>
      </c>
      <c r="O140" s="6">
        <f t="shared" si="19"/>
        <v>0.81119993606833252</v>
      </c>
    </row>
    <row r="141" spans="1:15" x14ac:dyDescent="0.3">
      <c r="A141" s="12"/>
      <c r="B141" s="80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6">
        <f t="shared" si="14"/>
        <v>3.2824865016381509E-2</v>
      </c>
      <c r="I141" s="8">
        <f t="shared" si="15"/>
        <v>-1.0784869725448676E-2</v>
      </c>
      <c r="J141" s="9">
        <f>IFERROR((INDEX('Channel wise traffic'!$B$3:$G$368,MATCH('Session Details'!B141,'Channel wise traffic'!$B$3:$B$368,0),6)/INDEX('Channel wise traffic'!$B$3:$G$368,MATCH('Session Details'!B141-7,'Channel wise traffic'!$B$3:$B$368,0),6))-1, "NA")</f>
        <v>0.10526316159725235</v>
      </c>
      <c r="K141" s="8">
        <f t="shared" si="20"/>
        <v>-0.10499583351411135</v>
      </c>
      <c r="L141" s="6">
        <f t="shared" si="16"/>
        <v>0.19949998979510394</v>
      </c>
      <c r="M141" s="6">
        <f t="shared" si="17"/>
        <v>0.32639993704324449</v>
      </c>
      <c r="N141" s="6">
        <f t="shared" si="18"/>
        <v>0.67320011859652096</v>
      </c>
      <c r="O141" s="6">
        <f t="shared" si="19"/>
        <v>0.74879997444591684</v>
      </c>
    </row>
    <row r="142" spans="1:15" x14ac:dyDescent="0.3">
      <c r="A142" s="12"/>
      <c r="B142" s="80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6">
        <f t="shared" si="14"/>
        <v>5.8593330192061643E-2</v>
      </c>
      <c r="I142" s="8">
        <f t="shared" si="15"/>
        <v>6.5633229561417927E-2</v>
      </c>
      <c r="J142" s="9">
        <f>IFERROR((INDEX('Channel wise traffic'!$B$3:$G$368,MATCH('Session Details'!B142,'Channel wise traffic'!$B$3:$B$368,0),6)/INDEX('Channel wise traffic'!$B$3:$G$368,MATCH('Session Details'!B142-7,'Channel wise traffic'!$B$3:$B$368,0),6))-1, "NA")</f>
        <v>7.2916633191269842E-2</v>
      </c>
      <c r="K142" s="8">
        <f t="shared" si="20"/>
        <v>-6.7884564093682043E-3</v>
      </c>
      <c r="L142" s="6">
        <f t="shared" si="16"/>
        <v>0.24499996870649643</v>
      </c>
      <c r="M142" s="6">
        <f t="shared" si="17"/>
        <v>0.39199999270122271</v>
      </c>
      <c r="N142" s="6">
        <f t="shared" si="18"/>
        <v>0.71539981520314855</v>
      </c>
      <c r="O142" s="6">
        <f t="shared" si="19"/>
        <v>0.85280015511774698</v>
      </c>
    </row>
    <row r="143" spans="1:15" x14ac:dyDescent="0.3">
      <c r="A143" s="12"/>
      <c r="B143" s="80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6">
        <f t="shared" si="14"/>
        <v>5.5201427341402286E-2</v>
      </c>
      <c r="I143" s="8">
        <f t="shared" si="15"/>
        <v>-0.13879450075185029</v>
      </c>
      <c r="J143" s="9">
        <f>IFERROR((INDEX('Channel wise traffic'!$B$3:$G$368,MATCH('Session Details'!B143,'Channel wise traffic'!$B$3:$B$368,0),6)/INDEX('Channel wise traffic'!$B$3:$G$368,MATCH('Session Details'!B143-7,'Channel wise traffic'!$B$3:$B$368,0),6))-1, "NA")</f>
        <v>-1.9047629488924911E-2</v>
      </c>
      <c r="K143" s="8">
        <f t="shared" si="20"/>
        <v>-0.12207205602369087</v>
      </c>
      <c r="L143" s="6">
        <f t="shared" si="16"/>
        <v>0.24249997541224722</v>
      </c>
      <c r="M143" s="6">
        <f t="shared" si="17"/>
        <v>0.39599992478497353</v>
      </c>
      <c r="N143" s="6">
        <f t="shared" si="18"/>
        <v>0.7080999273304871</v>
      </c>
      <c r="O143" s="6">
        <f t="shared" si="19"/>
        <v>0.81179982854017207</v>
      </c>
    </row>
    <row r="144" spans="1:15" x14ac:dyDescent="0.3">
      <c r="A144" s="12"/>
      <c r="B144" s="80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6">
        <f t="shared" si="14"/>
        <v>6.7295727058084218E-2</v>
      </c>
      <c r="I144" s="8">
        <f t="shared" si="15"/>
        <v>0.15003704647287197</v>
      </c>
      <c r="J144" s="9">
        <f>IFERROR((INDEX('Channel wise traffic'!$B$3:$G$368,MATCH('Session Details'!B144,'Channel wise traffic'!$B$3:$B$368,0),6)/INDEX('Channel wise traffic'!$B$3:$G$368,MATCH('Session Details'!B144-7,'Channel wise traffic'!$B$3:$B$368,0),6))-1, "NA")</f>
        <v>0</v>
      </c>
      <c r="K144" s="8">
        <f t="shared" si="20"/>
        <v>0.15003704647287197</v>
      </c>
      <c r="L144" s="6">
        <f t="shared" si="16"/>
        <v>0.25749999555495034</v>
      </c>
      <c r="M144" s="6">
        <f t="shared" si="17"/>
        <v>0.41999990439325391</v>
      </c>
      <c r="N144" s="6">
        <f t="shared" si="18"/>
        <v>0.76649986067885023</v>
      </c>
      <c r="O144" s="6">
        <f t="shared" si="19"/>
        <v>0.81179989704691846</v>
      </c>
    </row>
    <row r="145" spans="1:15" x14ac:dyDescent="0.3">
      <c r="A145" s="12"/>
      <c r="B145" s="80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6">
        <f t="shared" si="14"/>
        <v>6.2218228390824568E-2</v>
      </c>
      <c r="I145" s="8">
        <f t="shared" si="15"/>
        <v>-4.8715414015697567E-2</v>
      </c>
      <c r="J145" s="9">
        <f>IFERROR((INDEX('Channel wise traffic'!$B$3:$G$368,MATCH('Session Details'!B145,'Channel wise traffic'!$B$3:$B$368,0),6)/INDEX('Channel wise traffic'!$B$3:$G$368,MATCH('Session Details'!B145-7,'Channel wise traffic'!$B$3:$B$368,0),6))-1, "NA")</f>
        <v>0</v>
      </c>
      <c r="K145" s="8">
        <f t="shared" si="20"/>
        <v>-4.8715414015697567E-2</v>
      </c>
      <c r="L145" s="6">
        <f t="shared" si="16"/>
        <v>0.25249997389135576</v>
      </c>
      <c r="M145" s="6">
        <f t="shared" si="17"/>
        <v>0.42000000376002117</v>
      </c>
      <c r="N145" s="6">
        <f t="shared" si="18"/>
        <v>0.72269978469402829</v>
      </c>
      <c r="O145" s="6">
        <f t="shared" si="19"/>
        <v>0.81180006850278064</v>
      </c>
    </row>
    <row r="146" spans="1:15" x14ac:dyDescent="0.3">
      <c r="A146" s="12"/>
      <c r="B146" s="80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6">
        <f t="shared" si="14"/>
        <v>5.7930980836752521E-2</v>
      </c>
      <c r="I146" s="8">
        <f t="shared" si="15"/>
        <v>9.352031094676394E-2</v>
      </c>
      <c r="J146" s="9">
        <f>IFERROR((INDEX('Channel wise traffic'!$B$3:$G$368,MATCH('Session Details'!B146,'Channel wise traffic'!$B$3:$B$368,0),6)/INDEX('Channel wise traffic'!$B$3:$G$368,MATCH('Session Details'!B146-7,'Channel wise traffic'!$B$3:$B$368,0),6))-1, "NA")</f>
        <v>8.4210472233876565E-2</v>
      </c>
      <c r="K146" s="8">
        <f t="shared" si="20"/>
        <v>8.5867035803239844E-3</v>
      </c>
      <c r="L146" s="6">
        <f t="shared" si="16"/>
        <v>0.23749998882374873</v>
      </c>
      <c r="M146" s="6">
        <f t="shared" si="17"/>
        <v>0.39199985543812416</v>
      </c>
      <c r="N146" s="6">
        <f t="shared" si="18"/>
        <v>0.72270016422253591</v>
      </c>
      <c r="O146" s="6">
        <f t="shared" si="19"/>
        <v>0.86100015148978237</v>
      </c>
    </row>
    <row r="147" spans="1:15" x14ac:dyDescent="0.3">
      <c r="A147" s="12"/>
      <c r="B147" s="80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6">
        <f t="shared" si="14"/>
        <v>3.9322349923212929E-2</v>
      </c>
      <c r="I147" s="8">
        <f t="shared" si="15"/>
        <v>6.1562684713828197E-2</v>
      </c>
      <c r="J147" s="9">
        <f>IFERROR((INDEX('Channel wise traffic'!$B$3:$G$368,MATCH('Session Details'!B147,'Channel wise traffic'!$B$3:$B$368,0),6)/INDEX('Channel wise traffic'!$B$3:$G$368,MATCH('Session Details'!B147-7,'Channel wise traffic'!$B$3:$B$368,0),6))-1, "NA")</f>
        <v>4.9999989975439529E-2</v>
      </c>
      <c r="K147" s="8">
        <f t="shared" si="20"/>
        <v>1.1012069955020243E-2</v>
      </c>
      <c r="L147" s="6">
        <f t="shared" si="16"/>
        <v>0.21000000042432002</v>
      </c>
      <c r="M147" s="6">
        <f t="shared" si="17"/>
        <v>0.35360000161645716</v>
      </c>
      <c r="N147" s="6">
        <f t="shared" si="18"/>
        <v>0.70720000000000005</v>
      </c>
      <c r="O147" s="6">
        <f t="shared" si="19"/>
        <v>0.74879969295410476</v>
      </c>
    </row>
    <row r="148" spans="1:15" x14ac:dyDescent="0.3">
      <c r="A148" s="12"/>
      <c r="B148" s="80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6">
        <f t="shared" si="14"/>
        <v>3.5973425517136823E-2</v>
      </c>
      <c r="I148" s="8">
        <f t="shared" si="15"/>
        <v>9.5919983195178249E-2</v>
      </c>
      <c r="J148" s="9">
        <f>IFERROR((INDEX('Channel wise traffic'!$B$3:$G$368,MATCH('Session Details'!B148,'Channel wise traffic'!$B$3:$B$368,0),6)/INDEX('Channel wise traffic'!$B$3:$G$368,MATCH('Session Details'!B148-7,'Channel wise traffic'!$B$3:$B$368,0),6))-1, "NA")</f>
        <v>0</v>
      </c>
      <c r="K148" s="8">
        <f t="shared" si="20"/>
        <v>9.5919983195178471E-2</v>
      </c>
      <c r="L148" s="6">
        <f t="shared" si="16"/>
        <v>0.2078999982984768</v>
      </c>
      <c r="M148" s="6">
        <f t="shared" si="17"/>
        <v>0.34339999722426545</v>
      </c>
      <c r="N148" s="6">
        <f t="shared" si="18"/>
        <v>0.67999980980954799</v>
      </c>
      <c r="O148" s="6">
        <f t="shared" si="19"/>
        <v>0.74100003845763895</v>
      </c>
    </row>
    <row r="149" spans="1:15" x14ac:dyDescent="0.3">
      <c r="A149" s="12"/>
      <c r="B149" s="80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6">
        <f t="shared" si="14"/>
        <v>5.3456784497351632E-2</v>
      </c>
      <c r="I149" s="8">
        <f t="shared" si="15"/>
        <v>-0.14081009196851069</v>
      </c>
      <c r="J149" s="9">
        <f>IFERROR((INDEX('Channel wise traffic'!$B$3:$G$368,MATCH('Session Details'!B149,'Channel wise traffic'!$B$3:$B$368,0),6)/INDEX('Channel wise traffic'!$B$3:$G$368,MATCH('Session Details'!B149-7,'Channel wise traffic'!$B$3:$B$368,0),6))-1, "NA")</f>
        <v>-5.8252370326638991E-2</v>
      </c>
      <c r="K149" s="8">
        <f t="shared" si="20"/>
        <v>-8.7664341280365043E-2</v>
      </c>
      <c r="L149" s="6">
        <f t="shared" si="16"/>
        <v>0.2399999620237902</v>
      </c>
      <c r="M149" s="6">
        <f t="shared" si="17"/>
        <v>0.383999868665587</v>
      </c>
      <c r="N149" s="6">
        <f t="shared" si="18"/>
        <v>0.74459997167029368</v>
      </c>
      <c r="O149" s="6">
        <f t="shared" si="19"/>
        <v>0.77900019715201807</v>
      </c>
    </row>
    <row r="150" spans="1:15" x14ac:dyDescent="0.3">
      <c r="A150" s="12"/>
      <c r="B150" s="80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6">
        <f t="shared" si="14"/>
        <v>5.457624831344892E-2</v>
      </c>
      <c r="I150" s="8">
        <f t="shared" si="15"/>
        <v>-1.7266051880761024E-3</v>
      </c>
      <c r="J150" s="9">
        <f>IFERROR((INDEX('Channel wise traffic'!$B$3:$G$368,MATCH('Session Details'!B150,'Channel wise traffic'!$B$3:$B$368,0),6)/INDEX('Channel wise traffic'!$B$3:$G$368,MATCH('Session Details'!B150-7,'Channel wise traffic'!$B$3:$B$368,0),6))-1, "NA")</f>
        <v>9.7087656419474477E-3</v>
      </c>
      <c r="K150" s="8">
        <f t="shared" si="20"/>
        <v>-1.1325414179724769E-2</v>
      </c>
      <c r="L150" s="6">
        <f t="shared" si="16"/>
        <v>0.24249998915258872</v>
      </c>
      <c r="M150" s="6">
        <f t="shared" si="17"/>
        <v>0.38799984590421999</v>
      </c>
      <c r="N150" s="6">
        <f t="shared" si="18"/>
        <v>0.74460018474259559</v>
      </c>
      <c r="O150" s="6">
        <f t="shared" si="19"/>
        <v>0.778999648626991</v>
      </c>
    </row>
    <row r="151" spans="1:15" x14ac:dyDescent="0.3">
      <c r="A151" s="12"/>
      <c r="B151" s="80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6">
        <f t="shared" si="14"/>
        <v>6.1643102264196066E-2</v>
      </c>
      <c r="I151" s="8">
        <f t="shared" si="15"/>
        <v>-0.13841280293530445</v>
      </c>
      <c r="J151" s="9">
        <f>IFERROR((INDEX('Channel wise traffic'!$B$3:$G$368,MATCH('Session Details'!B151,'Channel wise traffic'!$B$3:$B$368,0),6)/INDEX('Channel wise traffic'!$B$3:$G$368,MATCH('Session Details'!B151-7,'Channel wise traffic'!$B$3:$B$368,0),6))-1, "NA")</f>
        <v>-5.9405883267696247E-2</v>
      </c>
      <c r="K151" s="8">
        <f t="shared" si="20"/>
        <v>-8.3996786140808966E-2</v>
      </c>
      <c r="L151" s="6">
        <f t="shared" si="16"/>
        <v>0.25499997019117343</v>
      </c>
      <c r="M151" s="6">
        <f t="shared" si="17"/>
        <v>0.40799996198459426</v>
      </c>
      <c r="N151" s="6">
        <f t="shared" si="18"/>
        <v>0.71540015411148761</v>
      </c>
      <c r="O151" s="6">
        <f t="shared" si="19"/>
        <v>0.82819996027624287</v>
      </c>
    </row>
    <row r="152" spans="1:15" x14ac:dyDescent="0.3">
      <c r="A152" s="12"/>
      <c r="B152" s="80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6">
        <f t="shared" si="14"/>
        <v>5.8645079361476588E-2</v>
      </c>
      <c r="I152" s="8">
        <f t="shared" si="15"/>
        <v>-3.7994839312172735E-2</v>
      </c>
      <c r="J152" s="9">
        <f>IFERROR((INDEX('Channel wise traffic'!$B$3:$G$368,MATCH('Session Details'!B152,'Channel wise traffic'!$B$3:$B$368,0),6)/INDEX('Channel wise traffic'!$B$3:$G$368,MATCH('Session Details'!B152-7,'Channel wise traffic'!$B$3:$B$368,0),6))-1, "NA")</f>
        <v>2.0618566978098496E-2</v>
      </c>
      <c r="K152" s="8">
        <f t="shared" si="20"/>
        <v>-5.7429295590083362E-2</v>
      </c>
      <c r="L152" s="6">
        <f t="shared" si="16"/>
        <v>0.25249999220936281</v>
      </c>
      <c r="M152" s="6">
        <f t="shared" si="17"/>
        <v>0.39199991452978861</v>
      </c>
      <c r="N152" s="6">
        <f t="shared" si="18"/>
        <v>0.73730009031589894</v>
      </c>
      <c r="O152" s="6">
        <f t="shared" si="19"/>
        <v>0.80360004027945786</v>
      </c>
    </row>
    <row r="153" spans="1:15" x14ac:dyDescent="0.3">
      <c r="A153" s="12"/>
      <c r="B153" s="80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6">
        <f t="shared" si="14"/>
        <v>5.8011673370927261E-2</v>
      </c>
      <c r="I153" s="8">
        <f t="shared" si="15"/>
        <v>1.3929081297989754E-3</v>
      </c>
      <c r="J153" s="9">
        <f>IFERROR((INDEX('Channel wise traffic'!$B$3:$G$368,MATCH('Session Details'!B153,'Channel wise traffic'!$B$3:$B$368,0),6)/INDEX('Channel wise traffic'!$B$3:$G$368,MATCH('Session Details'!B153-7,'Channel wise traffic'!$B$3:$B$368,0),6))-1, "NA")</f>
        <v>0</v>
      </c>
      <c r="K153" s="8">
        <f t="shared" si="20"/>
        <v>1.3929081297989754E-3</v>
      </c>
      <c r="L153" s="6">
        <f t="shared" si="16"/>
        <v>0.23999998211799797</v>
      </c>
      <c r="M153" s="6">
        <f t="shared" si="17"/>
        <v>0.41199986737514172</v>
      </c>
      <c r="N153" s="6">
        <f t="shared" si="18"/>
        <v>0.72270000614874907</v>
      </c>
      <c r="O153" s="6">
        <f t="shared" si="19"/>
        <v>0.81180000387865803</v>
      </c>
    </row>
    <row r="154" spans="1:15" x14ac:dyDescent="0.3">
      <c r="A154" s="12"/>
      <c r="B154" s="80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6">
        <f t="shared" si="14"/>
        <v>3.8169433916514263E-2</v>
      </c>
      <c r="I154" s="8">
        <f t="shared" si="15"/>
        <v>-3.8564196416479901E-2</v>
      </c>
      <c r="J154" s="9">
        <f>IFERROR((INDEX('Channel wise traffic'!$B$3:$G$368,MATCH('Session Details'!B154,'Channel wise traffic'!$B$3:$B$368,0),6)/INDEX('Channel wise traffic'!$B$3:$G$368,MATCH('Session Details'!B154-7,'Channel wise traffic'!$B$3:$B$368,0),6))-1, "NA")</f>
        <v>-9.5237992188946796E-3</v>
      </c>
      <c r="K154" s="8">
        <f t="shared" si="20"/>
        <v>-2.9319611085045327E-2</v>
      </c>
      <c r="L154" s="6">
        <f t="shared" si="16"/>
        <v>0.2183999945164799</v>
      </c>
      <c r="M154" s="6">
        <f t="shared" si="17"/>
        <v>0.35019994943153632</v>
      </c>
      <c r="N154" s="6">
        <f t="shared" si="18"/>
        <v>0.65959991777444316</v>
      </c>
      <c r="O154" s="6">
        <f t="shared" si="19"/>
        <v>0.75660015174861195</v>
      </c>
    </row>
    <row r="155" spans="1:15" x14ac:dyDescent="0.3">
      <c r="A155" s="12"/>
      <c r="B155" s="80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6">
        <f t="shared" si="14"/>
        <v>3.935848970460458E-2</v>
      </c>
      <c r="I155" s="8">
        <f t="shared" si="15"/>
        <v>1.0739098125715163E-2</v>
      </c>
      <c r="J155" s="9">
        <f>IFERROR((INDEX('Channel wise traffic'!$B$3:$G$368,MATCH('Session Details'!B155,'Channel wise traffic'!$B$3:$B$368,0),6)/INDEX('Channel wise traffic'!$B$3:$G$368,MATCH('Session Details'!B155-7,'Channel wise traffic'!$B$3:$B$368,0),6))-1, "NA")</f>
        <v>-7.6190478615162038E-2</v>
      </c>
      <c r="K155" s="8">
        <f t="shared" si="20"/>
        <v>9.4099022787118125E-2</v>
      </c>
      <c r="L155" s="6">
        <f t="shared" si="16"/>
        <v>0.2099999958661608</v>
      </c>
      <c r="M155" s="6">
        <f t="shared" si="17"/>
        <v>0.33319991312375863</v>
      </c>
      <c r="N155" s="6">
        <f t="shared" si="18"/>
        <v>0.71400002756996372</v>
      </c>
      <c r="O155" s="6">
        <f t="shared" si="19"/>
        <v>0.78780009846415233</v>
      </c>
    </row>
    <row r="156" spans="1:15" x14ac:dyDescent="0.3">
      <c r="A156" s="12"/>
      <c r="B156" s="80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6">
        <f t="shared" si="14"/>
        <v>5.5166966842629638E-2</v>
      </c>
      <c r="I156" s="8">
        <f t="shared" si="15"/>
        <v>5.3270059523439439E-2</v>
      </c>
      <c r="J156" s="9">
        <f>IFERROR((INDEX('Channel wise traffic'!$B$3:$G$368,MATCH('Session Details'!B156,'Channel wise traffic'!$B$3:$B$368,0),6)/INDEX('Channel wise traffic'!$B$3:$G$368,MATCH('Session Details'!B156-7,'Channel wise traffic'!$B$3:$B$368,0),6))-1, "NA")</f>
        <v>2.0618566978098496E-2</v>
      </c>
      <c r="K156" s="8">
        <f t="shared" si="20"/>
        <v>3.1991867100849225E-2</v>
      </c>
      <c r="L156" s="6">
        <f t="shared" si="16"/>
        <v>0.24999996511655004</v>
      </c>
      <c r="M156" s="6">
        <f t="shared" si="17"/>
        <v>0.39999992558196301</v>
      </c>
      <c r="N156" s="6">
        <f t="shared" si="18"/>
        <v>0.70079990102399237</v>
      </c>
      <c r="O156" s="6">
        <f t="shared" si="19"/>
        <v>0.78720023680404794</v>
      </c>
    </row>
    <row r="157" spans="1:15" x14ac:dyDescent="0.3">
      <c r="A157" s="12"/>
      <c r="B157" s="80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6">
        <f t="shared" si="14"/>
        <v>6.2241705656881932E-2</v>
      </c>
      <c r="I157" s="8">
        <f t="shared" si="15"/>
        <v>0.12948815611104747</v>
      </c>
      <c r="J157" s="9">
        <f>IFERROR((INDEX('Channel wise traffic'!$B$3:$G$368,MATCH('Session Details'!B157,'Channel wise traffic'!$B$3:$B$368,0),6)/INDEX('Channel wise traffic'!$B$3:$G$368,MATCH('Session Details'!B157-7,'Channel wise traffic'!$B$3:$B$368,0),6))-1, "NA")</f>
        <v>-9.6154118616319506E-3</v>
      </c>
      <c r="K157" s="8">
        <f t="shared" si="20"/>
        <v>0.14045409093362049</v>
      </c>
      <c r="L157" s="6">
        <f t="shared" si="16"/>
        <v>0.2574999798827477</v>
      </c>
      <c r="M157" s="6">
        <f t="shared" si="17"/>
        <v>0.3959999173608385</v>
      </c>
      <c r="N157" s="6">
        <f t="shared" si="18"/>
        <v>0.75190008382464868</v>
      </c>
      <c r="O157" s="6">
        <f t="shared" si="19"/>
        <v>0.81180001959128845</v>
      </c>
    </row>
    <row r="158" spans="1:15" x14ac:dyDescent="0.3">
      <c r="A158" s="12"/>
      <c r="B158" s="80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6">
        <f t="shared" si="14"/>
        <v>5.5770522056108357E-2</v>
      </c>
      <c r="I158" s="8">
        <f t="shared" si="15"/>
        <v>-1.9079437767929863E-2</v>
      </c>
      <c r="J158" s="9">
        <f>IFERROR((INDEX('Channel wise traffic'!$B$3:$G$368,MATCH('Session Details'!B158,'Channel wise traffic'!$B$3:$B$368,0),6)/INDEX('Channel wise traffic'!$B$3:$G$368,MATCH('Session Details'!B158-7,'Channel wise traffic'!$B$3:$B$368,0),6))-1, "NA")</f>
        <v>8.4210472233876565E-2</v>
      </c>
      <c r="K158" s="8">
        <f t="shared" si="20"/>
        <v>-9.5267434512274041E-2</v>
      </c>
      <c r="L158" s="6">
        <f t="shared" si="16"/>
        <v>0.24750000670575076</v>
      </c>
      <c r="M158" s="6">
        <f t="shared" si="17"/>
        <v>0.39199984538390581</v>
      </c>
      <c r="N158" s="6">
        <f t="shared" si="18"/>
        <v>0.70809998590008594</v>
      </c>
      <c r="O158" s="6">
        <f t="shared" si="19"/>
        <v>0.81179993713953658</v>
      </c>
    </row>
    <row r="159" spans="1:15" x14ac:dyDescent="0.3">
      <c r="A159" s="12"/>
      <c r="B159" s="80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6">
        <f t="shared" si="14"/>
        <v>6.6039440543684394E-2</v>
      </c>
      <c r="I159" s="8">
        <f t="shared" si="15"/>
        <v>0.17158506089799253</v>
      </c>
      <c r="J159" s="9">
        <f>IFERROR((INDEX('Channel wise traffic'!$B$3:$G$368,MATCH('Session Details'!B159,'Channel wise traffic'!$B$3:$B$368,0),6)/INDEX('Channel wise traffic'!$B$3:$G$368,MATCH('Session Details'!B159-7,'Channel wise traffic'!$B$3:$B$368,0),6))-1, "NA")</f>
        <v>4.0403967113556316E-2</v>
      </c>
      <c r="K159" s="8">
        <f t="shared" si="20"/>
        <v>0.12608664294970828</v>
      </c>
      <c r="L159" s="6">
        <f t="shared" si="16"/>
        <v>0.25999997317699697</v>
      </c>
      <c r="M159" s="6">
        <f t="shared" si="17"/>
        <v>0.39999996561153101</v>
      </c>
      <c r="N159" s="6">
        <f t="shared" si="18"/>
        <v>0.75919988342308009</v>
      </c>
      <c r="O159" s="6">
        <f t="shared" si="19"/>
        <v>0.83639994496575365</v>
      </c>
    </row>
    <row r="160" spans="1:15" x14ac:dyDescent="0.3">
      <c r="A160" s="12"/>
      <c r="B160" s="80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6">
        <f t="shared" si="14"/>
        <v>6.4019392551536089E-2</v>
      </c>
      <c r="I160" s="8">
        <f t="shared" si="15"/>
        <v>3.9275462276182838E-2</v>
      </c>
      <c r="J160" s="9">
        <f>IFERROR((INDEX('Channel wise traffic'!$B$3:$G$368,MATCH('Session Details'!B160,'Channel wise traffic'!$B$3:$B$368,0),6)/INDEX('Channel wise traffic'!$B$3:$G$368,MATCH('Session Details'!B160-7,'Channel wise traffic'!$B$3:$B$368,0),6))-1, "NA")</f>
        <v>-5.8252370326638991E-2</v>
      </c>
      <c r="K160" s="8">
        <f t="shared" si="20"/>
        <v>0.10356052207278021</v>
      </c>
      <c r="L160" s="6">
        <f t="shared" si="16"/>
        <v>0.25999999050594758</v>
      </c>
      <c r="M160" s="6">
        <f t="shared" si="17"/>
        <v>0.41599999853937647</v>
      </c>
      <c r="N160" s="6">
        <f t="shared" si="18"/>
        <v>0.7007999634844122</v>
      </c>
      <c r="O160" s="6">
        <f t="shared" si="19"/>
        <v>0.84459949472618889</v>
      </c>
    </row>
    <row r="161" spans="1:15" x14ac:dyDescent="0.3">
      <c r="A161" s="12"/>
      <c r="B161" s="80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6">
        <f t="shared" si="14"/>
        <v>3.3467257547456095E-2</v>
      </c>
      <c r="I161" s="8">
        <f t="shared" si="15"/>
        <v>-0.19906978466884373</v>
      </c>
      <c r="J161" s="9">
        <f>IFERROR((INDEX('Channel wise traffic'!$B$3:$G$368,MATCH('Session Details'!B161,'Channel wise traffic'!$B$3:$B$368,0),6)/INDEX('Channel wise traffic'!$B$3:$G$368,MATCH('Session Details'!B161-7,'Channel wise traffic'!$B$3:$B$368,0),6))-1, "NA")</f>
        <v>-8.6538474102115903E-2</v>
      </c>
      <c r="K161" s="8">
        <f t="shared" si="20"/>
        <v>-0.12319219560193007</v>
      </c>
      <c r="L161" s="6">
        <f t="shared" si="16"/>
        <v>0.20159999951225532</v>
      </c>
      <c r="M161" s="6">
        <f t="shared" si="17"/>
        <v>0.32299999360263154</v>
      </c>
      <c r="N161" s="6">
        <f t="shared" si="18"/>
        <v>0.69359971450414726</v>
      </c>
      <c r="O161" s="6">
        <f t="shared" si="19"/>
        <v>0.7409999517152257</v>
      </c>
    </row>
    <row r="162" spans="1:15" x14ac:dyDescent="0.3">
      <c r="A162" s="12"/>
      <c r="B162" s="80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6">
        <f t="shared" si="14"/>
        <v>3.6667791645086018E-2</v>
      </c>
      <c r="I162" s="8">
        <f t="shared" si="15"/>
        <v>-3.9550376388225117E-2</v>
      </c>
      <c r="J162" s="9">
        <f>IFERROR((INDEX('Channel wise traffic'!$B$3:$G$368,MATCH('Session Details'!B162,'Channel wise traffic'!$B$3:$B$368,0),6)/INDEX('Channel wise traffic'!$B$3:$G$368,MATCH('Session Details'!B162-7,'Channel wise traffic'!$B$3:$B$368,0),6))-1, "NA")</f>
        <v>3.0927847599856007E-2</v>
      </c>
      <c r="K162" s="8">
        <f t="shared" si="20"/>
        <v>-6.8363854398706181E-2</v>
      </c>
      <c r="L162" s="6">
        <f t="shared" si="16"/>
        <v>0.21839999108927985</v>
      </c>
      <c r="M162" s="6">
        <f t="shared" si="17"/>
        <v>0.33999998571999918</v>
      </c>
      <c r="N162" s="6">
        <f t="shared" si="18"/>
        <v>0.64599996459999642</v>
      </c>
      <c r="O162" s="6">
        <f t="shared" si="19"/>
        <v>0.76440011832819166</v>
      </c>
    </row>
    <row r="163" spans="1:15" x14ac:dyDescent="0.3">
      <c r="A163" s="12"/>
      <c r="B163" s="80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6">
        <f t="shared" si="14"/>
        <v>5.9746664993200443E-2</v>
      </c>
      <c r="I163" s="8">
        <f t="shared" si="15"/>
        <v>0.10489427948257268</v>
      </c>
      <c r="J163" s="9">
        <f>IFERROR((INDEX('Channel wise traffic'!$B$3:$G$368,MATCH('Session Details'!B163,'Channel wise traffic'!$B$3:$B$368,0),6)/INDEX('Channel wise traffic'!$B$3:$G$368,MATCH('Session Details'!B163-7,'Channel wise traffic'!$B$3:$B$368,0),6))-1, "NA")</f>
        <v>2.0201937045509322E-2</v>
      </c>
      <c r="K163" s="8">
        <f t="shared" si="20"/>
        <v>8.3015224738292037E-2</v>
      </c>
      <c r="L163" s="6">
        <f t="shared" si="16"/>
        <v>0.24249998164992312</v>
      </c>
      <c r="M163" s="6">
        <f t="shared" si="17"/>
        <v>0.41599990524746672</v>
      </c>
      <c r="N163" s="6">
        <f t="shared" si="18"/>
        <v>0.74460005251376904</v>
      </c>
      <c r="O163" s="6">
        <f t="shared" si="19"/>
        <v>0.79540014178060903</v>
      </c>
    </row>
    <row r="164" spans="1:15" x14ac:dyDescent="0.3">
      <c r="A164" s="12"/>
      <c r="B164" s="80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6">
        <f t="shared" si="14"/>
        <v>5.8549563992085427E-2</v>
      </c>
      <c r="I164" s="8">
        <f t="shared" si="15"/>
        <v>-5.9319416552465198E-2</v>
      </c>
      <c r="J164" s="9">
        <f>IFERROR((INDEX('Channel wise traffic'!$B$3:$G$368,MATCH('Session Details'!B164,'Channel wise traffic'!$B$3:$B$368,0),6)/INDEX('Channel wise traffic'!$B$3:$G$368,MATCH('Session Details'!B164-7,'Channel wise traffic'!$B$3:$B$368,0),6))-1, "NA")</f>
        <v>0</v>
      </c>
      <c r="K164" s="8">
        <f t="shared" si="20"/>
        <v>-5.9319416552465198E-2</v>
      </c>
      <c r="L164" s="6">
        <f t="shared" si="16"/>
        <v>0.2574999798827477</v>
      </c>
      <c r="M164" s="6">
        <f t="shared" si="17"/>
        <v>0.40799995694430241</v>
      </c>
      <c r="N164" s="6">
        <f t="shared" si="18"/>
        <v>0.71539978349599498</v>
      </c>
      <c r="O164" s="6">
        <f t="shared" si="19"/>
        <v>0.77900015524246669</v>
      </c>
    </row>
    <row r="165" spans="1:15" x14ac:dyDescent="0.3">
      <c r="A165" s="12"/>
      <c r="B165" s="80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6">
        <f t="shared" si="14"/>
        <v>6.5830638683430087E-2</v>
      </c>
      <c r="I165" s="8">
        <f t="shared" si="15"/>
        <v>0.1574640307232813</v>
      </c>
      <c r="J165" s="9">
        <f>IFERROR((INDEX('Channel wise traffic'!$B$3:$G$368,MATCH('Session Details'!B165,'Channel wise traffic'!$B$3:$B$368,0),6)/INDEX('Channel wise traffic'!$B$3:$G$368,MATCH('Session Details'!B165-7,'Channel wise traffic'!$B$3:$B$368,0),6))-1, "NA")</f>
        <v>-1.9417486578885645E-2</v>
      </c>
      <c r="K165" s="8">
        <f t="shared" si="20"/>
        <v>0.1803841215113724</v>
      </c>
      <c r="L165" s="6">
        <f t="shared" si="16"/>
        <v>0.26249996979645729</v>
      </c>
      <c r="M165" s="6">
        <f t="shared" si="17"/>
        <v>0.42000003820897847</v>
      </c>
      <c r="N165" s="6">
        <f t="shared" si="18"/>
        <v>0.76649974361943196</v>
      </c>
      <c r="O165" s="6">
        <f t="shared" si="19"/>
        <v>0.77900001672411312</v>
      </c>
    </row>
    <row r="166" spans="1:15" x14ac:dyDescent="0.3">
      <c r="A166" s="12"/>
      <c r="B166" s="80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6">
        <f t="shared" si="14"/>
        <v>6.2172715443051495E-2</v>
      </c>
      <c r="I166" s="8">
        <f t="shared" si="15"/>
        <v>-8.5972568873978084E-2</v>
      </c>
      <c r="J166" s="9">
        <f>IFERROR((INDEX('Channel wise traffic'!$B$3:$G$368,MATCH('Session Details'!B166,'Channel wise traffic'!$B$3:$B$368,0),6)/INDEX('Channel wise traffic'!$B$3:$G$368,MATCH('Session Details'!B166-7,'Channel wise traffic'!$B$3:$B$368,0),6))-1, "NA")</f>
        <v>-2.9126207515823954E-2</v>
      </c>
      <c r="K166" s="8">
        <f t="shared" si="20"/>
        <v>-5.8551754357687225E-2</v>
      </c>
      <c r="L166" s="6">
        <f t="shared" si="16"/>
        <v>0.25249998388384581</v>
      </c>
      <c r="M166" s="6">
        <f t="shared" si="17"/>
        <v>0.38399997228112481</v>
      </c>
      <c r="N166" s="6">
        <f t="shared" si="18"/>
        <v>0.75189971282886126</v>
      </c>
      <c r="O166" s="6">
        <f t="shared" si="19"/>
        <v>0.85280034864222176</v>
      </c>
    </row>
    <row r="167" spans="1:15" x14ac:dyDescent="0.3">
      <c r="A167" s="12"/>
      <c r="B167" s="80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6">
        <f t="shared" si="14"/>
        <v>5.7379231664018641E-2</v>
      </c>
      <c r="I167" s="8">
        <f t="shared" si="15"/>
        <v>-4.8281170173087862E-2</v>
      </c>
      <c r="J167" s="9">
        <f>IFERROR((INDEX('Channel wise traffic'!$B$3:$G$368,MATCH('Session Details'!B167,'Channel wise traffic'!$B$3:$B$368,0),6)/INDEX('Channel wise traffic'!$B$3:$G$368,MATCH('Session Details'!B167-7,'Channel wise traffic'!$B$3:$B$368,0),6))-1, "NA")</f>
        <v>6.1855605993766494E-2</v>
      </c>
      <c r="K167" s="8">
        <f t="shared" si="20"/>
        <v>-0.1037210854847157</v>
      </c>
      <c r="L167" s="6">
        <f t="shared" si="16"/>
        <v>0.25999997317699697</v>
      </c>
      <c r="M167" s="6">
        <f t="shared" si="17"/>
        <v>0.39200000412661629</v>
      </c>
      <c r="N167" s="6">
        <f t="shared" si="18"/>
        <v>0.72269998605161601</v>
      </c>
      <c r="O167" s="6">
        <f t="shared" si="19"/>
        <v>0.77899973052300386</v>
      </c>
    </row>
    <row r="168" spans="1:15" x14ac:dyDescent="0.3">
      <c r="A168" s="12"/>
      <c r="B168" s="80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6">
        <f t="shared" si="14"/>
        <v>3.6301103401413112E-2</v>
      </c>
      <c r="I168" s="8">
        <f t="shared" si="15"/>
        <v>0.13034570703885873</v>
      </c>
      <c r="J168" s="9">
        <f>IFERROR((INDEX('Channel wise traffic'!$B$3:$G$368,MATCH('Session Details'!B168,'Channel wise traffic'!$B$3:$B$368,0),6)/INDEX('Channel wise traffic'!$B$3:$G$368,MATCH('Session Details'!B168-7,'Channel wise traffic'!$B$3:$B$368,0),6))-1, "NA")</f>
        <v>4.2105264638900852E-2</v>
      </c>
      <c r="K168" s="8">
        <f t="shared" si="20"/>
        <v>8.4675173934962045E-2</v>
      </c>
      <c r="L168" s="6">
        <f t="shared" si="16"/>
        <v>0.19949999609593452</v>
      </c>
      <c r="M168" s="6">
        <f t="shared" si="17"/>
        <v>0.3536000090232857</v>
      </c>
      <c r="N168" s="6">
        <f t="shared" si="18"/>
        <v>0.67320000000000002</v>
      </c>
      <c r="O168" s="6">
        <f t="shared" si="19"/>
        <v>0.76439979113775902</v>
      </c>
    </row>
    <row r="169" spans="1:15" x14ac:dyDescent="0.3">
      <c r="A169" s="12"/>
      <c r="B169" s="80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6">
        <f t="shared" si="14"/>
        <v>3.7068006157569708E-2</v>
      </c>
      <c r="I169" s="8">
        <f t="shared" si="15"/>
        <v>3.113289850353107E-2</v>
      </c>
      <c r="J169" s="9">
        <f>IFERROR((INDEX('Channel wise traffic'!$B$3:$G$368,MATCH('Session Details'!B169,'Channel wise traffic'!$B$3:$B$368,0),6)/INDEX('Channel wise traffic'!$B$3:$G$368,MATCH('Session Details'!B169-7,'Channel wise traffic'!$B$3:$B$368,0),6))-1, "NA")</f>
        <v>2.000000044553607E-2</v>
      </c>
      <c r="K169" s="8">
        <f t="shared" si="20"/>
        <v>1.0914606376010827E-2</v>
      </c>
      <c r="L169" s="6">
        <f t="shared" si="16"/>
        <v>0.20159999842751997</v>
      </c>
      <c r="M169" s="6">
        <f t="shared" si="17"/>
        <v>0.34679992533666482</v>
      </c>
      <c r="N169" s="6">
        <f t="shared" si="18"/>
        <v>0.66640010246061665</v>
      </c>
      <c r="O169" s="6">
        <f t="shared" si="19"/>
        <v>0.79559977499648427</v>
      </c>
    </row>
    <row r="170" spans="1:15" x14ac:dyDescent="0.3">
      <c r="A170" s="12"/>
      <c r="B170" s="80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6">
        <f t="shared" si="14"/>
        <v>6.0271626262494778E-2</v>
      </c>
      <c r="I170" s="8">
        <f t="shared" si="15"/>
        <v>3.8750444482088753E-2</v>
      </c>
      <c r="J170" s="9">
        <f>IFERROR((INDEX('Channel wise traffic'!$B$3:$G$368,MATCH('Session Details'!B170,'Channel wise traffic'!$B$3:$B$368,0),6)/INDEX('Channel wise traffic'!$B$3:$G$368,MATCH('Session Details'!B170-7,'Channel wise traffic'!$B$3:$B$368,0),6))-1, "NA")</f>
        <v>2.9703010019234144E-2</v>
      </c>
      <c r="K170" s="8">
        <f t="shared" si="20"/>
        <v>8.786453090797286E-3</v>
      </c>
      <c r="L170" s="6">
        <f t="shared" si="16"/>
        <v>0.26249995904548801</v>
      </c>
      <c r="M170" s="6">
        <f t="shared" si="17"/>
        <v>0.37999990891968116</v>
      </c>
      <c r="N170" s="6">
        <f t="shared" si="18"/>
        <v>0.71540012321589952</v>
      </c>
      <c r="O170" s="6">
        <f t="shared" si="19"/>
        <v>0.84460017434303392</v>
      </c>
    </row>
    <row r="171" spans="1:15" x14ac:dyDescent="0.3">
      <c r="A171" s="12"/>
      <c r="B171" s="80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6">
        <f t="shared" si="14"/>
        <v>5.965659062880059E-2</v>
      </c>
      <c r="I171" s="8">
        <f t="shared" si="15"/>
        <v>-4.0446305109541392E-2</v>
      </c>
      <c r="J171" s="9">
        <f>IFERROR((INDEX('Channel wise traffic'!$B$3:$G$368,MATCH('Session Details'!B171,'Channel wise traffic'!$B$3:$B$368,0),6)/INDEX('Channel wise traffic'!$B$3:$G$368,MATCH('Session Details'!B171-7,'Channel wise traffic'!$B$3:$B$368,0),6))-1, "NA")</f>
        <v>-5.8252370326638991E-2</v>
      </c>
      <c r="K171" s="8">
        <f t="shared" si="20"/>
        <v>1.8907512904191792E-2</v>
      </c>
      <c r="L171" s="6">
        <f t="shared" si="16"/>
        <v>0.26249996439730333</v>
      </c>
      <c r="M171" s="6">
        <f t="shared" si="17"/>
        <v>0.37999995298182909</v>
      </c>
      <c r="N171" s="6">
        <f t="shared" si="18"/>
        <v>0.75190011968695791</v>
      </c>
      <c r="O171" s="6">
        <f t="shared" si="19"/>
        <v>0.795399812275986</v>
      </c>
    </row>
    <row r="172" spans="1:15" x14ac:dyDescent="0.3">
      <c r="A172" s="12"/>
      <c r="B172" s="80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6">
        <f t="shared" si="14"/>
        <v>5.8514775872374865E-2</v>
      </c>
      <c r="I172" s="8">
        <f t="shared" si="15"/>
        <v>-0.10233087689920028</v>
      </c>
      <c r="J172" s="9">
        <f>IFERROR((INDEX('Channel wise traffic'!$B$3:$G$368,MATCH('Session Details'!B172,'Channel wise traffic'!$B$3:$B$368,0),6)/INDEX('Channel wise traffic'!$B$3:$G$368,MATCH('Session Details'!B172-7,'Channel wise traffic'!$B$3:$B$368,0),6))-1, "NA")</f>
        <v>9.9010185364971637E-3</v>
      </c>
      <c r="K172" s="8">
        <f t="shared" si="20"/>
        <v>-0.11113157881144275</v>
      </c>
      <c r="L172" s="6">
        <f t="shared" si="16"/>
        <v>0.23749997009257129</v>
      </c>
      <c r="M172" s="6">
        <f t="shared" si="17"/>
        <v>0.40799996198459426</v>
      </c>
      <c r="N172" s="6">
        <f t="shared" si="18"/>
        <v>0.70809989107839844</v>
      </c>
      <c r="O172" s="6">
        <f t="shared" si="19"/>
        <v>0.85280028422268062</v>
      </c>
    </row>
    <row r="173" spans="1:15" x14ac:dyDescent="0.3">
      <c r="A173" s="12"/>
      <c r="B173" s="80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6">
        <f t="shared" si="14"/>
        <v>6.035553509059826E-2</v>
      </c>
      <c r="I173" s="8">
        <f t="shared" si="15"/>
        <v>-0.54373712252615491</v>
      </c>
      <c r="J173" s="9">
        <f>IFERROR((INDEX('Channel wise traffic'!$B$3:$G$368,MATCH('Session Details'!B173,'Channel wise traffic'!$B$3:$B$368,0),6)/INDEX('Channel wise traffic'!$B$3:$G$368,MATCH('Session Details'!B173-7,'Channel wise traffic'!$B$3:$B$368,0),6))-1, "NA")</f>
        <v>-0.52999999355353777</v>
      </c>
      <c r="K173" s="8">
        <f t="shared" si="20"/>
        <v>-2.9227939289827587E-2</v>
      </c>
      <c r="L173" s="6">
        <f t="shared" si="16"/>
        <v>0.24749993876841234</v>
      </c>
      <c r="M173" s="6">
        <f t="shared" si="17"/>
        <v>0.41200006808459433</v>
      </c>
      <c r="N173" s="6">
        <f t="shared" si="18"/>
        <v>0.70079927134584841</v>
      </c>
      <c r="O173" s="6">
        <f t="shared" si="19"/>
        <v>0.84460000438711946</v>
      </c>
    </row>
    <row r="174" spans="1:15" x14ac:dyDescent="0.3">
      <c r="A174" s="12"/>
      <c r="B174" s="80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6">
        <f t="shared" si="14"/>
        <v>6.342435281417956E-2</v>
      </c>
      <c r="I174" s="8">
        <f t="shared" si="15"/>
        <v>4.0964294729756157E-2</v>
      </c>
      <c r="J174" s="9">
        <f>IFERROR((INDEX('Channel wise traffic'!$B$3:$G$368,MATCH('Session Details'!B174,'Channel wise traffic'!$B$3:$B$368,0),6)/INDEX('Channel wise traffic'!$B$3:$G$368,MATCH('Session Details'!B174-7,'Channel wise traffic'!$B$3:$B$368,0),6))-1, "NA")</f>
        <v>-5.8252370326638991E-2</v>
      </c>
      <c r="K174" s="8">
        <f t="shared" si="20"/>
        <v>0.10535381835640178</v>
      </c>
      <c r="L174" s="6">
        <f t="shared" si="16"/>
        <v>0.24249998338540821</v>
      </c>
      <c r="M174" s="6">
        <f t="shared" si="17"/>
        <v>0.41200001331124969</v>
      </c>
      <c r="N174" s="6">
        <f t="shared" si="18"/>
        <v>0.76649961086831953</v>
      </c>
      <c r="O174" s="6">
        <f t="shared" si="19"/>
        <v>0.82819987838146936</v>
      </c>
    </row>
    <row r="175" spans="1:15" x14ac:dyDescent="0.3">
      <c r="A175" s="12"/>
      <c r="B175" s="80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6">
        <f t="shared" si="14"/>
        <v>3.51898373236652E-2</v>
      </c>
      <c r="I175" s="8">
        <f t="shared" si="15"/>
        <v>-2.0820677736646198E-2</v>
      </c>
      <c r="J175" s="9">
        <f>IFERROR((INDEX('Channel wise traffic'!$B$3:$G$368,MATCH('Session Details'!B175,'Channel wise traffic'!$B$3:$B$368,0),6)/INDEX('Channel wise traffic'!$B$3:$G$368,MATCH('Session Details'!B175-7,'Channel wise traffic'!$B$3:$B$368,0),6))-1, "NA")</f>
        <v>1.0101021692856316E-2</v>
      </c>
      <c r="K175" s="8">
        <f t="shared" si="20"/>
        <v>-3.0612460052788726E-2</v>
      </c>
      <c r="L175" s="6">
        <f t="shared" si="16"/>
        <v>0.20789999944307999</v>
      </c>
      <c r="M175" s="6">
        <f t="shared" si="17"/>
        <v>0.32299999817842423</v>
      </c>
      <c r="N175" s="6">
        <f t="shared" si="18"/>
        <v>0.7072000180465714</v>
      </c>
      <c r="O175" s="6">
        <f t="shared" si="19"/>
        <v>0.74099962473027492</v>
      </c>
    </row>
    <row r="176" spans="1:15" x14ac:dyDescent="0.3">
      <c r="A176" s="12"/>
      <c r="B176" s="80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6">
        <f t="shared" si="14"/>
        <v>3.8169436790590136E-2</v>
      </c>
      <c r="I176" s="8">
        <f t="shared" si="15"/>
        <v>-2.0762373081679608E-2</v>
      </c>
      <c r="J176" s="9">
        <f>IFERROR((INDEX('Channel wise traffic'!$B$3:$G$368,MATCH('Session Details'!B176,'Channel wise traffic'!$B$3:$B$368,0),6)/INDEX('Channel wise traffic'!$B$3:$G$368,MATCH('Session Details'!B176-7,'Channel wise traffic'!$B$3:$B$368,0),6))-1, "NA")</f>
        <v>-4.9019619833725936E-2</v>
      </c>
      <c r="K176" s="8">
        <f t="shared" si="20"/>
        <v>2.9713781430229513E-2</v>
      </c>
      <c r="L176" s="6">
        <f t="shared" si="16"/>
        <v>0.20369997899550371</v>
      </c>
      <c r="M176" s="6">
        <f t="shared" si="17"/>
        <v>0.35360000090194504</v>
      </c>
      <c r="N176" s="6">
        <f t="shared" si="18"/>
        <v>0.65959992130937628</v>
      </c>
      <c r="O176" s="6">
        <f t="shared" si="19"/>
        <v>0.80340016193549169</v>
      </c>
    </row>
    <row r="177" spans="1:15" x14ac:dyDescent="0.3">
      <c r="A177" s="12"/>
      <c r="B177" s="80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6">
        <f t="shared" si="14"/>
        <v>5.7975539436582062E-2</v>
      </c>
      <c r="I177" s="8">
        <f t="shared" si="15"/>
        <v>-9.3590157034063814E-2</v>
      </c>
      <c r="J177" s="9">
        <f>IFERROR((INDEX('Channel wise traffic'!$B$3:$G$368,MATCH('Session Details'!B177,'Channel wise traffic'!$B$3:$B$368,0),6)/INDEX('Channel wise traffic'!$B$3:$G$368,MATCH('Session Details'!B177-7,'Channel wise traffic'!$B$3:$B$368,0),6))-1, "NA")</f>
        <v>-5.7692294069183969E-2</v>
      </c>
      <c r="K177" s="8">
        <f t="shared" si="20"/>
        <v>-3.8095650777910106E-2</v>
      </c>
      <c r="L177" s="6">
        <f t="shared" si="16"/>
        <v>0.2374999606493316</v>
      </c>
      <c r="M177" s="6">
        <f t="shared" si="17"/>
        <v>0.40400003165364579</v>
      </c>
      <c r="N177" s="6">
        <f t="shared" si="18"/>
        <v>0.7153997619121073</v>
      </c>
      <c r="O177" s="6">
        <f t="shared" si="19"/>
        <v>0.8445999780959943</v>
      </c>
    </row>
    <row r="178" spans="1:15" x14ac:dyDescent="0.3">
      <c r="A178" s="12"/>
      <c r="B178" s="80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6">
        <f t="shared" si="14"/>
        <v>5.6298330198210095E-2</v>
      </c>
      <c r="I178" s="8">
        <f t="shared" si="15"/>
        <v>1.1809360117449152E-2</v>
      </c>
      <c r="J178" s="9">
        <f>IFERROR((INDEX('Channel wise traffic'!$B$3:$G$368,MATCH('Session Details'!B178,'Channel wise traffic'!$B$3:$B$368,0),6)/INDEX('Channel wise traffic'!$B$3:$G$368,MATCH('Session Details'!B178-7,'Channel wise traffic'!$B$3:$B$368,0),6))-1, "NA")</f>
        <v>7.2164913217948046E-2</v>
      </c>
      <c r="K178" s="8">
        <f t="shared" si="20"/>
        <v>-5.6293200720880954E-2</v>
      </c>
      <c r="L178" s="6">
        <f t="shared" si="16"/>
        <v>0.24999997786242595</v>
      </c>
      <c r="M178" s="6">
        <f t="shared" si="17"/>
        <v>0.39599997024709788</v>
      </c>
      <c r="N178" s="6">
        <f t="shared" si="18"/>
        <v>0.72999981663824565</v>
      </c>
      <c r="O178" s="6">
        <f t="shared" si="19"/>
        <v>0.77900032592207769</v>
      </c>
    </row>
    <row r="179" spans="1:15" x14ac:dyDescent="0.3">
      <c r="A179" s="12"/>
      <c r="B179" s="80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6">
        <f t="shared" si="14"/>
        <v>5.9208024011952333E-2</v>
      </c>
      <c r="I179" s="8">
        <f t="shared" si="15"/>
        <v>2.1767457361936859E-2</v>
      </c>
      <c r="J179" s="9">
        <f>IFERROR((INDEX('Channel wise traffic'!$B$3:$G$368,MATCH('Session Details'!B179,'Channel wise traffic'!$B$3:$B$368,0),6)/INDEX('Channel wise traffic'!$B$3:$G$368,MATCH('Session Details'!B179-7,'Channel wise traffic'!$B$3:$B$368,0),6))-1, "NA")</f>
        <v>9.8039043079567456E-3</v>
      </c>
      <c r="K179" s="8">
        <f t="shared" si="20"/>
        <v>1.1847403142917212E-2</v>
      </c>
      <c r="L179" s="6">
        <f t="shared" si="16"/>
        <v>0.2574999798827477</v>
      </c>
      <c r="M179" s="6">
        <f t="shared" si="17"/>
        <v>0.3879998909718626</v>
      </c>
      <c r="N179" s="6">
        <f t="shared" si="18"/>
        <v>0.72270000250573629</v>
      </c>
      <c r="O179" s="6">
        <f t="shared" si="19"/>
        <v>0.81999972757813244</v>
      </c>
    </row>
    <row r="180" spans="1:15" x14ac:dyDescent="0.3">
      <c r="A180" s="12"/>
      <c r="B180" s="80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6">
        <f t="shared" si="14"/>
        <v>5.9136272478794182E-2</v>
      </c>
      <c r="I180" s="8">
        <f t="shared" si="15"/>
        <v>1.1472182813955829</v>
      </c>
      <c r="J180" s="9">
        <f>IFERROR((INDEX('Channel wise traffic'!$B$3:$G$368,MATCH('Session Details'!B180,'Channel wise traffic'!$B$3:$B$368,0),6)/INDEX('Channel wise traffic'!$B$3:$G$368,MATCH('Session Details'!B180-7,'Channel wise traffic'!$B$3:$B$368,0),6))-1, "NA")</f>
        <v>1.1914893179280521</v>
      </c>
      <c r="K180" s="8">
        <f t="shared" si="20"/>
        <v>-2.0201338783159994E-2</v>
      </c>
      <c r="L180" s="6">
        <f t="shared" si="16"/>
        <v>0.2574999798827477</v>
      </c>
      <c r="M180" s="6">
        <f t="shared" si="17"/>
        <v>0.3879998909718626</v>
      </c>
      <c r="N180" s="6">
        <f t="shared" si="18"/>
        <v>0.75189988509409045</v>
      </c>
      <c r="O180" s="6">
        <f t="shared" si="19"/>
        <v>0.78720007141156867</v>
      </c>
    </row>
    <row r="181" spans="1:15" x14ac:dyDescent="0.3">
      <c r="A181" s="12"/>
      <c r="B181" s="80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6">
        <f t="shared" si="14"/>
        <v>5.7987990692850391E-2</v>
      </c>
      <c r="I181" s="8">
        <f t="shared" si="15"/>
        <v>-7.6288502386822388E-2</v>
      </c>
      <c r="J181" s="9">
        <f>IFERROR((INDEX('Channel wise traffic'!$B$3:$G$368,MATCH('Session Details'!B181,'Channel wise traffic'!$B$3:$B$368,0),6)/INDEX('Channel wise traffic'!$B$3:$G$368,MATCH('Session Details'!B181-7,'Channel wise traffic'!$B$3:$B$368,0),6))-1, "NA")</f>
        <v>1.0309259753916944E-2</v>
      </c>
      <c r="K181" s="8">
        <f t="shared" si="20"/>
        <v>-8.5714112641505413E-2</v>
      </c>
      <c r="L181" s="6">
        <f t="shared" si="16"/>
        <v>0.25249996558284826</v>
      </c>
      <c r="M181" s="6">
        <f t="shared" si="17"/>
        <v>0.38400005210315308</v>
      </c>
      <c r="N181" s="6">
        <f t="shared" si="18"/>
        <v>0.70809978101365623</v>
      </c>
      <c r="O181" s="6">
        <f t="shared" si="19"/>
        <v>0.84459983821893003</v>
      </c>
    </row>
    <row r="182" spans="1:15" x14ac:dyDescent="0.3">
      <c r="A182" s="12"/>
      <c r="B182" s="80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6">
        <f t="shared" si="14"/>
        <v>3.7049467777250843E-2</v>
      </c>
      <c r="I182" s="8">
        <f t="shared" si="15"/>
        <v>9.4959494525097998E-2</v>
      </c>
      <c r="J182" s="9">
        <f>IFERROR((INDEX('Channel wise traffic'!$B$3:$G$368,MATCH('Session Details'!B182,'Channel wise traffic'!$B$3:$B$368,0),6)/INDEX('Channel wise traffic'!$B$3:$G$368,MATCH('Session Details'!B182-7,'Channel wise traffic'!$B$3:$B$368,0),6))-1, "NA")</f>
        <v>4.0000000891072141E-2</v>
      </c>
      <c r="K182" s="8">
        <f t="shared" si="20"/>
        <v>5.2845667812594366E-2</v>
      </c>
      <c r="L182" s="6">
        <f t="shared" si="16"/>
        <v>0.2141999822642397</v>
      </c>
      <c r="M182" s="6">
        <f t="shared" si="17"/>
        <v>0.35020003502000352</v>
      </c>
      <c r="N182" s="6">
        <f t="shared" si="18"/>
        <v>0.65279982866933184</v>
      </c>
      <c r="O182" s="6">
        <f t="shared" si="19"/>
        <v>0.75659998119071525</v>
      </c>
    </row>
    <row r="183" spans="1:15" x14ac:dyDescent="0.3">
      <c r="A183" s="12"/>
      <c r="B183" s="80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6">
        <f t="shared" si="14"/>
        <v>3.8474716570336555E-2</v>
      </c>
      <c r="I183" s="8">
        <f t="shared" si="15"/>
        <v>1.8389736789220734E-2</v>
      </c>
      <c r="J183" s="9">
        <f>IFERROR((INDEX('Channel wise traffic'!$B$3:$G$368,MATCH('Session Details'!B183,'Channel wise traffic'!$B$3:$B$368,0),6)/INDEX('Channel wise traffic'!$B$3:$G$368,MATCH('Session Details'!B183-7,'Channel wise traffic'!$B$3:$B$368,0),6))-1, "NA")</f>
        <v>1.0309313154317934E-2</v>
      </c>
      <c r="K183" s="8">
        <f t="shared" si="20"/>
        <v>7.9980163558943662E-3</v>
      </c>
      <c r="L183" s="6">
        <f t="shared" si="16"/>
        <v>0.19949999948854286</v>
      </c>
      <c r="M183" s="6">
        <f t="shared" si="17"/>
        <v>0.35699999829086998</v>
      </c>
      <c r="N183" s="6">
        <f t="shared" si="18"/>
        <v>0.65959970930427403</v>
      </c>
      <c r="O183" s="6">
        <f t="shared" si="19"/>
        <v>0.81899992257964616</v>
      </c>
    </row>
    <row r="184" spans="1:15" x14ac:dyDescent="0.3">
      <c r="A184" s="12"/>
      <c r="B184" s="80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6">
        <f t="shared" si="14"/>
        <v>6.0357717221452278E-2</v>
      </c>
      <c r="I184" s="8">
        <f t="shared" si="15"/>
        <v>5.171274980893803E-2</v>
      </c>
      <c r="J184" s="9">
        <f>IFERROR((INDEX('Channel wise traffic'!$B$3:$G$368,MATCH('Session Details'!B184,'Channel wise traffic'!$B$3:$B$368,0),6)/INDEX('Channel wise traffic'!$B$3:$G$368,MATCH('Session Details'!B184-7,'Channel wise traffic'!$B$3:$B$368,0),6))-1, "NA")</f>
        <v>1.0204110399515187E-2</v>
      </c>
      <c r="K184" s="8">
        <f t="shared" si="20"/>
        <v>4.1089359547503923E-2</v>
      </c>
      <c r="L184" s="6">
        <f t="shared" si="16"/>
        <v>0.24249997686064484</v>
      </c>
      <c r="M184" s="6">
        <f t="shared" si="17"/>
        <v>0.4200000383598112</v>
      </c>
      <c r="N184" s="6">
        <f t="shared" si="18"/>
        <v>0.72269969019888647</v>
      </c>
      <c r="O184" s="6">
        <f t="shared" si="19"/>
        <v>0.82000010110188415</v>
      </c>
    </row>
    <row r="185" spans="1:15" x14ac:dyDescent="0.3">
      <c r="A185" s="12"/>
      <c r="B185" s="80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6">
        <f t="shared" si="14"/>
        <v>5.9781450356340256E-2</v>
      </c>
      <c r="I185" s="8">
        <f t="shared" si="15"/>
        <v>3.1238105124744786E-2</v>
      </c>
      <c r="J185" s="9">
        <f>IFERROR((INDEX('Channel wise traffic'!$B$3:$G$368,MATCH('Session Details'!B185,'Channel wise traffic'!$B$3:$B$368,0),6)/INDEX('Channel wise traffic'!$B$3:$G$368,MATCH('Session Details'!B185-7,'Channel wise traffic'!$B$3:$B$368,0),6))-1, "NA")</f>
        <v>-2.8846191309743974E-2</v>
      </c>
      <c r="K185" s="8">
        <f t="shared" si="20"/>
        <v>6.1868978100542371E-2</v>
      </c>
      <c r="L185" s="6">
        <f t="shared" si="16"/>
        <v>0.23999999452916962</v>
      </c>
      <c r="M185" s="6">
        <f t="shared" si="17"/>
        <v>0.39999996200812155</v>
      </c>
      <c r="N185" s="6">
        <f t="shared" si="18"/>
        <v>0.75189971282886126</v>
      </c>
      <c r="O185" s="6">
        <f t="shared" si="19"/>
        <v>0.82820022927015668</v>
      </c>
    </row>
    <row r="186" spans="1:15" x14ac:dyDescent="0.3">
      <c r="A186" s="12"/>
      <c r="B186" s="80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6">
        <f t="shared" si="14"/>
        <v>6.6013933837183597E-2</v>
      </c>
      <c r="I186" s="8">
        <f t="shared" si="15"/>
        <v>0.10412438387938527</v>
      </c>
      <c r="J186" s="9">
        <f>IFERROR((INDEX('Channel wise traffic'!$B$3:$G$368,MATCH('Session Details'!B186,'Channel wise traffic'!$B$3:$B$368,0),6)/INDEX('Channel wise traffic'!$B$3:$G$368,MATCH('Session Details'!B186-7,'Channel wise traffic'!$B$3:$B$368,0),6))-1, "NA")</f>
        <v>-9.7087209369383087E-3</v>
      </c>
      <c r="K186" s="8">
        <f t="shared" si="20"/>
        <v>0.11494911270569252</v>
      </c>
      <c r="L186" s="6">
        <f t="shared" si="16"/>
        <v>0.26249996219249577</v>
      </c>
      <c r="M186" s="6">
        <f t="shared" si="17"/>
        <v>0.39599990850958855</v>
      </c>
      <c r="N186" s="6">
        <f t="shared" si="18"/>
        <v>0.75189986220326255</v>
      </c>
      <c r="O186" s="6">
        <f t="shared" si="19"/>
        <v>0.8446003898635478</v>
      </c>
    </row>
    <row r="187" spans="1:15" x14ac:dyDescent="0.3">
      <c r="A187" s="12"/>
      <c r="B187" s="80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6">
        <f t="shared" si="14"/>
        <v>6.0330164344539687E-2</v>
      </c>
      <c r="I187" s="8">
        <f t="shared" si="15"/>
        <v>2.0188825160964097E-2</v>
      </c>
      <c r="J187" s="9">
        <f>IFERROR((INDEX('Channel wise traffic'!$B$3:$G$368,MATCH('Session Details'!B187,'Channel wise traffic'!$B$3:$B$368,0),6)/INDEX('Channel wise traffic'!$B$3:$G$368,MATCH('Session Details'!B187-7,'Channel wise traffic'!$B$3:$B$368,0),6))-1, "NA")</f>
        <v>0</v>
      </c>
      <c r="K187" s="8">
        <f t="shared" si="20"/>
        <v>2.0188825160964097E-2</v>
      </c>
      <c r="L187" s="6">
        <f t="shared" si="16"/>
        <v>0.2574999798827477</v>
      </c>
      <c r="M187" s="6">
        <f t="shared" si="17"/>
        <v>0.41199997013879036</v>
      </c>
      <c r="N187" s="6">
        <f t="shared" si="18"/>
        <v>0.69349992752133061</v>
      </c>
      <c r="O187" s="6">
        <f t="shared" si="19"/>
        <v>0.81999972049268632</v>
      </c>
    </row>
    <row r="188" spans="1:15" x14ac:dyDescent="0.3">
      <c r="A188" s="12"/>
      <c r="B188" s="80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6">
        <f t="shared" si="14"/>
        <v>6.0856779348716403E-2</v>
      </c>
      <c r="I188" s="8">
        <f t="shared" si="15"/>
        <v>1.7345429029346215E-2</v>
      </c>
      <c r="J188" s="9">
        <f>IFERROR((INDEX('Channel wise traffic'!$B$3:$G$368,MATCH('Session Details'!B188,'Channel wise traffic'!$B$3:$B$368,0),6)/INDEX('Channel wise traffic'!$B$3:$G$368,MATCH('Session Details'!B188-7,'Channel wise traffic'!$B$3:$B$368,0),6))-1, "NA")</f>
        <v>-3.0612237226795957E-2</v>
      </c>
      <c r="K188" s="8">
        <f t="shared" si="20"/>
        <v>4.9472116926095211E-2</v>
      </c>
      <c r="L188" s="6">
        <f t="shared" si="16"/>
        <v>0.23749995940667931</v>
      </c>
      <c r="M188" s="6">
        <f t="shared" si="17"/>
        <v>0.41599996244878035</v>
      </c>
      <c r="N188" s="6">
        <f t="shared" si="18"/>
        <v>0.7664999173366811</v>
      </c>
      <c r="O188" s="6">
        <f t="shared" si="19"/>
        <v>0.80360017280829477</v>
      </c>
    </row>
    <row r="189" spans="1:15" x14ac:dyDescent="0.3">
      <c r="A189" s="12"/>
      <c r="B189" s="80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6">
        <f t="shared" si="14"/>
        <v>3.9002756754047414E-2</v>
      </c>
      <c r="I189" s="8">
        <f t="shared" si="15"/>
        <v>1.2231834220112869E-2</v>
      </c>
      <c r="J189" s="9">
        <f>IFERROR((INDEX('Channel wise traffic'!$B$3:$G$368,MATCH('Session Details'!B189,'Channel wise traffic'!$B$3:$B$368,0),6)/INDEX('Channel wise traffic'!$B$3:$G$368,MATCH('Session Details'!B189-7,'Channel wise traffic'!$B$3:$B$368,0),6))-1, "NA")</f>
        <v>-3.8461539285384649E-2</v>
      </c>
      <c r="K189" s="8">
        <f t="shared" si="20"/>
        <v>5.2721107588917349E-2</v>
      </c>
      <c r="L189" s="6">
        <f t="shared" si="16"/>
        <v>0.20789999944307999</v>
      </c>
      <c r="M189" s="6">
        <f t="shared" si="17"/>
        <v>0.34339993264455626</v>
      </c>
      <c r="N189" s="6">
        <f t="shared" si="18"/>
        <v>0.68000007488750491</v>
      </c>
      <c r="O189" s="6">
        <f t="shared" si="19"/>
        <v>0.80339967209188035</v>
      </c>
    </row>
    <row r="190" spans="1:15" x14ac:dyDescent="0.3">
      <c r="A190" s="12"/>
      <c r="B190" s="80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6">
        <f t="shared" si="14"/>
        <v>3.748427590914722E-2</v>
      </c>
      <c r="I190" s="8">
        <f t="shared" si="15"/>
        <v>-3.5684027560325182E-2</v>
      </c>
      <c r="J190" s="9">
        <f>IFERROR((INDEX('Channel wise traffic'!$B$3:$G$368,MATCH('Session Details'!B190,'Channel wise traffic'!$B$3:$B$368,0),6)/INDEX('Channel wise traffic'!$B$3:$G$368,MATCH('Session Details'!B190-7,'Channel wise traffic'!$B$3:$B$368,0),6))-1, "NA")</f>
        <v>-1.0204115729796515E-2</v>
      </c>
      <c r="K190" s="8">
        <f t="shared" si="20"/>
        <v>-2.5742636969883437E-2</v>
      </c>
      <c r="L190" s="6">
        <f t="shared" si="16"/>
        <v>0.2099999958661608</v>
      </c>
      <c r="M190" s="6">
        <f t="shared" si="17"/>
        <v>0.34339999750657313</v>
      </c>
      <c r="N190" s="6">
        <f t="shared" si="18"/>
        <v>0.67999983439827982</v>
      </c>
      <c r="O190" s="6">
        <f t="shared" si="19"/>
        <v>0.76440011745735736</v>
      </c>
    </row>
    <row r="191" spans="1:15" x14ac:dyDescent="0.3">
      <c r="A191" s="12"/>
      <c r="B191" s="80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6">
        <f t="shared" si="14"/>
        <v>6.0349876542270156E-2</v>
      </c>
      <c r="I191" s="8">
        <f t="shared" si="15"/>
        <v>-1.0229629167273546E-2</v>
      </c>
      <c r="J191" s="9">
        <f>IFERROR((INDEX('Channel wise traffic'!$B$3:$G$368,MATCH('Session Details'!B191,'Channel wise traffic'!$B$3:$B$368,0),6)/INDEX('Channel wise traffic'!$B$3:$G$368,MATCH('Session Details'!B191-7,'Channel wise traffic'!$B$3:$B$368,0),6))-1, "NA")</f>
        <v>-1.0101038289657804E-2</v>
      </c>
      <c r="K191" s="8">
        <f t="shared" si="20"/>
        <v>-1.2990350767172476E-4</v>
      </c>
      <c r="L191" s="6">
        <f t="shared" si="16"/>
        <v>0.2474999639383427</v>
      </c>
      <c r="M191" s="6">
        <f t="shared" si="17"/>
        <v>0.38399993165690244</v>
      </c>
      <c r="N191" s="6">
        <f t="shared" si="18"/>
        <v>0.75919979631538481</v>
      </c>
      <c r="O191" s="6">
        <f t="shared" si="19"/>
        <v>0.83639998437154062</v>
      </c>
    </row>
    <row r="192" spans="1:15" x14ac:dyDescent="0.3">
      <c r="A192" s="12"/>
      <c r="B192" s="80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6">
        <f t="shared" si="14"/>
        <v>5.9255437184778437E-2</v>
      </c>
      <c r="I192" s="8">
        <f t="shared" si="15"/>
        <v>3.0456570198363897E-2</v>
      </c>
      <c r="J192" s="9">
        <f>IFERROR((INDEX('Channel wise traffic'!$B$3:$G$368,MATCH('Session Details'!B192,'Channel wise traffic'!$B$3:$B$368,0),6)/INDEX('Channel wise traffic'!$B$3:$G$368,MATCH('Session Details'!B192-7,'Channel wise traffic'!$B$3:$B$368,0),6))-1, "NA")</f>
        <v>3.9603982965473961E-2</v>
      </c>
      <c r="K192" s="8">
        <f t="shared" si="20"/>
        <v>-8.7989362657882042E-3</v>
      </c>
      <c r="L192" s="6">
        <f t="shared" si="16"/>
        <v>0.24749996787732534</v>
      </c>
      <c r="M192" s="6">
        <f t="shared" si="17"/>
        <v>0.39599999503879751</v>
      </c>
      <c r="N192" s="6">
        <f t="shared" si="18"/>
        <v>0.73730011785540739</v>
      </c>
      <c r="O192" s="6">
        <f t="shared" si="19"/>
        <v>0.81999947809928619</v>
      </c>
    </row>
    <row r="193" spans="1:15" x14ac:dyDescent="0.3">
      <c r="A193" s="12"/>
      <c r="B193" s="80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6">
        <f t="shared" si="14"/>
        <v>6.6058515365843062E-2</v>
      </c>
      <c r="I193" s="8">
        <f t="shared" si="15"/>
        <v>3.0106953334427589E-2</v>
      </c>
      <c r="J193" s="9">
        <f>IFERROR((INDEX('Channel wise traffic'!$B$3:$G$368,MATCH('Session Details'!B193,'Channel wise traffic'!$B$3:$B$368,0),6)/INDEX('Channel wise traffic'!$B$3:$G$368,MATCH('Session Details'!B193-7,'Channel wise traffic'!$B$3:$B$368,0),6))-1, "NA")</f>
        <v>2.9411758067162896E-2</v>
      </c>
      <c r="K193" s="8">
        <f t="shared" si="20"/>
        <v>6.7533513105622056E-4</v>
      </c>
      <c r="L193" s="6">
        <f t="shared" si="16"/>
        <v>0.25499996557501758</v>
      </c>
      <c r="M193" s="6">
        <f t="shared" si="17"/>
        <v>0.41199989612742755</v>
      </c>
      <c r="N193" s="6">
        <f t="shared" si="18"/>
        <v>0.75920021839091978</v>
      </c>
      <c r="O193" s="6">
        <f t="shared" si="19"/>
        <v>0.82820005728992274</v>
      </c>
    </row>
    <row r="194" spans="1:15" x14ac:dyDescent="0.3">
      <c r="A194" s="12"/>
      <c r="B194" s="80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6">
        <f t="shared" si="14"/>
        <v>6.2272074444817103E-2</v>
      </c>
      <c r="I194" s="8">
        <f t="shared" si="15"/>
        <v>-7.8968994091960232E-3</v>
      </c>
      <c r="J194" s="9">
        <f>IFERROR((INDEX('Channel wise traffic'!$B$3:$G$368,MATCH('Session Details'!B194,'Channel wise traffic'!$B$3:$B$368,0),6)/INDEX('Channel wise traffic'!$B$3:$G$368,MATCH('Session Details'!B194-7,'Channel wise traffic'!$B$3:$B$368,0),6))-1, "NA")</f>
        <v>-3.8834883747753235E-2</v>
      </c>
      <c r="K194" s="8">
        <f t="shared" si="20"/>
        <v>3.2188045919904207E-2</v>
      </c>
      <c r="L194" s="6">
        <f t="shared" si="16"/>
        <v>0.24749998453500385</v>
      </c>
      <c r="M194" s="6">
        <f t="shared" si="17"/>
        <v>0.40399989401068276</v>
      </c>
      <c r="N194" s="6">
        <f t="shared" si="18"/>
        <v>0.74460008158894708</v>
      </c>
      <c r="O194" s="6">
        <f t="shared" si="19"/>
        <v>0.83639961967637511</v>
      </c>
    </row>
    <row r="195" spans="1:15" x14ac:dyDescent="0.3">
      <c r="A195" s="12"/>
      <c r="B195" s="80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6">
        <f t="shared" ref="H195:H258" si="21">G195/C195</f>
        <v>6.6013927235370584E-2</v>
      </c>
      <c r="I195" s="8">
        <f t="shared" ref="I195:I258" si="22">IFERROR((INDEX($B$3:$G$368,MATCH(B195,$B$3:$B$368,0),6)/INDEX($B$3:$I$368,MATCH(B195-7,$B$3:$B$368,0),6))-1,"NA")</f>
        <v>9.6160692596560127E-2</v>
      </c>
      <c r="J195" s="9">
        <f>IFERROR((INDEX('Channel wise traffic'!$B$3:$G$368,MATCH('Session Details'!B195,'Channel wise traffic'!$B$3:$B$368,0),6)/INDEX('Channel wise traffic'!$B$3:$G$368,MATCH('Session Details'!B195-7,'Channel wise traffic'!$B$3:$B$368,0),6))-1, "NA")</f>
        <v>1.0526296911824717E-2</v>
      </c>
      <c r="K195" s="8">
        <f t="shared" si="20"/>
        <v>8.4742372860435511E-2</v>
      </c>
      <c r="L195" s="6">
        <f t="shared" ref="L195:L258" si="23">D195/C195</f>
        <v>0.24750000551594573</v>
      </c>
      <c r="M195" s="6">
        <f t="shared" ref="M195:M258" si="24">E195/D195</f>
        <v>0.4119999069774653</v>
      </c>
      <c r="N195" s="6">
        <f t="shared" ref="N195:N258" si="25">F195/E195</f>
        <v>0.75189986904591677</v>
      </c>
      <c r="O195" s="6">
        <f t="shared" ref="O195:O258" si="26">G195/F195</f>
        <v>0.86100015577191236</v>
      </c>
    </row>
    <row r="196" spans="1:15" x14ac:dyDescent="0.3">
      <c r="A196" s="12"/>
      <c r="B196" s="80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6">
        <f t="shared" si="21"/>
        <v>4.2611665246520644E-2</v>
      </c>
      <c r="I196" s="8">
        <f t="shared" si="22"/>
        <v>9.2529574645995316E-2</v>
      </c>
      <c r="J196" s="9">
        <f>IFERROR((INDEX('Channel wise traffic'!$B$3:$G$368,MATCH('Session Details'!B196,'Channel wise traffic'!$B$3:$B$368,0),6)/INDEX('Channel wise traffic'!$B$3:$G$368,MATCH('Session Details'!B196-7,'Channel wise traffic'!$B$3:$B$368,0),6))-1, "NA")</f>
        <v>0</v>
      </c>
      <c r="K196" s="8">
        <f t="shared" si="20"/>
        <v>9.2529574645995316E-2</v>
      </c>
      <c r="L196" s="6">
        <f t="shared" si="23"/>
        <v>0.22050000278460005</v>
      </c>
      <c r="M196" s="6">
        <f t="shared" si="24"/>
        <v>0.35019998605805708</v>
      </c>
      <c r="N196" s="6">
        <f t="shared" si="25"/>
        <v>0.6935998310612963</v>
      </c>
      <c r="O196" s="6">
        <f t="shared" si="26"/>
        <v>0.79560005440350179</v>
      </c>
    </row>
    <row r="197" spans="1:15" x14ac:dyDescent="0.3">
      <c r="A197" s="12"/>
      <c r="B197" s="80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6">
        <f t="shared" si="21"/>
        <v>4.1800002598960044E-2</v>
      </c>
      <c r="I197" s="8">
        <f t="shared" si="22"/>
        <v>0.10363807913342882</v>
      </c>
      <c r="J197" s="9">
        <f>IFERROR((INDEX('Channel wise traffic'!$B$3:$G$368,MATCH('Session Details'!B197,'Channel wise traffic'!$B$3:$B$368,0),6)/INDEX('Channel wise traffic'!$B$3:$G$368,MATCH('Session Details'!B197-7,'Channel wise traffic'!$B$3:$B$368,0),6))-1, "NA")</f>
        <v>-1.0309290188543541E-2</v>
      </c>
      <c r="K197" s="8">
        <f t="shared" si="20"/>
        <v>0.11513432192936301</v>
      </c>
      <c r="L197" s="6">
        <f t="shared" si="23"/>
        <v>0.21419999832923997</v>
      </c>
      <c r="M197" s="6">
        <f t="shared" si="24"/>
        <v>0.35019996708833251</v>
      </c>
      <c r="N197" s="6">
        <f t="shared" si="25"/>
        <v>0.70039983109649617</v>
      </c>
      <c r="O197" s="6">
        <f t="shared" si="26"/>
        <v>0.79559988569525597</v>
      </c>
    </row>
    <row r="198" spans="1:15" x14ac:dyDescent="0.3">
      <c r="A198" s="12"/>
      <c r="B198" s="80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6">
        <f t="shared" si="21"/>
        <v>6.0399205271289287E-2</v>
      </c>
      <c r="I198" s="8">
        <f t="shared" si="22"/>
        <v>1.1029829667104307E-2</v>
      </c>
      <c r="J198" s="9">
        <f>IFERROR((INDEX('Channel wise traffic'!$B$3:$G$368,MATCH('Session Details'!B198,'Channel wise traffic'!$B$3:$B$368,0),6)/INDEX('Channel wise traffic'!$B$3:$G$368,MATCH('Session Details'!B198-7,'Channel wise traffic'!$B$3:$B$368,0),6))-1, "NA")</f>
        <v>1.0204110399515187E-2</v>
      </c>
      <c r="K198" s="8">
        <f t="shared" si="20"/>
        <v>8.1737912064450136E-4</v>
      </c>
      <c r="L198" s="6">
        <f t="shared" si="23"/>
        <v>0.25999998046526801</v>
      </c>
      <c r="M198" s="6">
        <f t="shared" si="24"/>
        <v>0.39999996422209988</v>
      </c>
      <c r="N198" s="6">
        <f t="shared" si="25"/>
        <v>0.71539974874967405</v>
      </c>
      <c r="O198" s="6">
        <f t="shared" si="26"/>
        <v>0.8118002358021712</v>
      </c>
    </row>
    <row r="199" spans="1:15" x14ac:dyDescent="0.3">
      <c r="A199" s="12"/>
      <c r="B199" s="80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6">
        <f t="shared" si="21"/>
        <v>2.4178642019404045E-2</v>
      </c>
      <c r="I199" s="8">
        <f t="shared" si="22"/>
        <v>-0.63082013655867986</v>
      </c>
      <c r="J199" s="9">
        <f>IFERROR((INDEX('Channel wise traffic'!$B$3:$G$368,MATCH('Session Details'!B199,'Channel wise traffic'!$B$3:$B$368,0),6)/INDEX('Channel wise traffic'!$B$3:$G$368,MATCH('Session Details'!B199-7,'Channel wise traffic'!$B$3:$B$368,0),6))-1, "NA")</f>
        <v>-9.5238059737655312E-2</v>
      </c>
      <c r="K199" s="8">
        <f t="shared" si="20"/>
        <v>-0.59195909830169868</v>
      </c>
      <c r="L199" s="6">
        <f t="shared" si="23"/>
        <v>9.9999985459109E-2</v>
      </c>
      <c r="M199" s="6">
        <f t="shared" si="24"/>
        <v>0.39599989724435536</v>
      </c>
      <c r="N199" s="6">
        <f t="shared" si="25"/>
        <v>0.72999953488713665</v>
      </c>
      <c r="O199" s="6">
        <f t="shared" si="26"/>
        <v>0.83640055397760615</v>
      </c>
    </row>
    <row r="200" spans="1:15" x14ac:dyDescent="0.3">
      <c r="A200" s="12"/>
      <c r="B200" s="80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6">
        <f t="shared" si="21"/>
        <v>5.9806372666779753E-2</v>
      </c>
      <c r="I200" s="8">
        <f t="shared" si="22"/>
        <v>-0.14638004814298977</v>
      </c>
      <c r="J200" s="9">
        <f>IFERROR((INDEX('Channel wise traffic'!$B$3:$G$368,MATCH('Session Details'!B200,'Channel wise traffic'!$B$3:$B$368,0),6)/INDEX('Channel wise traffic'!$B$3:$G$368,MATCH('Session Details'!B200-7,'Channel wise traffic'!$B$3:$B$368,0),6))-1, "NA")</f>
        <v>-5.714280075980549E-2</v>
      </c>
      <c r="K200" s="8">
        <f t="shared" si="20"/>
        <v>-9.4645522449875008E-2</v>
      </c>
      <c r="L200" s="6">
        <f t="shared" si="23"/>
        <v>0.24499995744219102</v>
      </c>
      <c r="M200" s="6">
        <f t="shared" si="24"/>
        <v>0.39200006074942001</v>
      </c>
      <c r="N200" s="6">
        <f t="shared" si="25"/>
        <v>0.75189987195357011</v>
      </c>
      <c r="O200" s="6">
        <f t="shared" si="26"/>
        <v>0.82820015715776318</v>
      </c>
    </row>
    <row r="201" spans="1:15" x14ac:dyDescent="0.3">
      <c r="A201" s="12"/>
      <c r="B201" s="80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6">
        <f t="shared" si="21"/>
        <v>6.5262523797848901E-2</v>
      </c>
      <c r="I201" s="8">
        <f t="shared" si="22"/>
        <v>7.9780559580538757E-2</v>
      </c>
      <c r="J201" s="9">
        <f>IFERROR((INDEX('Channel wise traffic'!$B$3:$G$368,MATCH('Session Details'!B201,'Channel wise traffic'!$B$3:$B$368,0),6)/INDEX('Channel wise traffic'!$B$3:$G$368,MATCH('Session Details'!B201-7,'Channel wise traffic'!$B$3:$B$368,0),6))-1, "NA")</f>
        <v>3.0302975335167126E-2</v>
      </c>
      <c r="K201" s="8">
        <f t="shared" si="20"/>
        <v>4.8022317863873454E-2</v>
      </c>
      <c r="L201" s="6">
        <f t="shared" si="23"/>
        <v>0.25999997201116104</v>
      </c>
      <c r="M201" s="6">
        <f t="shared" si="24"/>
        <v>0.38399996666341402</v>
      </c>
      <c r="N201" s="6">
        <f t="shared" si="25"/>
        <v>0.76650009223991056</v>
      </c>
      <c r="O201" s="6">
        <f t="shared" si="26"/>
        <v>0.85279994808902737</v>
      </c>
    </row>
    <row r="202" spans="1:15" x14ac:dyDescent="0.3">
      <c r="A202" s="12"/>
      <c r="B202" s="80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6">
        <f t="shared" si="21"/>
        <v>6.6039438353807489E-2</v>
      </c>
      <c r="I202" s="8">
        <f t="shared" si="22"/>
        <v>8.3752028081066632E-2</v>
      </c>
      <c r="J202" s="9">
        <f>IFERROR((INDEX('Channel wise traffic'!$B$3:$G$368,MATCH('Session Details'!B202,'Channel wise traffic'!$B$3:$B$368,0),6)/INDEX('Channel wise traffic'!$B$3:$G$368,MATCH('Session Details'!B202-7,'Channel wise traffic'!$B$3:$B$368,0),6))-1, "NA")</f>
        <v>8.3333329336271023E-2</v>
      </c>
      <c r="K202" s="8">
        <f t="shared" ref="K202:K265" si="27">((G202/C202)/(G195/C195))-1</f>
        <v>3.8645054922947786E-4</v>
      </c>
      <c r="L202" s="6">
        <f t="shared" si="23"/>
        <v>0.25999996280887561</v>
      </c>
      <c r="M202" s="6">
        <f t="shared" si="24"/>
        <v>0.41599998501456315</v>
      </c>
      <c r="N202" s="6">
        <f t="shared" si="25"/>
        <v>0.72999973392334128</v>
      </c>
      <c r="O202" s="6">
        <f t="shared" si="26"/>
        <v>0.83640008523428211</v>
      </c>
    </row>
    <row r="203" spans="1:15" x14ac:dyDescent="0.3">
      <c r="A203" s="12"/>
      <c r="B203" s="80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6">
        <f t="shared" si="21"/>
        <v>3.8909154151474099E-2</v>
      </c>
      <c r="I203" s="8">
        <f t="shared" si="22"/>
        <v>-9.6020706524949762E-2</v>
      </c>
      <c r="J203" s="9">
        <f>IFERROR((INDEX('Channel wise traffic'!$B$3:$G$368,MATCH('Session Details'!B203,'Channel wise traffic'!$B$3:$B$368,0),6)/INDEX('Channel wise traffic'!$B$3:$G$368,MATCH('Session Details'!B203-7,'Channel wise traffic'!$B$3:$B$368,0),6))-1, "NA")</f>
        <v>-1.0000011361168459E-2</v>
      </c>
      <c r="K203" s="8">
        <f t="shared" si="27"/>
        <v>-8.6889612823776385E-2</v>
      </c>
      <c r="L203" s="6">
        <f t="shared" si="23"/>
        <v>0.20999999707476361</v>
      </c>
      <c r="M203" s="6">
        <f t="shared" si="24"/>
        <v>0.35699992467248337</v>
      </c>
      <c r="N203" s="6">
        <f t="shared" si="25"/>
        <v>0.64600012606063517</v>
      </c>
      <c r="O203" s="6">
        <f t="shared" si="26"/>
        <v>0.803399900943085</v>
      </c>
    </row>
    <row r="204" spans="1:15" x14ac:dyDescent="0.3">
      <c r="A204" s="12"/>
      <c r="B204" s="80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6">
        <f t="shared" si="21"/>
        <v>3.6285554154045198E-2</v>
      </c>
      <c r="I204" s="8">
        <f t="shared" si="22"/>
        <v>-0.14096703779861175</v>
      </c>
      <c r="J204" s="9">
        <f>IFERROR((INDEX('Channel wise traffic'!$B$3:$G$368,MATCH('Session Details'!B204,'Channel wise traffic'!$B$3:$B$368,0),6)/INDEX('Channel wise traffic'!$B$3:$G$368,MATCH('Session Details'!B204-7,'Channel wise traffic'!$B$3:$B$368,0),6))-1, "NA")</f>
        <v>-1.0416655547603404E-2</v>
      </c>
      <c r="K204" s="8">
        <f t="shared" si="27"/>
        <v>-0.13192459574277737</v>
      </c>
      <c r="L204" s="6">
        <f t="shared" si="23"/>
        <v>0.2141999921538765</v>
      </c>
      <c r="M204" s="6">
        <f t="shared" si="24"/>
        <v>0.3229999293894707</v>
      </c>
      <c r="N204" s="6">
        <f t="shared" si="25"/>
        <v>0.65279988340880124</v>
      </c>
      <c r="O204" s="6">
        <f t="shared" si="26"/>
        <v>0.80339997497498794</v>
      </c>
    </row>
    <row r="205" spans="1:15" x14ac:dyDescent="0.3">
      <c r="A205" s="12"/>
      <c r="B205" s="80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6">
        <f t="shared" si="21"/>
        <v>5.9854000203812367E-2</v>
      </c>
      <c r="I205" s="8">
        <f t="shared" si="22"/>
        <v>-9.0266927359072824E-3</v>
      </c>
      <c r="J205" s="9">
        <f>IFERROR((INDEX('Channel wise traffic'!$B$3:$G$368,MATCH('Session Details'!B205,'Channel wise traffic'!$B$3:$B$368,0),6)/INDEX('Channel wise traffic'!$B$3:$G$368,MATCH('Session Details'!B205-7,'Channel wise traffic'!$B$3:$B$368,0),6))-1, "NA")</f>
        <v>0</v>
      </c>
      <c r="K205" s="8">
        <f t="shared" si="27"/>
        <v>-9.0266927359072824E-3</v>
      </c>
      <c r="L205" s="6">
        <f t="shared" si="23"/>
        <v>0.24749998453500385</v>
      </c>
      <c r="M205" s="6">
        <f t="shared" si="24"/>
        <v>0.39999992483027147</v>
      </c>
      <c r="N205" s="6">
        <f t="shared" si="25"/>
        <v>0.7300001503394854</v>
      </c>
      <c r="O205" s="6">
        <f t="shared" si="26"/>
        <v>0.82819984592780227</v>
      </c>
    </row>
    <row r="206" spans="1:15" x14ac:dyDescent="0.3">
      <c r="A206" s="12"/>
      <c r="B206" s="80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6">
        <f t="shared" si="21"/>
        <v>5.5087881671529941E-2</v>
      </c>
      <c r="I206" s="8">
        <f t="shared" si="22"/>
        <v>1.3503180372102532</v>
      </c>
      <c r="J206" s="9">
        <f>IFERROR((INDEX('Channel wise traffic'!$B$3:$G$368,MATCH('Session Details'!B206,'Channel wise traffic'!$B$3:$B$368,0),6)/INDEX('Channel wise traffic'!$B$3:$G$368,MATCH('Session Details'!B206-7,'Channel wise traffic'!$B$3:$B$368,0),6))-1, "NA")</f>
        <v>3.1578939205113343E-2</v>
      </c>
      <c r="K206" s="8">
        <f t="shared" si="27"/>
        <v>1.2783695472773182</v>
      </c>
      <c r="L206" s="6">
        <f t="shared" si="23"/>
        <v>0.2374999606493316</v>
      </c>
      <c r="M206" s="6">
        <f t="shared" si="24"/>
        <v>0.3959999683463542</v>
      </c>
      <c r="N206" s="6">
        <f t="shared" si="25"/>
        <v>0.75190004321402437</v>
      </c>
      <c r="O206" s="6">
        <f t="shared" si="26"/>
        <v>0.77899966247013397</v>
      </c>
    </row>
    <row r="207" spans="1:15" x14ac:dyDescent="0.3">
      <c r="A207" s="12"/>
      <c r="B207" s="80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6">
        <f t="shared" si="21"/>
        <v>5.9165890758550235E-2</v>
      </c>
      <c r="I207" s="8">
        <f t="shared" si="22"/>
        <v>9.2763758052085699E-3</v>
      </c>
      <c r="J207" s="9">
        <f>IFERROR((INDEX('Channel wise traffic'!$B$3:$G$368,MATCH('Session Details'!B207,'Channel wise traffic'!$B$3:$B$368,0),6)/INDEX('Channel wise traffic'!$B$3:$G$368,MATCH('Session Details'!B207-7,'Channel wise traffic'!$B$3:$B$368,0),6))-1, "NA")</f>
        <v>2.0201937045509322E-2</v>
      </c>
      <c r="K207" s="8">
        <f t="shared" si="27"/>
        <v>-1.0709258556743761E-2</v>
      </c>
      <c r="L207" s="6">
        <f t="shared" si="23"/>
        <v>0.25500000843419685</v>
      </c>
      <c r="M207" s="6">
        <f t="shared" si="24"/>
        <v>0.39200000143028241</v>
      </c>
      <c r="N207" s="6">
        <f t="shared" si="25"/>
        <v>0.70079960813181219</v>
      </c>
      <c r="O207" s="6">
        <f t="shared" si="26"/>
        <v>0.84460042107181321</v>
      </c>
    </row>
    <row r="208" spans="1:15" x14ac:dyDescent="0.3">
      <c r="A208" s="12"/>
      <c r="B208" s="80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6">
        <f t="shared" si="21"/>
        <v>6.2827845592992801E-2</v>
      </c>
      <c r="I208" s="8">
        <f t="shared" si="22"/>
        <v>-0.10337316478461622</v>
      </c>
      <c r="J208" s="9">
        <f>IFERROR((INDEX('Channel wise traffic'!$B$3:$G$368,MATCH('Session Details'!B208,'Channel wise traffic'!$B$3:$B$368,0),6)/INDEX('Channel wise traffic'!$B$3:$G$368,MATCH('Session Details'!B208-7,'Channel wise traffic'!$B$3:$B$368,0),6))-1, "NA")</f>
        <v>-6.8627420442282427E-2</v>
      </c>
      <c r="K208" s="8">
        <f t="shared" si="27"/>
        <v>-3.730591560322627E-2</v>
      </c>
      <c r="L208" s="6">
        <f t="shared" si="23"/>
        <v>0.2624999678888657</v>
      </c>
      <c r="M208" s="6">
        <f t="shared" si="24"/>
        <v>0.39199994239036767</v>
      </c>
      <c r="N208" s="6">
        <f t="shared" si="25"/>
        <v>0.74459980272993875</v>
      </c>
      <c r="O208" s="6">
        <f t="shared" si="26"/>
        <v>0.8200002656934694</v>
      </c>
    </row>
    <row r="209" spans="1:15" x14ac:dyDescent="0.3">
      <c r="A209" s="12"/>
      <c r="B209" s="80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6">
        <f t="shared" si="21"/>
        <v>5.916090615034212E-2</v>
      </c>
      <c r="I209" s="8">
        <f t="shared" si="22"/>
        <v>-0.16445501347909486</v>
      </c>
      <c r="J209" s="9">
        <f>IFERROR((INDEX('Channel wise traffic'!$B$3:$G$368,MATCH('Session Details'!B209,'Channel wise traffic'!$B$3:$B$368,0),6)/INDEX('Channel wise traffic'!$B$3:$G$368,MATCH('Session Details'!B209-7,'Channel wise traffic'!$B$3:$B$368,0),6))-1, "NA")</f>
        <v>-6.7307661655664042E-2</v>
      </c>
      <c r="K209" s="8">
        <f t="shared" si="27"/>
        <v>-0.10415794523589839</v>
      </c>
      <c r="L209" s="6">
        <f t="shared" si="23"/>
        <v>0.25249997389135576</v>
      </c>
      <c r="M209" s="6">
        <f t="shared" si="24"/>
        <v>0.387999967663818</v>
      </c>
      <c r="N209" s="6">
        <f t="shared" si="25"/>
        <v>0.75919969687249556</v>
      </c>
      <c r="O209" s="6">
        <f t="shared" si="26"/>
        <v>0.79540032549382522</v>
      </c>
    </row>
    <row r="210" spans="1:15" x14ac:dyDescent="0.3">
      <c r="A210" s="12"/>
      <c r="B210" s="80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6">
        <f t="shared" si="21"/>
        <v>3.7843806214113464E-2</v>
      </c>
      <c r="I210" s="8">
        <f t="shared" si="22"/>
        <v>-1.7555963718715928E-2</v>
      </c>
      <c r="J210" s="9">
        <f>IFERROR((INDEX('Channel wise traffic'!$B$3:$G$368,MATCH('Session Details'!B210,'Channel wise traffic'!$B$3:$B$368,0),6)/INDEX('Channel wise traffic'!$B$3:$G$368,MATCH('Session Details'!B210-7,'Channel wise traffic'!$B$3:$B$368,0),6))-1, "NA")</f>
        <v>1.0101021692856316E-2</v>
      </c>
      <c r="K210" s="8">
        <f t="shared" si="27"/>
        <v>-2.7380393138674131E-2</v>
      </c>
      <c r="L210" s="6">
        <f t="shared" si="23"/>
        <v>0.21419998997543982</v>
      </c>
      <c r="M210" s="6">
        <f t="shared" si="24"/>
        <v>0.32979993310719574</v>
      </c>
      <c r="N210" s="6">
        <f t="shared" si="25"/>
        <v>0.6799999873862913</v>
      </c>
      <c r="O210" s="6">
        <f t="shared" si="26"/>
        <v>0.78779985382937356</v>
      </c>
    </row>
    <row r="211" spans="1:15" x14ac:dyDescent="0.3">
      <c r="A211" s="12"/>
      <c r="B211" s="80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6">
        <f t="shared" si="21"/>
        <v>3.8139167901344917E-2</v>
      </c>
      <c r="I211" s="8">
        <f t="shared" si="22"/>
        <v>7.3212154268398777E-2</v>
      </c>
      <c r="J211" s="9">
        <f>IFERROR((INDEX('Channel wise traffic'!$B$3:$G$368,MATCH('Session Details'!B211,'Channel wise traffic'!$B$3:$B$368,0),6)/INDEX('Channel wise traffic'!$B$3:$G$368,MATCH('Session Details'!B211-7,'Channel wise traffic'!$B$3:$B$368,0),6))-1, "NA")</f>
        <v>2.1052632319450426E-2</v>
      </c>
      <c r="K211" s="8">
        <f t="shared" si="27"/>
        <v>5.1084068867474519E-2</v>
      </c>
      <c r="L211" s="6">
        <f t="shared" si="23"/>
        <v>0.2015999886824669</v>
      </c>
      <c r="M211" s="6">
        <f t="shared" si="24"/>
        <v>0.35019992527009847</v>
      </c>
      <c r="N211" s="6">
        <f t="shared" si="25"/>
        <v>0.65959989629663851</v>
      </c>
      <c r="O211" s="6">
        <f t="shared" si="26"/>
        <v>0.8190003407783456</v>
      </c>
    </row>
    <row r="212" spans="1:15" x14ac:dyDescent="0.3">
      <c r="A212" s="12"/>
      <c r="B212" s="80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6">
        <f t="shared" si="21"/>
        <v>6.0373345007041106E-2</v>
      </c>
      <c r="I212" s="8">
        <f t="shared" si="22"/>
        <v>8.6768603846072434E-3</v>
      </c>
      <c r="J212" s="9">
        <f>IFERROR((INDEX('Channel wise traffic'!$B$3:$G$368,MATCH('Session Details'!B212,'Channel wise traffic'!$B$3:$B$368,0),6)/INDEX('Channel wise traffic'!$B$3:$G$368,MATCH('Session Details'!B212-7,'Channel wise traffic'!$B$3:$B$368,0),6))-1, "NA")</f>
        <v>0</v>
      </c>
      <c r="K212" s="8">
        <f t="shared" si="27"/>
        <v>8.6768603846072434E-3</v>
      </c>
      <c r="L212" s="6">
        <f t="shared" si="23"/>
        <v>0.25749999988372185</v>
      </c>
      <c r="M212" s="6">
        <f t="shared" si="24"/>
        <v>0.39999996387474435</v>
      </c>
      <c r="N212" s="6">
        <f t="shared" si="25"/>
        <v>0.70079976807583777</v>
      </c>
      <c r="O212" s="6">
        <f t="shared" si="26"/>
        <v>0.83640015387262212</v>
      </c>
    </row>
    <row r="213" spans="1:15" x14ac:dyDescent="0.3">
      <c r="A213" s="12"/>
      <c r="B213" s="80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6">
        <f t="shared" si="21"/>
        <v>5.7958823800835793E-2</v>
      </c>
      <c r="I213" s="8">
        <f t="shared" si="22"/>
        <v>3.064391629386698E-2</v>
      </c>
      <c r="J213" s="9">
        <f>IFERROR((INDEX('Channel wise traffic'!$B$3:$G$368,MATCH('Session Details'!B213,'Channel wise traffic'!$B$3:$B$368,0),6)/INDEX('Channel wise traffic'!$B$3:$G$368,MATCH('Session Details'!B213-7,'Channel wise traffic'!$B$3:$B$368,0),6))-1, "NA")</f>
        <v>-2.0408173813155628E-2</v>
      </c>
      <c r="K213" s="8">
        <f t="shared" si="27"/>
        <v>5.2115674848858706E-2</v>
      </c>
      <c r="L213" s="6">
        <f t="shared" si="23"/>
        <v>0.24999997601762725</v>
      </c>
      <c r="M213" s="6">
        <f t="shared" si="24"/>
        <v>0.39199997851179197</v>
      </c>
      <c r="N213" s="6">
        <f t="shared" si="25"/>
        <v>0.69349984607229853</v>
      </c>
      <c r="O213" s="6">
        <f t="shared" si="26"/>
        <v>0.85279998532043788</v>
      </c>
    </row>
    <row r="214" spans="1:15" x14ac:dyDescent="0.3">
      <c r="A214" s="12"/>
      <c r="B214" s="80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6">
        <f t="shared" si="21"/>
        <v>5.9113204696171373E-2</v>
      </c>
      <c r="I214" s="8">
        <f t="shared" si="22"/>
        <v>1.8893876057097803E-2</v>
      </c>
      <c r="J214" s="9">
        <f>IFERROR((INDEX('Channel wise traffic'!$B$3:$G$368,MATCH('Session Details'!B214,'Channel wise traffic'!$B$3:$B$368,0),6)/INDEX('Channel wise traffic'!$B$3:$G$368,MATCH('Session Details'!B214-7,'Channel wise traffic'!$B$3:$B$368,0),6))-1, "NA")</f>
        <v>1.980199148273698E-2</v>
      </c>
      <c r="K214" s="8">
        <f t="shared" si="27"/>
        <v>-8.9048033763017287E-4</v>
      </c>
      <c r="L214" s="6">
        <f t="shared" si="23"/>
        <v>0.25</v>
      </c>
      <c r="M214" s="6">
        <f t="shared" si="24"/>
        <v>0.39599997496519718</v>
      </c>
      <c r="N214" s="6">
        <f t="shared" si="25"/>
        <v>0.69349975638028516</v>
      </c>
      <c r="O214" s="6">
        <f t="shared" si="26"/>
        <v>0.86099974800864976</v>
      </c>
    </row>
    <row r="215" spans="1:15" x14ac:dyDescent="0.3">
      <c r="A215" s="12"/>
      <c r="B215" s="80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6">
        <f t="shared" si="21"/>
        <v>6.8014323243191371E-2</v>
      </c>
      <c r="I215" s="8">
        <f t="shared" si="22"/>
        <v>0.16231751902245817</v>
      </c>
      <c r="J215" s="9">
        <f>IFERROR((INDEX('Channel wise traffic'!$B$3:$G$368,MATCH('Session Details'!B215,'Channel wise traffic'!$B$3:$B$368,0),6)/INDEX('Channel wise traffic'!$B$3:$G$368,MATCH('Session Details'!B215-7,'Channel wise traffic'!$B$3:$B$368,0),6))-1, "NA")</f>
        <v>7.3684175322051626E-2</v>
      </c>
      <c r="K215" s="8">
        <f t="shared" si="27"/>
        <v>8.2550620688114362E-2</v>
      </c>
      <c r="L215" s="6">
        <f t="shared" si="23"/>
        <v>0.25749998182982631</v>
      </c>
      <c r="M215" s="6">
        <f t="shared" si="24"/>
        <v>0.40799998737740967</v>
      </c>
      <c r="N215" s="6">
        <f t="shared" si="25"/>
        <v>0.75189966209132131</v>
      </c>
      <c r="O215" s="6">
        <f t="shared" si="26"/>
        <v>0.86099997542664763</v>
      </c>
    </row>
    <row r="216" spans="1:15" x14ac:dyDescent="0.3">
      <c r="A216" s="12"/>
      <c r="B216" s="80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6">
        <f t="shared" si="21"/>
        <v>5.7993553275203794E-2</v>
      </c>
      <c r="I216" s="8">
        <f t="shared" si="22"/>
        <v>6.1115020545257748E-2</v>
      </c>
      <c r="J216" s="9">
        <f>IFERROR((INDEX('Channel wise traffic'!$B$3:$G$368,MATCH('Session Details'!B216,'Channel wise traffic'!$B$3:$B$368,0),6)/INDEX('Channel wise traffic'!$B$3:$G$368,MATCH('Session Details'!B216-7,'Channel wise traffic'!$B$3:$B$368,0),6))-1, "NA")</f>
        <v>8.247417297186499E-2</v>
      </c>
      <c r="K216" s="8">
        <f t="shared" si="27"/>
        <v>-1.9731828856234923E-2</v>
      </c>
      <c r="L216" s="6">
        <f t="shared" si="23"/>
        <v>0.25499996557501758</v>
      </c>
      <c r="M216" s="6">
        <f t="shared" si="24"/>
        <v>0.38800000068789781</v>
      </c>
      <c r="N216" s="6">
        <f t="shared" si="25"/>
        <v>0.7007999028432963</v>
      </c>
      <c r="O216" s="6">
        <f t="shared" si="26"/>
        <v>0.83639964101146724</v>
      </c>
    </row>
    <row r="217" spans="1:15" x14ac:dyDescent="0.3">
      <c r="A217" s="12"/>
      <c r="B217" s="80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6">
        <f t="shared" si="21"/>
        <v>3.930935479152356E-2</v>
      </c>
      <c r="I217" s="8">
        <f t="shared" si="22"/>
        <v>4.9113520787332776E-2</v>
      </c>
      <c r="J217" s="9">
        <f>IFERROR((INDEX('Channel wise traffic'!$B$3:$G$368,MATCH('Session Details'!B217,'Channel wise traffic'!$B$3:$B$368,0),6)/INDEX('Channel wise traffic'!$B$3:$G$368,MATCH('Session Details'!B217-7,'Channel wise traffic'!$B$3:$B$368,0),6))-1, "NA")</f>
        <v>1.0000011361168459E-2</v>
      </c>
      <c r="K217" s="8">
        <f t="shared" si="27"/>
        <v>3.8726246750083293E-2</v>
      </c>
      <c r="L217" s="6">
        <f t="shared" si="23"/>
        <v>0.19949999391247838</v>
      </c>
      <c r="M217" s="6">
        <f t="shared" si="24"/>
        <v>0.35019999867330898</v>
      </c>
      <c r="N217" s="6">
        <f t="shared" si="25"/>
        <v>0.70719981815771027</v>
      </c>
      <c r="O217" s="6">
        <f t="shared" si="26"/>
        <v>0.79559995214524992</v>
      </c>
    </row>
    <row r="218" spans="1:15" x14ac:dyDescent="0.3">
      <c r="A218" s="12"/>
      <c r="B218" s="80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6">
        <f t="shared" si="21"/>
        <v>3.8134495273056179E-2</v>
      </c>
      <c r="I218" s="8">
        <f t="shared" si="22"/>
        <v>1.0185488493980932E-2</v>
      </c>
      <c r="J218" s="9">
        <f>IFERROR((INDEX('Channel wise traffic'!$B$3:$G$368,MATCH('Session Details'!B218,'Channel wise traffic'!$B$3:$B$368,0),6)/INDEX('Channel wise traffic'!$B$3:$G$368,MATCH('Session Details'!B218-7,'Channel wise traffic'!$B$3:$B$368,0),6))-1, "NA")</f>
        <v>1.0309313154317934E-2</v>
      </c>
      <c r="K218" s="8">
        <f t="shared" si="27"/>
        <v>-1.2251521325334913E-4</v>
      </c>
      <c r="L218" s="6">
        <f t="shared" si="23"/>
        <v>0.20579999229404558</v>
      </c>
      <c r="M218" s="6">
        <f t="shared" si="24"/>
        <v>0.3229999213567637</v>
      </c>
      <c r="N218" s="6">
        <f t="shared" si="25"/>
        <v>0.70720009684388774</v>
      </c>
      <c r="O218" s="6">
        <f t="shared" si="26"/>
        <v>0.81119995976907833</v>
      </c>
    </row>
    <row r="219" spans="1:15" x14ac:dyDescent="0.3">
      <c r="A219" s="12"/>
      <c r="B219" s="80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6">
        <f t="shared" si="21"/>
        <v>5.4046384125073878E-2</v>
      </c>
      <c r="I219" s="8">
        <f t="shared" si="22"/>
        <v>-6.8627473639041092E-2</v>
      </c>
      <c r="J219" s="9">
        <f>IFERROR((INDEX('Channel wise traffic'!$B$3:$G$368,MATCH('Session Details'!B219,'Channel wise traffic'!$B$3:$B$368,0),6)/INDEX('Channel wise traffic'!$B$3:$G$368,MATCH('Session Details'!B219-7,'Channel wise traffic'!$B$3:$B$368,0),6))-1, "NA")</f>
        <v>4.0403967113556316E-2</v>
      </c>
      <c r="K219" s="8">
        <f t="shared" si="27"/>
        <v>-0.10479725582919641</v>
      </c>
      <c r="L219" s="6">
        <f t="shared" si="23"/>
        <v>0.25</v>
      </c>
      <c r="M219" s="6">
        <f t="shared" si="24"/>
        <v>0.39599997496519718</v>
      </c>
      <c r="N219" s="6">
        <f t="shared" si="25"/>
        <v>0.70079976807583777</v>
      </c>
      <c r="O219" s="6">
        <f t="shared" si="26"/>
        <v>0.77900012436103883</v>
      </c>
    </row>
    <row r="220" spans="1:15" x14ac:dyDescent="0.3">
      <c r="A220" s="12"/>
      <c r="B220" s="80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6">
        <f t="shared" si="21"/>
        <v>5.4080499480342589E-2</v>
      </c>
      <c r="I220" s="8">
        <f t="shared" si="22"/>
        <v>1.0841940708214315E-2</v>
      </c>
      <c r="J220" s="9">
        <f>IFERROR((INDEX('Channel wise traffic'!$B$3:$G$368,MATCH('Session Details'!B220,'Channel wise traffic'!$B$3:$B$368,0),6)/INDEX('Channel wise traffic'!$B$3:$G$368,MATCH('Session Details'!B220-7,'Channel wise traffic'!$B$3:$B$368,0),6))-1, "NA")</f>
        <v>8.3333329336271023E-2</v>
      </c>
      <c r="K220" s="8">
        <f t="shared" si="27"/>
        <v>-6.6915166081014887E-2</v>
      </c>
      <c r="L220" s="6">
        <f t="shared" si="23"/>
        <v>0.23999999291597632</v>
      </c>
      <c r="M220" s="6">
        <f t="shared" si="24"/>
        <v>0.39199999704832339</v>
      </c>
      <c r="N220" s="6">
        <f t="shared" si="25"/>
        <v>0.72269957936725315</v>
      </c>
      <c r="O220" s="6">
        <f t="shared" si="26"/>
        <v>0.79540002344268912</v>
      </c>
    </row>
    <row r="221" spans="1:15" x14ac:dyDescent="0.3">
      <c r="A221" s="12"/>
      <c r="B221" s="80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6">
        <f t="shared" si="21"/>
        <v>5.2424963143152974E-2</v>
      </c>
      <c r="I221" s="8">
        <f t="shared" si="22"/>
        <v>-0.10453264967348441</v>
      </c>
      <c r="J221" s="9">
        <f>IFERROR((INDEX('Channel wise traffic'!$B$3:$G$368,MATCH('Session Details'!B221,'Channel wise traffic'!$B$3:$B$368,0),6)/INDEX('Channel wise traffic'!$B$3:$G$368,MATCH('Session Details'!B221-7,'Channel wise traffic'!$B$3:$B$368,0),6))-1, "NA")</f>
        <v>9.7087656419474477E-3</v>
      </c>
      <c r="K221" s="8">
        <f t="shared" si="27"/>
        <v>-0.1131429362930747</v>
      </c>
      <c r="L221" s="6">
        <f t="shared" si="23"/>
        <v>0.23749999667936389</v>
      </c>
      <c r="M221" s="6">
        <f t="shared" si="24"/>
        <v>0.39599991275465435</v>
      </c>
      <c r="N221" s="6">
        <f t="shared" si="25"/>
        <v>0.70079973034757292</v>
      </c>
      <c r="O221" s="6">
        <f t="shared" si="26"/>
        <v>0.79539985893258991</v>
      </c>
    </row>
    <row r="222" spans="1:15" x14ac:dyDescent="0.3">
      <c r="A222" s="12"/>
      <c r="B222" s="80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6">
        <f t="shared" si="21"/>
        <v>5.9183603577901416E-2</v>
      </c>
      <c r="I222" s="8">
        <f t="shared" si="22"/>
        <v>-0.18102230670794195</v>
      </c>
      <c r="J222" s="9">
        <f>IFERROR((INDEX('Channel wise traffic'!$B$3:$G$368,MATCH('Session Details'!B222,'Channel wise traffic'!$B$3:$B$368,0),6)/INDEX('Channel wise traffic'!$B$3:$G$368,MATCH('Session Details'!B222-7,'Channel wise traffic'!$B$3:$B$368,0),6))-1, "NA")</f>
        <v>-5.8823516134325682E-2</v>
      </c>
      <c r="K222" s="8">
        <f t="shared" si="27"/>
        <v>-0.12983617632590294</v>
      </c>
      <c r="L222" s="6">
        <f t="shared" si="23"/>
        <v>0.25249999448405425</v>
      </c>
      <c r="M222" s="6">
        <f t="shared" si="24"/>
        <v>0.41199988678420213</v>
      </c>
      <c r="N222" s="6">
        <f t="shared" si="25"/>
        <v>0.70080004278698171</v>
      </c>
      <c r="O222" s="6">
        <f t="shared" si="26"/>
        <v>0.8117995676184937</v>
      </c>
    </row>
    <row r="223" spans="1:15" x14ac:dyDescent="0.3">
      <c r="A223" s="12"/>
      <c r="B223" s="80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6">
        <f t="shared" si="21"/>
        <v>5.8567121611523297E-2</v>
      </c>
      <c r="I223" s="8">
        <f t="shared" si="22"/>
        <v>2.7222427650719361E-4</v>
      </c>
      <c r="J223" s="9">
        <f>IFERROR((INDEX('Channel wise traffic'!$B$3:$G$368,MATCH('Session Details'!B223,'Channel wise traffic'!$B$3:$B$368,0),6)/INDEX('Channel wise traffic'!$B$3:$G$368,MATCH('Session Details'!B223-7,'Channel wise traffic'!$B$3:$B$368,0),6))-1, "NA")</f>
        <v>-9.5237928177200892E-3</v>
      </c>
      <c r="K223" s="8">
        <f t="shared" si="27"/>
        <v>9.8902085477963197E-3</v>
      </c>
      <c r="L223" s="6">
        <f t="shared" si="23"/>
        <v>0.24749998162581355</v>
      </c>
      <c r="M223" s="6">
        <f t="shared" si="24"/>
        <v>0.37999993917756986</v>
      </c>
      <c r="N223" s="6">
        <f t="shared" si="25"/>
        <v>0.7372997849559555</v>
      </c>
      <c r="O223" s="6">
        <f t="shared" si="26"/>
        <v>0.84459999591363466</v>
      </c>
    </row>
    <row r="224" spans="1:15" x14ac:dyDescent="0.3">
      <c r="A224" s="12"/>
      <c r="B224" s="80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6">
        <f t="shared" si="21"/>
        <v>4.0502029116634898E-2</v>
      </c>
      <c r="I224" s="8">
        <f t="shared" si="22"/>
        <v>6.0944893288363611E-2</v>
      </c>
      <c r="J224" s="9">
        <f>IFERROR((INDEX('Channel wise traffic'!$B$3:$G$368,MATCH('Session Details'!B224,'Channel wise traffic'!$B$3:$B$368,0),6)/INDEX('Channel wise traffic'!$B$3:$G$368,MATCH('Session Details'!B224-7,'Channel wise traffic'!$B$3:$B$368,0),6))-1, "NA")</f>
        <v>2.9702959596478395E-2</v>
      </c>
      <c r="K224" s="8">
        <f t="shared" si="27"/>
        <v>3.034072503699603E-2</v>
      </c>
      <c r="L224" s="6">
        <f t="shared" si="23"/>
        <v>0.2015999883475198</v>
      </c>
      <c r="M224" s="6">
        <f t="shared" si="24"/>
        <v>0.353600026520002</v>
      </c>
      <c r="N224" s="6">
        <f t="shared" si="25"/>
        <v>0.70039993990384619</v>
      </c>
      <c r="O224" s="6">
        <f t="shared" si="26"/>
        <v>0.81119990252821728</v>
      </c>
    </row>
    <row r="225" spans="1:15" x14ac:dyDescent="0.3">
      <c r="A225" s="12"/>
      <c r="B225" s="80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6">
        <f t="shared" si="21"/>
        <v>1.7407114550830941E-2</v>
      </c>
      <c r="I225" s="8">
        <f t="shared" si="22"/>
        <v>-0.54353363205176886</v>
      </c>
      <c r="J225" s="9">
        <f>IFERROR((INDEX('Channel wise traffic'!$B$3:$G$368,MATCH('Session Details'!B225,'Channel wise traffic'!$B$3:$B$368,0),6)/INDEX('Channel wise traffic'!$B$3:$G$368,MATCH('Session Details'!B225-7,'Channel wise traffic'!$B$3:$B$368,0),6))-1, "NA")</f>
        <v>0</v>
      </c>
      <c r="K225" s="8">
        <f t="shared" si="27"/>
        <v>-0.54353363205176897</v>
      </c>
      <c r="L225" s="6">
        <f t="shared" si="23"/>
        <v>0.22049999823831426</v>
      </c>
      <c r="M225" s="6">
        <f t="shared" si="24"/>
        <v>0.32639992099153153</v>
      </c>
      <c r="N225" s="6">
        <f t="shared" si="25"/>
        <v>0.32639989286683241</v>
      </c>
      <c r="O225" s="6">
        <f t="shared" si="26"/>
        <v>0.74099989162325142</v>
      </c>
    </row>
    <row r="226" spans="1:15" x14ac:dyDescent="0.3">
      <c r="A226" s="12"/>
      <c r="B226" s="80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6">
        <f t="shared" si="21"/>
        <v>6.0338881281040861E-2</v>
      </c>
      <c r="I226" s="8">
        <f t="shared" si="22"/>
        <v>2.971489450401843E-2</v>
      </c>
      <c r="J226" s="9">
        <f>IFERROR((INDEX('Channel wise traffic'!$B$3:$G$368,MATCH('Session Details'!B226,'Channel wise traffic'!$B$3:$B$368,0),6)/INDEX('Channel wise traffic'!$B$3:$G$368,MATCH('Session Details'!B226-7,'Channel wise traffic'!$B$3:$B$368,0),6))-1, "NA")</f>
        <v>-7.7669856905524637E-2</v>
      </c>
      <c r="K226" s="8">
        <f t="shared" si="27"/>
        <v>0.11642771774342786</v>
      </c>
      <c r="L226" s="6">
        <f t="shared" si="23"/>
        <v>0.24999998788259084</v>
      </c>
      <c r="M226" s="6">
        <f t="shared" si="24"/>
        <v>0.39999996122428877</v>
      </c>
      <c r="N226" s="6">
        <f t="shared" si="25"/>
        <v>0.70079979759076794</v>
      </c>
      <c r="O226" s="6">
        <f t="shared" si="26"/>
        <v>0.86100039215604907</v>
      </c>
    </row>
    <row r="227" spans="1:15" x14ac:dyDescent="0.3">
      <c r="A227" s="12"/>
      <c r="B227" s="80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6">
        <f t="shared" si="21"/>
        <v>6.4007466000429961E-2</v>
      </c>
      <c r="I227" s="8">
        <f t="shared" si="22"/>
        <v>9.2516029944394562E-2</v>
      </c>
      <c r="J227" s="9">
        <f>IFERROR((INDEX('Channel wise traffic'!$B$3:$G$368,MATCH('Session Details'!B227,'Channel wise traffic'!$B$3:$B$368,0),6)/INDEX('Channel wise traffic'!$B$3:$G$368,MATCH('Session Details'!B227-7,'Channel wise traffic'!$B$3:$B$368,0),6))-1, "NA")</f>
        <v>-7.6923073517295992E-2</v>
      </c>
      <c r="K227" s="8">
        <f t="shared" si="27"/>
        <v>0.18355907610830524</v>
      </c>
      <c r="L227" s="6">
        <f t="shared" si="23"/>
        <v>0.25499996498573574</v>
      </c>
      <c r="M227" s="6">
        <f t="shared" si="24"/>
        <v>0.41599998796178772</v>
      </c>
      <c r="N227" s="6">
        <f t="shared" si="25"/>
        <v>0.70079995514608273</v>
      </c>
      <c r="O227" s="6">
        <f t="shared" si="26"/>
        <v>0.86099995741677238</v>
      </c>
    </row>
    <row r="228" spans="1:15" x14ac:dyDescent="0.3">
      <c r="A228" s="12"/>
      <c r="B228" s="80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6">
        <f t="shared" si="21"/>
        <v>5.9150579512985767E-2</v>
      </c>
      <c r="I228" s="8">
        <f t="shared" si="22"/>
        <v>0.12829034045226972</v>
      </c>
      <c r="J228" s="9">
        <f>IFERROR((INDEX('Channel wise traffic'!$B$3:$G$368,MATCH('Session Details'!B228,'Channel wise traffic'!$B$3:$B$368,0),6)/INDEX('Channel wise traffic'!$B$3:$G$368,MATCH('Session Details'!B228-7,'Channel wise traffic'!$B$3:$B$368,0),6))-1, "NA")</f>
        <v>0</v>
      </c>
      <c r="K228" s="8">
        <f t="shared" si="27"/>
        <v>0.12829034045226972</v>
      </c>
      <c r="L228" s="6">
        <f t="shared" si="23"/>
        <v>0.24249998915258872</v>
      </c>
      <c r="M228" s="6">
        <f t="shared" si="24"/>
        <v>0.39199994595693022</v>
      </c>
      <c r="N228" s="6">
        <f t="shared" si="25"/>
        <v>0.72269993684292888</v>
      </c>
      <c r="O228" s="6">
        <f t="shared" si="26"/>
        <v>0.86100020816456213</v>
      </c>
    </row>
    <row r="229" spans="1:15" x14ac:dyDescent="0.3">
      <c r="A229" s="12"/>
      <c r="B229" s="80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6">
        <f t="shared" si="21"/>
        <v>5.9191193349038565E-2</v>
      </c>
      <c r="I229" s="8">
        <f t="shared" si="22"/>
        <v>5.2218254669348596E-2</v>
      </c>
      <c r="J229" s="9">
        <f>IFERROR((INDEX('Channel wise traffic'!$B$3:$G$368,MATCH('Session Details'!B229,'Channel wise traffic'!$B$3:$B$368,0),6)/INDEX('Channel wise traffic'!$B$3:$G$368,MATCH('Session Details'!B229-7,'Channel wise traffic'!$B$3:$B$368,0),6))-1, "NA")</f>
        <v>5.2083288866014987E-2</v>
      </c>
      <c r="K229" s="8">
        <f t="shared" si="27"/>
        <v>1.282411120364646E-4</v>
      </c>
      <c r="L229" s="6">
        <f t="shared" si="23"/>
        <v>0.25999998267570379</v>
      </c>
      <c r="M229" s="6">
        <f t="shared" si="24"/>
        <v>0.39199992705559011</v>
      </c>
      <c r="N229" s="6">
        <f t="shared" si="25"/>
        <v>0.7227000780563303</v>
      </c>
      <c r="O229" s="6">
        <f t="shared" si="26"/>
        <v>0.8035995575755287</v>
      </c>
    </row>
    <row r="230" spans="1:15" x14ac:dyDescent="0.3">
      <c r="A230" s="12"/>
      <c r="B230" s="80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6">
        <f t="shared" si="21"/>
        <v>5.9088446817606902E-2</v>
      </c>
      <c r="I230" s="8">
        <f t="shared" si="22"/>
        <v>-4.9304542867056877E-2</v>
      </c>
      <c r="J230" s="9">
        <f>IFERROR((INDEX('Channel wise traffic'!$B$3:$G$368,MATCH('Session Details'!B230,'Channel wise traffic'!$B$3:$B$368,0),6)/INDEX('Channel wise traffic'!$B$3:$G$368,MATCH('Session Details'!B230-7,'Channel wise traffic'!$B$3:$B$368,0),6))-1, "NA")</f>
        <v>-5.7692294069183969E-2</v>
      </c>
      <c r="K230" s="8">
        <f t="shared" si="27"/>
        <v>8.9013287957289133E-3</v>
      </c>
      <c r="L230" s="6">
        <f t="shared" si="23"/>
        <v>0.2574999672273538</v>
      </c>
      <c r="M230" s="6">
        <f t="shared" si="24"/>
        <v>0.41600001459755453</v>
      </c>
      <c r="N230" s="6">
        <f t="shared" si="25"/>
        <v>0.69350005307403961</v>
      </c>
      <c r="O230" s="6">
        <f t="shared" si="26"/>
        <v>0.79539993611900839</v>
      </c>
    </row>
    <row r="231" spans="1:15" x14ac:dyDescent="0.3">
      <c r="A231" s="12"/>
      <c r="B231" s="80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6">
        <f t="shared" si="21"/>
        <v>3.9782831184264698E-2</v>
      </c>
      <c r="I231" s="8">
        <f t="shared" si="22"/>
        <v>-1.7757083979647259E-2</v>
      </c>
      <c r="J231" s="9">
        <f>IFERROR((INDEX('Channel wise traffic'!$B$3:$G$368,MATCH('Session Details'!B231,'Channel wise traffic'!$B$3:$B$368,0),6)/INDEX('Channel wise traffic'!$B$3:$G$368,MATCH('Session Details'!B231-7,'Channel wise traffic'!$B$3:$B$368,0),6))-1, "NA")</f>
        <v>0</v>
      </c>
      <c r="K231" s="8">
        <f t="shared" si="27"/>
        <v>-1.7757083979647148E-2</v>
      </c>
      <c r="L231" s="6">
        <f t="shared" si="23"/>
        <v>0.21629999910035999</v>
      </c>
      <c r="M231" s="6">
        <f t="shared" si="24"/>
        <v>0.33660000718951472</v>
      </c>
      <c r="N231" s="6">
        <f t="shared" si="25"/>
        <v>0.69359988231832892</v>
      </c>
      <c r="O231" s="6">
        <f t="shared" si="26"/>
        <v>0.78780011079317225</v>
      </c>
    </row>
    <row r="232" spans="1:15" x14ac:dyDescent="0.3">
      <c r="A232" s="12"/>
      <c r="B232" s="80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6">
        <f t="shared" si="21"/>
        <v>3.4897710227265712E-2</v>
      </c>
      <c r="I232" s="8">
        <f t="shared" si="22"/>
        <v>1.0661671278564273</v>
      </c>
      <c r="J232" s="9">
        <f>IFERROR((INDEX('Channel wise traffic'!$B$3:$G$368,MATCH('Session Details'!B232,'Channel wise traffic'!$B$3:$B$368,0),6)/INDEX('Channel wise traffic'!$B$3:$G$368,MATCH('Session Details'!B232-7,'Channel wise traffic'!$B$3:$B$368,0),6))-1, "NA")</f>
        <v>3.0612233532244737E-2</v>
      </c>
      <c r="K232" s="8">
        <f t="shared" si="27"/>
        <v>1.0047958049198824</v>
      </c>
      <c r="L232" s="6">
        <f t="shared" si="23"/>
        <v>0.20999999823550097</v>
      </c>
      <c r="M232" s="6">
        <f t="shared" si="24"/>
        <v>0.32979999403431276</v>
      </c>
      <c r="N232" s="6">
        <f t="shared" si="25"/>
        <v>0.64599989044809281</v>
      </c>
      <c r="O232" s="6">
        <f t="shared" si="26"/>
        <v>0.77999991126364998</v>
      </c>
    </row>
    <row r="233" spans="1:15" x14ac:dyDescent="0.3">
      <c r="A233" s="12"/>
      <c r="B233" s="80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6">
        <f t="shared" si="21"/>
        <v>5.8549536642770135E-2</v>
      </c>
      <c r="I233" s="8">
        <f t="shared" si="22"/>
        <v>-9.2265921213289248E-3</v>
      </c>
      <c r="J233" s="9">
        <f>IFERROR((INDEX('Channel wise traffic'!$B$3:$G$368,MATCH('Session Details'!B233,'Channel wise traffic'!$B$3:$B$368,0),6)/INDEX('Channel wise traffic'!$B$3:$G$368,MATCH('Session Details'!B233-7,'Channel wise traffic'!$B$3:$B$368,0),6))-1, "NA")</f>
        <v>2.1052642293288626E-2</v>
      </c>
      <c r="K233" s="8">
        <f t="shared" si="27"/>
        <v>-2.9654919022056192E-2</v>
      </c>
      <c r="L233" s="6">
        <f t="shared" si="23"/>
        <v>0.23749998813243445</v>
      </c>
      <c r="M233" s="6">
        <f t="shared" si="24"/>
        <v>0.40799982890717257</v>
      </c>
      <c r="N233" s="6">
        <f t="shared" si="25"/>
        <v>0.75189991363249575</v>
      </c>
      <c r="O233" s="6">
        <f t="shared" si="26"/>
        <v>0.80359986343817846</v>
      </c>
    </row>
    <row r="234" spans="1:15" x14ac:dyDescent="0.3">
      <c r="A234" s="12"/>
      <c r="B234" s="80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6">
        <f t="shared" si="21"/>
        <v>6.3468926800426345E-2</v>
      </c>
      <c r="I234" s="8">
        <f t="shared" si="22"/>
        <v>4.3231427631514885E-2</v>
      </c>
      <c r="J234" s="9">
        <f>IFERROR((INDEX('Channel wise traffic'!$B$3:$G$368,MATCH('Session Details'!B234,'Channel wise traffic'!$B$3:$B$368,0),6)/INDEX('Channel wise traffic'!$B$3:$G$368,MATCH('Session Details'!B234-7,'Channel wise traffic'!$B$3:$B$368,0),6))-1, "NA")</f>
        <v>5.2083288866014987E-2</v>
      </c>
      <c r="K234" s="8">
        <f t="shared" si="27"/>
        <v>-8.4136934900688187E-3</v>
      </c>
      <c r="L234" s="6">
        <f t="shared" si="23"/>
        <v>0.26249996979645729</v>
      </c>
      <c r="M234" s="6">
        <f t="shared" si="24"/>
        <v>0.39999989579369516</v>
      </c>
      <c r="N234" s="6">
        <f t="shared" si="25"/>
        <v>0.74460026668137136</v>
      </c>
      <c r="O234" s="6">
        <f t="shared" si="26"/>
        <v>0.81179959717908734</v>
      </c>
    </row>
    <row r="235" spans="1:15" x14ac:dyDescent="0.3">
      <c r="A235" s="12"/>
      <c r="B235" s="80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6">
        <f t="shared" si="21"/>
        <v>6.0404151127951985E-2</v>
      </c>
      <c r="I235" s="8">
        <f t="shared" si="22"/>
        <v>1.1373698798706755E-2</v>
      </c>
      <c r="J235" s="9">
        <f>IFERROR((INDEX('Channel wise traffic'!$B$3:$G$368,MATCH('Session Details'!B235,'Channel wise traffic'!$B$3:$B$368,0),6)/INDEX('Channel wise traffic'!$B$3:$G$368,MATCH('Session Details'!B235-7,'Channel wise traffic'!$B$3:$B$368,0),6))-1, "NA")</f>
        <v>-9.6154118616319506E-3</v>
      </c>
      <c r="K235" s="8">
        <f t="shared" si="27"/>
        <v>2.1192888138839239E-2</v>
      </c>
      <c r="L235" s="6">
        <f t="shared" si="23"/>
        <v>0.25</v>
      </c>
      <c r="M235" s="6">
        <f t="shared" si="24"/>
        <v>0.40399984621478252</v>
      </c>
      <c r="N235" s="6">
        <f t="shared" si="25"/>
        <v>0.70810010738057783</v>
      </c>
      <c r="O235" s="6">
        <f t="shared" si="26"/>
        <v>0.8445996882067387</v>
      </c>
    </row>
    <row r="236" spans="1:15" x14ac:dyDescent="0.3">
      <c r="A236" s="12"/>
      <c r="B236" s="80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6">
        <f t="shared" si="21"/>
        <v>6.3481509710290804E-2</v>
      </c>
      <c r="I236" s="8">
        <f t="shared" si="22"/>
        <v>7.2482342701778446E-2</v>
      </c>
      <c r="J236" s="9">
        <f>IFERROR((INDEX('Channel wise traffic'!$B$3:$G$368,MATCH('Session Details'!B236,'Channel wise traffic'!$B$3:$B$368,0),6)/INDEX('Channel wise traffic'!$B$3:$G$368,MATCH('Session Details'!B236-7,'Channel wise traffic'!$B$3:$B$368,0),6))-1, "NA")</f>
        <v>0</v>
      </c>
      <c r="K236" s="8">
        <f t="shared" si="27"/>
        <v>7.2482342701778446E-2</v>
      </c>
      <c r="L236" s="6">
        <f t="shared" si="23"/>
        <v>0.24999998860243672</v>
      </c>
      <c r="M236" s="6">
        <f t="shared" si="24"/>
        <v>0.39999996352779582</v>
      </c>
      <c r="N236" s="6">
        <f t="shared" si="25"/>
        <v>0.7372998074723347</v>
      </c>
      <c r="O236" s="6">
        <f t="shared" si="26"/>
        <v>0.86100006739915325</v>
      </c>
    </row>
    <row r="237" spans="1:15" x14ac:dyDescent="0.3">
      <c r="A237" s="12"/>
      <c r="B237" s="80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6">
        <f t="shared" si="21"/>
        <v>6.2174205461592087E-2</v>
      </c>
      <c r="I237" s="8">
        <f t="shared" si="22"/>
        <v>3.0748764093547987E-2</v>
      </c>
      <c r="J237" s="9">
        <f>IFERROR((INDEX('Channel wise traffic'!$B$3:$G$368,MATCH('Session Details'!B237,'Channel wise traffic'!$B$3:$B$368,0),6)/INDEX('Channel wise traffic'!$B$3:$G$368,MATCH('Session Details'!B237-7,'Channel wise traffic'!$B$3:$B$368,0),6))-1, "NA")</f>
        <v>-2.0408173813155628E-2</v>
      </c>
      <c r="K237" s="8">
        <f t="shared" si="27"/>
        <v>5.2222706978747313E-2</v>
      </c>
      <c r="L237" s="6">
        <f t="shared" si="23"/>
        <v>0.2600000019185898</v>
      </c>
      <c r="M237" s="6">
        <f t="shared" si="24"/>
        <v>0.3959998878362882</v>
      </c>
      <c r="N237" s="6">
        <f t="shared" si="25"/>
        <v>0.70809978309642896</v>
      </c>
      <c r="O237" s="6">
        <f t="shared" si="26"/>
        <v>0.85280034737070642</v>
      </c>
    </row>
    <row r="238" spans="1:15" x14ac:dyDescent="0.3">
      <c r="A238" s="12"/>
      <c r="B238" s="80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6">
        <f t="shared" si="21"/>
        <v>3.7786349704925212E-2</v>
      </c>
      <c r="I238" s="8">
        <f t="shared" si="22"/>
        <v>-0.12324723048552311</v>
      </c>
      <c r="J238" s="9">
        <f>IFERROR((INDEX('Channel wise traffic'!$B$3:$G$368,MATCH('Session Details'!B238,'Channel wise traffic'!$B$3:$B$368,0),6)/INDEX('Channel wise traffic'!$B$3:$G$368,MATCH('Session Details'!B238-7,'Channel wise traffic'!$B$3:$B$368,0),6))-1, "NA")</f>
        <v>-7.6923099990770072E-2</v>
      </c>
      <c r="K238" s="8">
        <f t="shared" si="27"/>
        <v>-5.0184499692650153E-2</v>
      </c>
      <c r="L238" s="6">
        <f t="shared" si="23"/>
        <v>0.21629998125035968</v>
      </c>
      <c r="M238" s="6">
        <f t="shared" si="24"/>
        <v>0.35019996210815141</v>
      </c>
      <c r="N238" s="6">
        <f t="shared" si="25"/>
        <v>0.64599990135731722</v>
      </c>
      <c r="O238" s="6">
        <f t="shared" si="26"/>
        <v>0.77220020277492463</v>
      </c>
    </row>
    <row r="239" spans="1:15" x14ac:dyDescent="0.3">
      <c r="A239" s="12"/>
      <c r="B239" s="80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6">
        <f t="shared" si="21"/>
        <v>4.0161717868016616E-2</v>
      </c>
      <c r="I239" s="8">
        <f t="shared" si="22"/>
        <v>0.12805212945143363</v>
      </c>
      <c r="J239" s="9">
        <f>IFERROR((INDEX('Channel wise traffic'!$B$3:$G$368,MATCH('Session Details'!B239,'Channel wise traffic'!$B$3:$B$368,0),6)/INDEX('Channel wise traffic'!$B$3:$G$368,MATCH('Session Details'!B239-7,'Channel wise traffic'!$B$3:$B$368,0),6))-1, "NA")</f>
        <v>-1.9802002472636637E-2</v>
      </c>
      <c r="K239" s="8">
        <f t="shared" si="27"/>
        <v>0.15084106110314699</v>
      </c>
      <c r="L239" s="6">
        <f t="shared" si="23"/>
        <v>0.20999999707476361</v>
      </c>
      <c r="M239" s="6">
        <f t="shared" si="24"/>
        <v>0.35699992467248337</v>
      </c>
      <c r="N239" s="6">
        <f t="shared" si="25"/>
        <v>0.68679995077632339</v>
      </c>
      <c r="O239" s="6">
        <f t="shared" si="26"/>
        <v>0.78000001748074499</v>
      </c>
    </row>
    <row r="240" spans="1:15" x14ac:dyDescent="0.3">
      <c r="A240" s="12"/>
      <c r="B240" s="80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6">
        <f t="shared" si="21"/>
        <v>5.6333849825158724E-2</v>
      </c>
      <c r="I240" s="8">
        <f t="shared" si="22"/>
        <v>2.1671906949441988E-2</v>
      </c>
      <c r="J240" s="9">
        <f>IFERROR((INDEX('Channel wise traffic'!$B$3:$G$368,MATCH('Session Details'!B240,'Channel wise traffic'!$B$3:$B$368,0),6)/INDEX('Channel wise traffic'!$B$3:$G$368,MATCH('Session Details'!B240-7,'Channel wise traffic'!$B$3:$B$368,0),6))-1, "NA")</f>
        <v>6.1855605993766494E-2</v>
      </c>
      <c r="K240" s="8">
        <f t="shared" si="27"/>
        <v>-3.7842943679128327E-2</v>
      </c>
      <c r="L240" s="6">
        <f t="shared" si="23"/>
        <v>0.24249997541224722</v>
      </c>
      <c r="M240" s="6">
        <f t="shared" si="24"/>
        <v>0.399999963129889</v>
      </c>
      <c r="N240" s="6">
        <f t="shared" si="25"/>
        <v>0.72269986943370734</v>
      </c>
      <c r="O240" s="6">
        <f t="shared" si="26"/>
        <v>0.80359977271843164</v>
      </c>
    </row>
    <row r="241" spans="1:15" x14ac:dyDescent="0.3">
      <c r="A241" s="12"/>
      <c r="B241" s="80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6">
        <f t="shared" si="21"/>
        <v>5.5173031380551046E-2</v>
      </c>
      <c r="I241" s="8">
        <f t="shared" si="22"/>
        <v>-0.17374224227100332</v>
      </c>
      <c r="J241" s="9">
        <f>IFERROR((INDEX('Channel wise traffic'!$B$3:$G$368,MATCH('Session Details'!B241,'Channel wise traffic'!$B$3:$B$368,0),6)/INDEX('Channel wise traffic'!$B$3:$G$368,MATCH('Session Details'!B241-7,'Channel wise traffic'!$B$3:$B$368,0),6))-1, "NA")</f>
        <v>-4.950491032145643E-2</v>
      </c>
      <c r="K241" s="8">
        <f t="shared" si="27"/>
        <v>-0.13070798323030053</v>
      </c>
      <c r="L241" s="6">
        <f t="shared" si="23"/>
        <v>0.23999999808141018</v>
      </c>
      <c r="M241" s="6">
        <f t="shared" si="24"/>
        <v>0.39199988008813524</v>
      </c>
      <c r="N241" s="6">
        <f t="shared" si="25"/>
        <v>0.73730014683089973</v>
      </c>
      <c r="O241" s="6">
        <f t="shared" si="26"/>
        <v>0.79539957266434791</v>
      </c>
    </row>
    <row r="242" spans="1:15" x14ac:dyDescent="0.3">
      <c r="A242" s="12"/>
      <c r="B242" s="80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6">
        <f t="shared" si="21"/>
        <v>6.4788126365057666E-2</v>
      </c>
      <c r="I242" s="8">
        <f t="shared" si="22"/>
        <v>5.1750628343393723E-2</v>
      </c>
      <c r="J242" s="9">
        <f>IFERROR((INDEX('Channel wise traffic'!$B$3:$G$368,MATCH('Session Details'!B242,'Channel wise traffic'!$B$3:$B$368,0),6)/INDEX('Channel wise traffic'!$B$3:$G$368,MATCH('Session Details'!B242-7,'Channel wise traffic'!$B$3:$B$368,0),6))-1, "NA")</f>
        <v>-1.9417486578885645E-2</v>
      </c>
      <c r="K242" s="8">
        <f t="shared" si="27"/>
        <v>7.2577383428818587E-2</v>
      </c>
      <c r="L242" s="6">
        <f t="shared" si="23"/>
        <v>0.25500000843419685</v>
      </c>
      <c r="M242" s="6">
        <f t="shared" si="24"/>
        <v>0.41199999785457642</v>
      </c>
      <c r="N242" s="6">
        <f t="shared" si="25"/>
        <v>0.73729973442571728</v>
      </c>
      <c r="O242" s="6">
        <f t="shared" si="26"/>
        <v>0.83639982743429764</v>
      </c>
    </row>
    <row r="243" spans="1:15" x14ac:dyDescent="0.3">
      <c r="A243" s="12"/>
      <c r="B243" s="80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6">
        <f t="shared" si="21"/>
        <v>6.1571274303383924E-2</v>
      </c>
      <c r="I243" s="8">
        <f t="shared" si="22"/>
        <v>-5.8900373158981778E-2</v>
      </c>
      <c r="J243" s="9">
        <f>IFERROR((INDEX('Channel wise traffic'!$B$3:$G$368,MATCH('Session Details'!B243,'Channel wise traffic'!$B$3:$B$368,0),6)/INDEX('Channel wise traffic'!$B$3:$G$368,MATCH('Session Details'!B243-7,'Channel wise traffic'!$B$3:$B$368,0),6))-1, "NA")</f>
        <v>-2.970291883871945E-2</v>
      </c>
      <c r="K243" s="8">
        <f t="shared" si="27"/>
        <v>-3.0091209481699188E-2</v>
      </c>
      <c r="L243" s="6">
        <f t="shared" si="23"/>
        <v>0.24499998660902628</v>
      </c>
      <c r="M243" s="6">
        <f t="shared" si="24"/>
        <v>0.39199989720641165</v>
      </c>
      <c r="N243" s="6">
        <f t="shared" si="25"/>
        <v>0.76650009931419394</v>
      </c>
      <c r="O243" s="6">
        <f t="shared" si="26"/>
        <v>0.83639978554195338</v>
      </c>
    </row>
    <row r="244" spans="1:15" x14ac:dyDescent="0.3">
      <c r="A244" s="12"/>
      <c r="B244" s="80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6">
        <f t="shared" si="21"/>
        <v>5.5195800335298077E-2</v>
      </c>
      <c r="I244" s="8">
        <f t="shared" si="22"/>
        <v>-6.6002030475649676E-2</v>
      </c>
      <c r="J244" s="9">
        <f>IFERROR((INDEX('Channel wise traffic'!$B$3:$G$368,MATCH('Session Details'!B244,'Channel wise traffic'!$B$3:$B$368,0),6)/INDEX('Channel wise traffic'!$B$3:$G$368,MATCH('Session Details'!B244-7,'Channel wise traffic'!$B$3:$B$368,0),6))-1, "NA")</f>
        <v>5.2083288866014987E-2</v>
      </c>
      <c r="K244" s="8">
        <f t="shared" si="27"/>
        <v>-0.11223955456262158</v>
      </c>
      <c r="L244" s="6">
        <f t="shared" si="23"/>
        <v>0.24249998164992312</v>
      </c>
      <c r="M244" s="6">
        <f t="shared" si="24"/>
        <v>0.39999988719936513</v>
      </c>
      <c r="N244" s="6">
        <f t="shared" si="25"/>
        <v>0.71540015801493384</v>
      </c>
      <c r="O244" s="6">
        <f t="shared" si="26"/>
        <v>0.79539970265136961</v>
      </c>
    </row>
    <row r="245" spans="1:15" x14ac:dyDescent="0.3">
      <c r="A245" s="12"/>
      <c r="B245" s="80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6">
        <f t="shared" si="21"/>
        <v>3.6690948525858115E-2</v>
      </c>
      <c r="I245" s="8">
        <f t="shared" si="22"/>
        <v>2.158414759290106E-2</v>
      </c>
      <c r="J245" s="9">
        <f>IFERROR((INDEX('Channel wise traffic'!$B$3:$G$368,MATCH('Session Details'!B245,'Channel wise traffic'!$B$3:$B$368,0),6)/INDEX('Channel wise traffic'!$B$3:$G$368,MATCH('Session Details'!B245-7,'Channel wise traffic'!$B$3:$B$368,0),6))-1, "NA")</f>
        <v>5.2083370558023256E-2</v>
      </c>
      <c r="K245" s="8">
        <f t="shared" si="27"/>
        <v>-2.8989335768633939E-2</v>
      </c>
      <c r="L245" s="6">
        <f t="shared" si="23"/>
        <v>0.20369998681919232</v>
      </c>
      <c r="M245" s="6">
        <f t="shared" si="24"/>
        <v>0.35359995287739177</v>
      </c>
      <c r="N245" s="6">
        <f t="shared" si="25"/>
        <v>0.66640005438400618</v>
      </c>
      <c r="O245" s="6">
        <f t="shared" si="26"/>
        <v>0.76440006616917255</v>
      </c>
    </row>
    <row r="246" spans="1:15" x14ac:dyDescent="0.3">
      <c r="A246" s="12"/>
      <c r="B246" s="80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6">
        <f t="shared" si="21"/>
        <v>3.8944255074707827E-2</v>
      </c>
      <c r="I246" s="8">
        <f t="shared" si="22"/>
        <v>-6.9493243300028373E-2</v>
      </c>
      <c r="J246" s="9">
        <f>IFERROR((INDEX('Channel wise traffic'!$B$3:$G$368,MATCH('Session Details'!B246,'Channel wise traffic'!$B$3:$B$368,0),6)/INDEX('Channel wise traffic'!$B$3:$G$368,MATCH('Session Details'!B246-7,'Channel wise traffic'!$B$3:$B$368,0),6))-1, "NA")</f>
        <v>-4.0404041767787002E-2</v>
      </c>
      <c r="K246" s="8">
        <f t="shared" si="27"/>
        <v>-3.0314011898338933E-2</v>
      </c>
      <c r="L246" s="6">
        <f t="shared" si="23"/>
        <v>0.21629999092748003</v>
      </c>
      <c r="M246" s="6">
        <f t="shared" si="24"/>
        <v>0.3535999444936509</v>
      </c>
      <c r="N246" s="6">
        <f t="shared" si="25"/>
        <v>0.68000003679101417</v>
      </c>
      <c r="O246" s="6">
        <f t="shared" si="26"/>
        <v>0.74879989611949505</v>
      </c>
    </row>
    <row r="247" spans="1:15" x14ac:dyDescent="0.3">
      <c r="A247" s="12"/>
      <c r="B247" s="80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6">
        <f t="shared" si="21"/>
        <v>5.8562157507055915E-2</v>
      </c>
      <c r="I247" s="8">
        <f t="shared" si="22"/>
        <v>5.9740946129111183E-2</v>
      </c>
      <c r="J247" s="9">
        <f>IFERROR((INDEX('Channel wise traffic'!$B$3:$G$368,MATCH('Session Details'!B247,'Channel wise traffic'!$B$3:$B$368,0),6)/INDEX('Channel wise traffic'!$B$3:$G$368,MATCH('Session Details'!B247-7,'Channel wise traffic'!$B$3:$B$368,0),6))-1, "NA")</f>
        <v>1.9417486578885645E-2</v>
      </c>
      <c r="K247" s="8">
        <f t="shared" si="27"/>
        <v>3.9555395003414651E-2</v>
      </c>
      <c r="L247" s="6">
        <f t="shared" si="23"/>
        <v>0.24249996941219715</v>
      </c>
      <c r="M247" s="6">
        <f t="shared" si="24"/>
        <v>0.41199997757594925</v>
      </c>
      <c r="N247" s="6">
        <f t="shared" si="25"/>
        <v>0.7445998451455228</v>
      </c>
      <c r="O247" s="6">
        <f t="shared" si="26"/>
        <v>0.78720029144104153</v>
      </c>
    </row>
    <row r="248" spans="1:15" x14ac:dyDescent="0.3">
      <c r="A248" s="12"/>
      <c r="B248" s="80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6">
        <f t="shared" si="21"/>
        <v>5.1835660922143305E-2</v>
      </c>
      <c r="I248" s="8">
        <f t="shared" si="22"/>
        <v>1.7803444891387521E-2</v>
      </c>
      <c r="J248" s="9">
        <f>IFERROR((INDEX('Channel wise traffic'!$B$3:$G$368,MATCH('Session Details'!B248,'Channel wise traffic'!$B$3:$B$368,0),6)/INDEX('Channel wise traffic'!$B$3:$G$368,MATCH('Session Details'!B248-7,'Channel wise traffic'!$B$3:$B$368,0),6))-1, "NA")</f>
        <v>8.3333329336271023E-2</v>
      </c>
      <c r="K248" s="8">
        <f t="shared" si="27"/>
        <v>-6.048916245671776E-2</v>
      </c>
      <c r="L248" s="6">
        <f t="shared" si="23"/>
        <v>0.25249997409903835</v>
      </c>
      <c r="M248" s="6">
        <f t="shared" si="24"/>
        <v>0.37999987024311704</v>
      </c>
      <c r="N248" s="6">
        <f t="shared" si="25"/>
        <v>0.6935000177654399</v>
      </c>
      <c r="O248" s="6">
        <f t="shared" si="26"/>
        <v>0.77899985627824531</v>
      </c>
    </row>
    <row r="249" spans="1:15" x14ac:dyDescent="0.3">
      <c r="A249" s="12"/>
      <c r="B249" s="80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6">
        <f t="shared" si="21"/>
        <v>5.8584344486039969E-2</v>
      </c>
      <c r="I249" s="8">
        <f t="shared" si="22"/>
        <v>-7.7849068606202554E-2</v>
      </c>
      <c r="J249" s="9">
        <f>IFERROR((INDEX('Channel wise traffic'!$B$3:$G$368,MATCH('Session Details'!B249,'Channel wise traffic'!$B$3:$B$368,0),6)/INDEX('Channel wise traffic'!$B$3:$G$368,MATCH('Session Details'!B249-7,'Channel wise traffic'!$B$3:$B$368,0),6))-1, "NA")</f>
        <v>1.980199148273698E-2</v>
      </c>
      <c r="K249" s="8">
        <f t="shared" si="27"/>
        <v>-9.575492033928612E-2</v>
      </c>
      <c r="L249" s="6">
        <f t="shared" si="23"/>
        <v>0.25</v>
      </c>
      <c r="M249" s="6">
        <f t="shared" si="24"/>
        <v>0.40399984621478252</v>
      </c>
      <c r="N249" s="6">
        <f t="shared" si="25"/>
        <v>0.69350015536101739</v>
      </c>
      <c r="O249" s="6">
        <f t="shared" si="26"/>
        <v>0.83639957543849119</v>
      </c>
    </row>
    <row r="250" spans="1:15" x14ac:dyDescent="0.3">
      <c r="A250" s="12"/>
      <c r="B250" s="80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6">
        <f t="shared" si="21"/>
        <v>6.22534319289757E-2</v>
      </c>
      <c r="I250" s="8">
        <f t="shared" si="22"/>
        <v>-1.9872239532180869E-2</v>
      </c>
      <c r="J250" s="9">
        <f>IFERROR((INDEX('Channel wise traffic'!$B$3:$G$368,MATCH('Session Details'!B250,'Channel wise traffic'!$B$3:$B$368,0),6)/INDEX('Channel wise traffic'!$B$3:$G$368,MATCH('Session Details'!B250-7,'Channel wise traffic'!$B$3:$B$368,0),6))-1, "NA")</f>
        <v>-3.0612237226795957E-2</v>
      </c>
      <c r="K250" s="8">
        <f t="shared" si="27"/>
        <v>1.1079153928673646E-2</v>
      </c>
      <c r="L250" s="6">
        <f t="shared" si="23"/>
        <v>0.25499997019117343</v>
      </c>
      <c r="M250" s="6">
        <f t="shared" si="24"/>
        <v>0.40799996198459426</v>
      </c>
      <c r="N250" s="6">
        <f t="shared" si="25"/>
        <v>0.74459980861850328</v>
      </c>
      <c r="O250" s="6">
        <f t="shared" si="26"/>
        <v>0.80360036589287742</v>
      </c>
    </row>
    <row r="251" spans="1:15" x14ac:dyDescent="0.3">
      <c r="A251" s="12"/>
      <c r="B251" s="80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6">
        <f t="shared" si="21"/>
        <v>5.9183603577901416E-2</v>
      </c>
      <c r="I251" s="8">
        <f t="shared" si="22"/>
        <v>1.9166708653638898E-2</v>
      </c>
      <c r="J251" s="9">
        <f>IFERROR((INDEX('Channel wise traffic'!$B$3:$G$368,MATCH('Session Details'!B251,'Channel wise traffic'!$B$3:$B$368,0),6)/INDEX('Channel wise traffic'!$B$3:$G$368,MATCH('Session Details'!B251-7,'Channel wise traffic'!$B$3:$B$368,0),6))-1, "NA")</f>
        <v>-4.950491032145643E-2</v>
      </c>
      <c r="K251" s="8">
        <f t="shared" si="27"/>
        <v>7.2248309081100803E-2</v>
      </c>
      <c r="L251" s="6">
        <f t="shared" si="23"/>
        <v>0.25249999448405425</v>
      </c>
      <c r="M251" s="6">
        <f t="shared" si="24"/>
        <v>0.3959999870827613</v>
      </c>
      <c r="N251" s="6">
        <f t="shared" si="25"/>
        <v>0.70080003607309793</v>
      </c>
      <c r="O251" s="6">
        <f t="shared" si="26"/>
        <v>0.84459935369802874</v>
      </c>
    </row>
    <row r="252" spans="1:15" x14ac:dyDescent="0.3">
      <c r="A252" s="12"/>
      <c r="B252" s="80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6">
        <f t="shared" si="21"/>
        <v>3.2144566152886536E-2</v>
      </c>
      <c r="I252" s="8">
        <f t="shared" si="22"/>
        <v>-9.7887729498568721E-2</v>
      </c>
      <c r="J252" s="9">
        <f>IFERROR((INDEX('Channel wise traffic'!$B$3:$G$368,MATCH('Session Details'!B252,'Channel wise traffic'!$B$3:$B$368,0),6)/INDEX('Channel wise traffic'!$B$3:$G$368,MATCH('Session Details'!B252-7,'Channel wise traffic'!$B$3:$B$368,0),6))-1, "NA")</f>
        <v>2.9702959596478395E-2</v>
      </c>
      <c r="K252" s="8">
        <f t="shared" si="27"/>
        <v>-0.12391018917833363</v>
      </c>
      <c r="L252" s="6">
        <f t="shared" si="23"/>
        <v>0.19949999293139989</v>
      </c>
      <c r="M252" s="6">
        <f t="shared" si="24"/>
        <v>0.3366000177157904</v>
      </c>
      <c r="N252" s="6">
        <f t="shared" si="25"/>
        <v>0.64600000000000002</v>
      </c>
      <c r="O252" s="6">
        <f t="shared" si="26"/>
        <v>0.74099969879666805</v>
      </c>
    </row>
    <row r="253" spans="1:15" x14ac:dyDescent="0.3">
      <c r="A253" s="12"/>
      <c r="B253" s="80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6">
        <f t="shared" si="21"/>
        <v>3.9396591092621364E-2</v>
      </c>
      <c r="I253" s="8">
        <f t="shared" si="22"/>
        <v>2.2263527915664216E-2</v>
      </c>
      <c r="J253" s="9">
        <f>IFERROR((INDEX('Channel wise traffic'!$B$3:$G$368,MATCH('Session Details'!B253,'Channel wise traffic'!$B$3:$B$368,0),6)/INDEX('Channel wise traffic'!$B$3:$G$368,MATCH('Session Details'!B253-7,'Channel wise traffic'!$B$3:$B$368,0),6))-1, "NA")</f>
        <v>1.0526304435092948E-2</v>
      </c>
      <c r="K253" s="8">
        <f t="shared" si="27"/>
        <v>1.1614961360688625E-2</v>
      </c>
      <c r="L253" s="6">
        <f t="shared" si="23"/>
        <v>0.21419999832923997</v>
      </c>
      <c r="M253" s="6">
        <f t="shared" si="24"/>
        <v>0.34339999191833315</v>
      </c>
      <c r="N253" s="6">
        <f t="shared" si="25"/>
        <v>0.67319989677731973</v>
      </c>
      <c r="O253" s="6">
        <f t="shared" si="26"/>
        <v>0.79560015745522372</v>
      </c>
    </row>
    <row r="254" spans="1:15" x14ac:dyDescent="0.3">
      <c r="A254" s="12"/>
      <c r="B254" s="80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6">
        <f t="shared" si="21"/>
        <v>6.5373015295611708E-2</v>
      </c>
      <c r="I254" s="8">
        <f t="shared" si="22"/>
        <v>6.3144139792796983E-2</v>
      </c>
      <c r="J254" s="9">
        <f>IFERROR((INDEX('Channel wise traffic'!$B$3:$G$368,MATCH('Session Details'!B254,'Channel wise traffic'!$B$3:$B$368,0),6)/INDEX('Channel wise traffic'!$B$3:$G$368,MATCH('Session Details'!B254-7,'Channel wise traffic'!$B$3:$B$368,0),6))-1, "NA")</f>
        <v>-4.7619051795569911E-2</v>
      </c>
      <c r="K254" s="8">
        <f t="shared" si="27"/>
        <v>0.11630134678243675</v>
      </c>
      <c r="L254" s="6">
        <f t="shared" si="23"/>
        <v>0.24749997006999935</v>
      </c>
      <c r="M254" s="6">
        <f t="shared" si="24"/>
        <v>0.41999995907007964</v>
      </c>
      <c r="N254" s="6">
        <f t="shared" si="25"/>
        <v>0.75189998569224503</v>
      </c>
      <c r="O254" s="6">
        <f t="shared" si="26"/>
        <v>0.83640003369806182</v>
      </c>
    </row>
    <row r="255" spans="1:15" x14ac:dyDescent="0.3">
      <c r="A255" s="12"/>
      <c r="B255" s="80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6">
        <f t="shared" si="21"/>
        <v>5.2987993129734817E-2</v>
      </c>
      <c r="I255" s="8">
        <f t="shared" si="22"/>
        <v>1.2401324949050219E-2</v>
      </c>
      <c r="J255" s="9">
        <f>IFERROR((INDEX('Channel wise traffic'!$B$3:$G$368,MATCH('Session Details'!B255,'Channel wise traffic'!$B$3:$B$368,0),6)/INDEX('Channel wise traffic'!$B$3:$G$368,MATCH('Session Details'!B255-7,'Channel wise traffic'!$B$3:$B$368,0),6))-1, "NA")</f>
        <v>-9.6154118616319506E-3</v>
      </c>
      <c r="K255" s="8">
        <f t="shared" si="27"/>
        <v>2.2230491269751518E-2</v>
      </c>
      <c r="L255" s="6">
        <f t="shared" si="23"/>
        <v>0.24499996870649643</v>
      </c>
      <c r="M255" s="6">
        <f t="shared" si="24"/>
        <v>0.38799989781711819</v>
      </c>
      <c r="N255" s="6">
        <f t="shared" si="25"/>
        <v>0.70810009297478393</v>
      </c>
      <c r="O255" s="6">
        <f t="shared" si="26"/>
        <v>0.7872001710841261</v>
      </c>
    </row>
    <row r="256" spans="1:15" x14ac:dyDescent="0.3">
      <c r="A256" s="12"/>
      <c r="B256" s="80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6">
        <f t="shared" si="21"/>
        <v>5.9154592605462311E-2</v>
      </c>
      <c r="I256" s="8">
        <f t="shared" si="22"/>
        <v>-4.9085629909993767E-2</v>
      </c>
      <c r="J256" s="9">
        <f>IFERROR((INDEX('Channel wise traffic'!$B$3:$G$368,MATCH('Session Details'!B256,'Channel wise traffic'!$B$3:$B$368,0),6)/INDEX('Channel wise traffic'!$B$3:$G$368,MATCH('Session Details'!B256-7,'Channel wise traffic'!$B$3:$B$368,0),6))-1, "NA")</f>
        <v>-5.8252370326638991E-2</v>
      </c>
      <c r="K256" s="8">
        <f t="shared" si="27"/>
        <v>9.7337970480873004E-3</v>
      </c>
      <c r="L256" s="6">
        <f t="shared" si="23"/>
        <v>0.2399999620237902</v>
      </c>
      <c r="M256" s="6">
        <f t="shared" si="24"/>
        <v>0.39199999367063071</v>
      </c>
      <c r="N256" s="6">
        <f t="shared" si="25"/>
        <v>0.75919988778286385</v>
      </c>
      <c r="O256" s="6">
        <f t="shared" si="26"/>
        <v>0.82819975847995231</v>
      </c>
    </row>
    <row r="257" spans="1:15" x14ac:dyDescent="0.3">
      <c r="A257" s="12"/>
      <c r="B257" s="80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6">
        <f t="shared" si="21"/>
        <v>6.2815158356087003E-2</v>
      </c>
      <c r="I257" s="8">
        <f t="shared" si="22"/>
        <v>1.9644497734315314E-2</v>
      </c>
      <c r="J257" s="9">
        <f>IFERROR((INDEX('Channel wise traffic'!$B$3:$G$368,MATCH('Session Details'!B257,'Channel wise traffic'!$B$3:$B$368,0),6)/INDEX('Channel wise traffic'!$B$3:$G$368,MATCH('Session Details'!B257-7,'Channel wise traffic'!$B$3:$B$368,0),6))-1, "NA")</f>
        <v>1.0526296911824717E-2</v>
      </c>
      <c r="K257" s="8">
        <f t="shared" si="27"/>
        <v>9.0232202419324725E-3</v>
      </c>
      <c r="L257" s="6">
        <f t="shared" si="23"/>
        <v>0.24750000551594573</v>
      </c>
      <c r="M257" s="6">
        <f t="shared" si="24"/>
        <v>0.39199986821807581</v>
      </c>
      <c r="N257" s="6">
        <f t="shared" si="25"/>
        <v>0.75919979631538481</v>
      </c>
      <c r="O257" s="6">
        <f t="shared" si="26"/>
        <v>0.852800098980243</v>
      </c>
    </row>
    <row r="258" spans="1:15" x14ac:dyDescent="0.3">
      <c r="A258" s="12"/>
      <c r="B258" s="80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6">
        <f t="shared" si="21"/>
        <v>5.9656608826995257E-2</v>
      </c>
      <c r="I258" s="8">
        <f t="shared" si="22"/>
        <v>0.10249145391272219</v>
      </c>
      <c r="J258" s="9">
        <f>IFERROR((INDEX('Channel wise traffic'!$B$3:$G$368,MATCH('Session Details'!B258,'Channel wise traffic'!$B$3:$B$368,0),6)/INDEX('Channel wise traffic'!$B$3:$G$368,MATCH('Session Details'!B258-7,'Channel wise traffic'!$B$3:$B$368,0),6))-1, "NA")</f>
        <v>9.3749977516524474E-2</v>
      </c>
      <c r="K258" s="8">
        <f t="shared" si="27"/>
        <v>7.9921670952536328E-3</v>
      </c>
      <c r="L258" s="6">
        <f t="shared" si="23"/>
        <v>0.26249996327270986</v>
      </c>
      <c r="M258" s="6">
        <f t="shared" si="24"/>
        <v>0.387999948545242</v>
      </c>
      <c r="N258" s="6">
        <f t="shared" si="25"/>
        <v>0.69350003832067608</v>
      </c>
      <c r="O258" s="6">
        <f t="shared" si="26"/>
        <v>0.84460015720283266</v>
      </c>
    </row>
    <row r="259" spans="1:15" x14ac:dyDescent="0.3">
      <c r="A259" s="12"/>
      <c r="B259" s="80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6">
        <f t="shared" ref="H259:H322" si="28">G259/C259</f>
        <v>1.5671593882322647E-2</v>
      </c>
      <c r="I259" s="8">
        <f t="shared" ref="I259:I322" si="29">IFERROR((INDEX($B$3:$G$368,MATCH(B259,$B$3:$B$368,0),6)/INDEX($B$3:$I$368,MATCH(B259-7,$B$3:$B$368,0),6))-1,"NA")</f>
        <v>-0.53590439000986212</v>
      </c>
      <c r="J259" s="9">
        <f>IFERROR((INDEX('Channel wise traffic'!$B$3:$G$368,MATCH('Session Details'!B259,'Channel wise traffic'!$B$3:$B$368,0),6)/INDEX('Channel wise traffic'!$B$3:$G$368,MATCH('Session Details'!B259-7,'Channel wise traffic'!$B$3:$B$368,0),6))-1, "NA")</f>
        <v>-4.8076934816731254E-2</v>
      </c>
      <c r="K259" s="8">
        <f t="shared" si="27"/>
        <v>-0.51246522327334754</v>
      </c>
      <c r="L259" s="6">
        <f t="shared" ref="L259:L322" si="30">D259/C259</f>
        <v>0.20999999707476361</v>
      </c>
      <c r="M259" s="6">
        <f t="shared" ref="M259:M322" si="31">E259/D259</f>
        <v>0.14959991230719827</v>
      </c>
      <c r="N259" s="6">
        <f t="shared" ref="N259:N322" si="32">F259/E259</f>
        <v>0.67319985703572605</v>
      </c>
      <c r="O259" s="6">
        <f t="shared" ref="O259:O322" si="33">G259/F259</f>
        <v>0.74100054261668924</v>
      </c>
    </row>
    <row r="260" spans="1:15" x14ac:dyDescent="0.3">
      <c r="A260" s="12"/>
      <c r="B260" s="80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6">
        <f t="shared" si="28"/>
        <v>4.0157003426928843E-2</v>
      </c>
      <c r="I260" s="8">
        <f t="shared" si="29"/>
        <v>9.3625553154356611E-2</v>
      </c>
      <c r="J260" s="9">
        <f>IFERROR((INDEX('Channel wise traffic'!$B$3:$G$368,MATCH('Session Details'!B260,'Channel wise traffic'!$B$3:$B$368,0),6)/INDEX('Channel wise traffic'!$B$3:$G$368,MATCH('Session Details'!B260-7,'Channel wise traffic'!$B$3:$B$368,0),6))-1, "NA")</f>
        <v>7.2916681653230064E-2</v>
      </c>
      <c r="K260" s="8">
        <f t="shared" si="27"/>
        <v>1.9301475412422109E-2</v>
      </c>
      <c r="L260" s="6">
        <f t="shared" si="30"/>
        <v>0.20580000066181561</v>
      </c>
      <c r="M260" s="6">
        <f t="shared" si="31"/>
        <v>0.35359993105955989</v>
      </c>
      <c r="N260" s="6">
        <f t="shared" si="32"/>
        <v>0.69359989966314639</v>
      </c>
      <c r="O260" s="6">
        <f t="shared" si="33"/>
        <v>0.79559992321311956</v>
      </c>
    </row>
    <row r="261" spans="1:15" x14ac:dyDescent="0.3">
      <c r="A261" s="12"/>
      <c r="B261" s="80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6">
        <f t="shared" si="28"/>
        <v>5.631061824814932E-2</v>
      </c>
      <c r="I261" s="8">
        <f t="shared" si="29"/>
        <v>-0.18169466263960421</v>
      </c>
      <c r="J261" s="9">
        <f>IFERROR((INDEX('Channel wise traffic'!$B$3:$G$368,MATCH('Session Details'!B261,'Channel wise traffic'!$B$3:$B$368,0),6)/INDEX('Channel wise traffic'!$B$3:$G$368,MATCH('Session Details'!B261-7,'Channel wise traffic'!$B$3:$B$368,0),6))-1, "NA")</f>
        <v>-4.9999958558456847E-2</v>
      </c>
      <c r="K261" s="8">
        <f t="shared" si="27"/>
        <v>-0.1386259606732676</v>
      </c>
      <c r="L261" s="6">
        <f t="shared" si="30"/>
        <v>0.24749997249348119</v>
      </c>
      <c r="M261" s="6">
        <f t="shared" si="31"/>
        <v>0.38400000470008649</v>
      </c>
      <c r="N261" s="6">
        <f t="shared" si="32"/>
        <v>0.73730005125419784</v>
      </c>
      <c r="O261" s="6">
        <f t="shared" si="33"/>
        <v>0.80359947956331457</v>
      </c>
    </row>
    <row r="262" spans="1:15" x14ac:dyDescent="0.3">
      <c r="A262" s="12"/>
      <c r="B262" s="80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6">
        <f t="shared" si="28"/>
        <v>6.0886607542807281E-2</v>
      </c>
      <c r="I262" s="8">
        <f t="shared" si="29"/>
        <v>0.14906423033862848</v>
      </c>
      <c r="J262" s="9">
        <f>IFERROR((INDEX('Channel wise traffic'!$B$3:$G$368,MATCH('Session Details'!B262,'Channel wise traffic'!$B$3:$B$368,0),6)/INDEX('Channel wise traffic'!$B$3:$G$368,MATCH('Session Details'!B262-7,'Channel wise traffic'!$B$3:$B$368,0),6))-1, "NA")</f>
        <v>0</v>
      </c>
      <c r="K262" s="8">
        <f t="shared" si="27"/>
        <v>0.1490642303386287</v>
      </c>
      <c r="L262" s="6">
        <f t="shared" si="30"/>
        <v>0.23749998882374873</v>
      </c>
      <c r="M262" s="6">
        <f t="shared" si="31"/>
        <v>0.41200002861120461</v>
      </c>
      <c r="N262" s="6">
        <f t="shared" si="32"/>
        <v>0.72269967968647564</v>
      </c>
      <c r="O262" s="6">
        <f t="shared" si="33"/>
        <v>0.86099984827795484</v>
      </c>
    </row>
    <row r="263" spans="1:15" x14ac:dyDescent="0.3">
      <c r="A263" s="12"/>
      <c r="B263" s="80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6">
        <f t="shared" si="28"/>
        <v>5.5602265787051797E-2</v>
      </c>
      <c r="I263" s="8">
        <f t="shared" si="29"/>
        <v>-4.0671192642881215E-2</v>
      </c>
      <c r="J263" s="9">
        <f>IFERROR((INDEX('Channel wise traffic'!$B$3:$G$368,MATCH('Session Details'!B263,'Channel wise traffic'!$B$3:$B$368,0),6)/INDEX('Channel wise traffic'!$B$3:$G$368,MATCH('Session Details'!B263-7,'Channel wise traffic'!$B$3:$B$368,0),6))-1, "NA")</f>
        <v>2.0618566978098496E-2</v>
      </c>
      <c r="K263" s="8">
        <f t="shared" si="27"/>
        <v>-6.0051581152846811E-2</v>
      </c>
      <c r="L263" s="6">
        <f t="shared" si="30"/>
        <v>0.26249996104681417</v>
      </c>
      <c r="M263" s="6">
        <f t="shared" si="31"/>
        <v>0.37999993975682667</v>
      </c>
      <c r="N263" s="6">
        <f t="shared" si="32"/>
        <v>0.70079980752023296</v>
      </c>
      <c r="O263" s="6">
        <f t="shared" si="33"/>
        <v>0.79540028902887894</v>
      </c>
    </row>
    <row r="264" spans="1:15" x14ac:dyDescent="0.3">
      <c r="A264" s="12"/>
      <c r="B264" s="80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6">
        <f t="shared" si="28"/>
        <v>5.9164422973780051E-2</v>
      </c>
      <c r="I264" s="8">
        <f t="shared" si="29"/>
        <v>-3.849616412812662E-2</v>
      </c>
      <c r="J264" s="9">
        <f>IFERROR((INDEX('Channel wise traffic'!$B$3:$G$368,MATCH('Session Details'!B264,'Channel wise traffic'!$B$3:$B$368,0),6)/INDEX('Channel wise traffic'!$B$3:$G$368,MATCH('Session Details'!B264-7,'Channel wise traffic'!$B$3:$B$368,0),6))-1, "NA")</f>
        <v>2.0833344325254632E-2</v>
      </c>
      <c r="K264" s="8">
        <f t="shared" si="27"/>
        <v>-5.8118700610633511E-2</v>
      </c>
      <c r="L264" s="6">
        <f t="shared" si="30"/>
        <v>0.2374999606493316</v>
      </c>
      <c r="M264" s="6">
        <f t="shared" si="31"/>
        <v>0.4080000633072916</v>
      </c>
      <c r="N264" s="6">
        <f t="shared" si="32"/>
        <v>0.74460001881374493</v>
      </c>
      <c r="O264" s="6">
        <f t="shared" si="33"/>
        <v>0.81999993487908673</v>
      </c>
    </row>
    <row r="265" spans="1:15" x14ac:dyDescent="0.3">
      <c r="A265" s="12"/>
      <c r="B265" s="80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6">
        <f t="shared" si="28"/>
        <v>5.8040238983304654E-2</v>
      </c>
      <c r="I265" s="8">
        <f t="shared" si="29"/>
        <v>-9.1954935524514836E-2</v>
      </c>
      <c r="J265" s="9">
        <f>IFERROR((INDEX('Channel wise traffic'!$B$3:$G$368,MATCH('Session Details'!B265,'Channel wise traffic'!$B$3:$B$368,0),6)/INDEX('Channel wise traffic'!$B$3:$G$368,MATCH('Session Details'!B265-7,'Channel wise traffic'!$B$3:$B$368,0),6))-1, "NA")</f>
        <v>-6.6666637431010201E-2</v>
      </c>
      <c r="K265" s="8">
        <f t="shared" si="27"/>
        <v>-2.7094564633703744E-2</v>
      </c>
      <c r="L265" s="6">
        <f t="shared" si="30"/>
        <v>0.23999998496452074</v>
      </c>
      <c r="M265" s="6">
        <f t="shared" si="31"/>
        <v>0.39999996084510364</v>
      </c>
      <c r="N265" s="6">
        <f t="shared" si="32"/>
        <v>0.73729998575740507</v>
      </c>
      <c r="O265" s="6">
        <f t="shared" si="33"/>
        <v>0.8199999070648627</v>
      </c>
    </row>
    <row r="266" spans="1:15" x14ac:dyDescent="0.3">
      <c r="A266" s="12"/>
      <c r="B266" s="80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6">
        <f t="shared" si="28"/>
        <v>3.3487986610279082E-2</v>
      </c>
      <c r="I266" s="8">
        <f t="shared" si="29"/>
        <v>1.1152745531323451</v>
      </c>
      <c r="J266" s="9">
        <f>IFERROR((INDEX('Channel wise traffic'!$B$3:$G$368,MATCH('Session Details'!B266,'Channel wise traffic'!$B$3:$B$368,0),6)/INDEX('Channel wise traffic'!$B$3:$G$368,MATCH('Session Details'!B266-7,'Channel wise traffic'!$B$3:$B$368,0),6))-1, "NA")</f>
        <v>-1.0100976689217722E-2</v>
      </c>
      <c r="K266" s="8">
        <f t="shared" ref="K266:K329" si="34">((G266/C266)/(G259/C259))-1</f>
        <v>1.1368590113895878</v>
      </c>
      <c r="L266" s="6">
        <f t="shared" si="30"/>
        <v>0.2015999970903771</v>
      </c>
      <c r="M266" s="6">
        <f t="shared" si="31"/>
        <v>0.34339995882183544</v>
      </c>
      <c r="N266" s="6">
        <f t="shared" si="32"/>
        <v>0.6459998200646323</v>
      </c>
      <c r="O266" s="6">
        <f t="shared" si="33"/>
        <v>0.74880007644541036</v>
      </c>
    </row>
    <row r="267" spans="1:15" x14ac:dyDescent="0.3">
      <c r="A267" s="12"/>
      <c r="B267" s="80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6">
        <f t="shared" si="28"/>
        <v>4.1326413110814308E-2</v>
      </c>
      <c r="I267" s="8">
        <f t="shared" si="29"/>
        <v>1.9129463456197149E-2</v>
      </c>
      <c r="J267" s="9">
        <f>IFERROR((INDEX('Channel wise traffic'!$B$3:$G$368,MATCH('Session Details'!B267,'Channel wise traffic'!$B$3:$B$368,0),6)/INDEX('Channel wise traffic'!$B$3:$G$368,MATCH('Session Details'!B267-7,'Channel wise traffic'!$B$3:$B$368,0),6))-1, "NA")</f>
        <v>-9.7087273650668937E-3</v>
      </c>
      <c r="K267" s="8">
        <f t="shared" si="34"/>
        <v>2.9120939913092947E-2</v>
      </c>
      <c r="L267" s="6">
        <f t="shared" si="30"/>
        <v>0.20579998337975972</v>
      </c>
      <c r="M267" s="6">
        <f t="shared" si="31"/>
        <v>0.35699998599183536</v>
      </c>
      <c r="N267" s="6">
        <f t="shared" si="32"/>
        <v>0.71399996076144201</v>
      </c>
      <c r="O267" s="6">
        <f t="shared" si="33"/>
        <v>0.78780002522978465</v>
      </c>
    </row>
    <row r="268" spans="1:15" x14ac:dyDescent="0.3">
      <c r="A268" s="12"/>
      <c r="B268" s="80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6">
        <f t="shared" si="28"/>
        <v>5.8538429785799997E-2</v>
      </c>
      <c r="I268" s="8">
        <f t="shared" si="29"/>
        <v>5.0505650425083815E-2</v>
      </c>
      <c r="J268" s="9">
        <f>IFERROR((INDEX('Channel wise traffic'!$B$3:$G$368,MATCH('Session Details'!B268,'Channel wise traffic'!$B$3:$B$368,0),6)/INDEX('Channel wise traffic'!$B$3:$G$368,MATCH('Session Details'!B268-7,'Channel wise traffic'!$B$3:$B$368,0),6))-1, "NA")</f>
        <v>1.0526296911824717E-2</v>
      </c>
      <c r="K268" s="8">
        <f t="shared" si="34"/>
        <v>3.9562903178103515E-2</v>
      </c>
      <c r="L268" s="6">
        <f t="shared" si="30"/>
        <v>0.25249999448405425</v>
      </c>
      <c r="M268" s="6">
        <f t="shared" si="31"/>
        <v>0.41599986170956232</v>
      </c>
      <c r="N268" s="6">
        <f t="shared" si="32"/>
        <v>0.69349996187111895</v>
      </c>
      <c r="O268" s="6">
        <f t="shared" si="33"/>
        <v>0.80360025916493061</v>
      </c>
    </row>
    <row r="269" spans="1:15" x14ac:dyDescent="0.3">
      <c r="A269" s="12"/>
      <c r="B269" s="80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6">
        <f t="shared" si="28"/>
        <v>6.1003177959775085E-2</v>
      </c>
      <c r="I269" s="8">
        <f t="shared" si="29"/>
        <v>-1.7540111192366314E-2</v>
      </c>
      <c r="J269" s="9">
        <f>IFERROR((INDEX('Channel wise traffic'!$B$3:$G$368,MATCH('Session Details'!B269,'Channel wise traffic'!$B$3:$B$368,0),6)/INDEX('Channel wise traffic'!$B$3:$G$368,MATCH('Session Details'!B269-7,'Channel wise traffic'!$B$3:$B$368,0),6))-1, "NA")</f>
        <v>-1.9417486578885645E-2</v>
      </c>
      <c r="K269" s="8">
        <f t="shared" si="34"/>
        <v>1.9145493840471151E-3</v>
      </c>
      <c r="L269" s="6">
        <f t="shared" si="30"/>
        <v>0.25999998267570379</v>
      </c>
      <c r="M269" s="6">
        <f t="shared" si="31"/>
        <v>0.39199992705559011</v>
      </c>
      <c r="N269" s="6">
        <f t="shared" si="32"/>
        <v>0.7227000780563303</v>
      </c>
      <c r="O269" s="6">
        <f t="shared" si="33"/>
        <v>0.82819967034796671</v>
      </c>
    </row>
    <row r="270" spans="1:15" x14ac:dyDescent="0.3">
      <c r="A270" s="12"/>
      <c r="B270" s="80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6">
        <f t="shared" si="28"/>
        <v>6.5969245960847703E-2</v>
      </c>
      <c r="I270" s="8">
        <f t="shared" si="29"/>
        <v>0.17446451485539427</v>
      </c>
      <c r="J270" s="9">
        <f>IFERROR((INDEX('Channel wise traffic'!$B$3:$G$368,MATCH('Session Details'!B270,'Channel wise traffic'!$B$3:$B$368,0),6)/INDEX('Channel wise traffic'!$B$3:$G$368,MATCH('Session Details'!B270-7,'Channel wise traffic'!$B$3:$B$368,0),6))-1, "NA")</f>
        <v>-1.0101038289657804E-2</v>
      </c>
      <c r="K270" s="8">
        <f t="shared" si="34"/>
        <v>0.18644887986219594</v>
      </c>
      <c r="L270" s="6">
        <f t="shared" si="30"/>
        <v>0.26249996887185933</v>
      </c>
      <c r="M270" s="6">
        <f t="shared" si="31"/>
        <v>0.40799994988172983</v>
      </c>
      <c r="N270" s="6">
        <f t="shared" si="32"/>
        <v>0.76649989821918674</v>
      </c>
      <c r="O270" s="6">
        <f t="shared" si="33"/>
        <v>0.80360023031583716</v>
      </c>
    </row>
    <row r="271" spans="1:15" x14ac:dyDescent="0.3">
      <c r="A271" s="12"/>
      <c r="B271" s="80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6">
        <f t="shared" si="28"/>
        <v>5.9805864044926743E-2</v>
      </c>
      <c r="I271" s="8">
        <f t="shared" si="29"/>
        <v>6.2415223682413146E-2</v>
      </c>
      <c r="J271" s="9">
        <f>IFERROR((INDEX('Channel wise traffic'!$B$3:$G$368,MATCH('Session Details'!B271,'Channel wise traffic'!$B$3:$B$368,0),6)/INDEX('Channel wise traffic'!$B$3:$G$368,MATCH('Session Details'!B271-7,'Channel wise traffic'!$B$3:$B$368,0),6))-1, "NA")</f>
        <v>5.1020364054076506E-2</v>
      </c>
      <c r="K271" s="8">
        <f t="shared" si="34"/>
        <v>1.0841668673604143E-2</v>
      </c>
      <c r="L271" s="6">
        <f t="shared" si="30"/>
        <v>0.24249997541224722</v>
      </c>
      <c r="M271" s="6">
        <f t="shared" si="31"/>
        <v>0.40800003981971988</v>
      </c>
      <c r="N271" s="6">
        <f t="shared" si="32"/>
        <v>0.74459995255684708</v>
      </c>
      <c r="O271" s="6">
        <f t="shared" si="33"/>
        <v>0.81179965168423418</v>
      </c>
    </row>
    <row r="272" spans="1:15" x14ac:dyDescent="0.3">
      <c r="A272" s="12"/>
      <c r="B272" s="80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6">
        <f t="shared" si="28"/>
        <v>5.7431787176970631E-2</v>
      </c>
      <c r="I272" s="8">
        <f t="shared" si="29"/>
        <v>-3.0677503703643749E-2</v>
      </c>
      <c r="J272" s="9">
        <f>IFERROR((INDEX('Channel wise traffic'!$B$3:$G$368,MATCH('Session Details'!B272,'Channel wise traffic'!$B$3:$B$368,0),6)/INDEX('Channel wise traffic'!$B$3:$G$368,MATCH('Session Details'!B272-7,'Channel wise traffic'!$B$3:$B$368,0),6))-1, "NA")</f>
        <v>-2.0408173813155628E-2</v>
      </c>
      <c r="K272" s="8">
        <f t="shared" si="34"/>
        <v>-1.0483275344697396E-2</v>
      </c>
      <c r="L272" s="6">
        <f t="shared" si="30"/>
        <v>0.24249996858309167</v>
      </c>
      <c r="M272" s="6">
        <f t="shared" si="31"/>
        <v>0.38800003006450418</v>
      </c>
      <c r="N272" s="6">
        <f t="shared" si="32"/>
        <v>0.75190005959272022</v>
      </c>
      <c r="O272" s="6">
        <f t="shared" si="33"/>
        <v>0.81179947442785039</v>
      </c>
    </row>
    <row r="273" spans="1:15" x14ac:dyDescent="0.3">
      <c r="A273" s="12"/>
      <c r="B273" s="80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6">
        <f t="shared" si="28"/>
        <v>3.5977032618804958E-2</v>
      </c>
      <c r="I273" s="8">
        <f t="shared" si="29"/>
        <v>7.4326534989770598E-2</v>
      </c>
      <c r="J273" s="9">
        <f>IFERROR((INDEX('Channel wise traffic'!$B$3:$G$368,MATCH('Session Details'!B273,'Channel wise traffic'!$B$3:$B$368,0),6)/INDEX('Channel wise traffic'!$B$3:$G$368,MATCH('Session Details'!B273-7,'Channel wise traffic'!$B$3:$B$368,0),6))-1, "NA")</f>
        <v>0</v>
      </c>
      <c r="K273" s="8">
        <f t="shared" si="34"/>
        <v>7.4326534989770598E-2</v>
      </c>
      <c r="L273" s="6">
        <f t="shared" si="30"/>
        <v>0.20999998749771406</v>
      </c>
      <c r="M273" s="6">
        <f t="shared" si="31"/>
        <v>0.33999995670203748</v>
      </c>
      <c r="N273" s="6">
        <f t="shared" si="32"/>
        <v>0.68</v>
      </c>
      <c r="O273" s="6">
        <f t="shared" si="33"/>
        <v>0.74100015122452068</v>
      </c>
    </row>
    <row r="274" spans="1:15" x14ac:dyDescent="0.3">
      <c r="A274" s="12"/>
      <c r="B274" s="80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6">
        <f t="shared" si="28"/>
        <v>3.6701215795057938E-2</v>
      </c>
      <c r="I274" s="8">
        <f t="shared" si="29"/>
        <v>-0.17286542104971103</v>
      </c>
      <c r="J274" s="9">
        <f>IFERROR((INDEX('Channel wise traffic'!$B$3:$G$368,MATCH('Session Details'!B274,'Channel wise traffic'!$B$3:$B$368,0),6)/INDEX('Channel wise traffic'!$B$3:$G$368,MATCH('Session Details'!B274-7,'Channel wise traffic'!$B$3:$B$368,0),6))-1, "NA")</f>
        <v>-6.8627463399216215E-2</v>
      </c>
      <c r="K274" s="8">
        <f t="shared" si="34"/>
        <v>-0.11191867301316905</v>
      </c>
      <c r="L274" s="6">
        <f t="shared" si="30"/>
        <v>0.20789999583306593</v>
      </c>
      <c r="M274" s="6">
        <f t="shared" si="31"/>
        <v>0.33659991315087495</v>
      </c>
      <c r="N274" s="6">
        <f t="shared" si="32"/>
        <v>0.65280010776475916</v>
      </c>
      <c r="O274" s="6">
        <f t="shared" si="33"/>
        <v>0.80339986356195692</v>
      </c>
    </row>
    <row r="275" spans="1:15" x14ac:dyDescent="0.3">
      <c r="A275" s="12"/>
      <c r="B275" s="80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6">
        <f t="shared" si="28"/>
        <v>5.6908719023600493E-2</v>
      </c>
      <c r="I275" s="8">
        <f t="shared" si="29"/>
        <v>1.2666670490402376E-2</v>
      </c>
      <c r="J275" s="9">
        <f>IFERROR((INDEX('Channel wise traffic'!$B$3:$G$368,MATCH('Session Details'!B275,'Channel wise traffic'!$B$3:$B$368,0),6)/INDEX('Channel wise traffic'!$B$3:$G$368,MATCH('Session Details'!B275-7,'Channel wise traffic'!$B$3:$B$368,0),6))-1, "NA")</f>
        <v>4.1666640685761536E-2</v>
      </c>
      <c r="K275" s="8">
        <f t="shared" si="34"/>
        <v>-2.7840014980976324E-2</v>
      </c>
      <c r="L275" s="6">
        <f t="shared" si="30"/>
        <v>0.24749997006999935</v>
      </c>
      <c r="M275" s="6">
        <f t="shared" si="31"/>
        <v>0.39999992558196301</v>
      </c>
      <c r="N275" s="6">
        <f t="shared" si="32"/>
        <v>0.72270020316127881</v>
      </c>
      <c r="O275" s="6">
        <f t="shared" si="33"/>
        <v>0.79539997309850519</v>
      </c>
    </row>
    <row r="276" spans="1:15" x14ac:dyDescent="0.3">
      <c r="A276" s="12"/>
      <c r="B276" s="80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6">
        <f t="shared" si="28"/>
        <v>5.3539916751285978E-2</v>
      </c>
      <c r="I276" s="8">
        <f t="shared" si="29"/>
        <v>-0.12234217065560604</v>
      </c>
      <c r="J276" s="9">
        <f>IFERROR((INDEX('Channel wise traffic'!$B$3:$G$368,MATCH('Session Details'!B276,'Channel wise traffic'!$B$3:$B$368,0),6)/INDEX('Channel wise traffic'!$B$3:$G$368,MATCH('Session Details'!B276-7,'Channel wise traffic'!$B$3:$B$368,0),6))-1, "NA")</f>
        <v>0</v>
      </c>
      <c r="K276" s="8">
        <f t="shared" si="34"/>
        <v>-0.12234217065560604</v>
      </c>
      <c r="L276" s="6">
        <f t="shared" si="30"/>
        <v>0.24249998164992312</v>
      </c>
      <c r="M276" s="6">
        <f t="shared" si="31"/>
        <v>0.3919998781753144</v>
      </c>
      <c r="N276" s="6">
        <f t="shared" si="32"/>
        <v>0.70809997055288632</v>
      </c>
      <c r="O276" s="6">
        <f t="shared" si="33"/>
        <v>0.79539979206951783</v>
      </c>
    </row>
    <row r="277" spans="1:15" x14ac:dyDescent="0.3">
      <c r="A277" s="12"/>
      <c r="B277" s="80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6">
        <f t="shared" si="28"/>
        <v>5.3522979612204875E-2</v>
      </c>
      <c r="I277" s="8">
        <f t="shared" si="29"/>
        <v>-0.18038878280484005</v>
      </c>
      <c r="J277" s="9">
        <f>IFERROR((INDEX('Channel wise traffic'!$B$3:$G$368,MATCH('Session Details'!B277,'Channel wise traffic'!$B$3:$B$368,0),6)/INDEX('Channel wise traffic'!$B$3:$G$368,MATCH('Session Details'!B277-7,'Channel wise traffic'!$B$3:$B$368,0),6))-1, "NA")</f>
        <v>1.0204110399515187E-2</v>
      </c>
      <c r="K277" s="8">
        <f t="shared" si="34"/>
        <v>-0.18866770670729816</v>
      </c>
      <c r="L277" s="6">
        <f t="shared" si="30"/>
        <v>0.24499995744219102</v>
      </c>
      <c r="M277" s="6">
        <f t="shared" si="31"/>
        <v>0.39600003037471004</v>
      </c>
      <c r="N277" s="6">
        <f t="shared" si="32"/>
        <v>0.700800020710028</v>
      </c>
      <c r="O277" s="6">
        <f t="shared" si="33"/>
        <v>0.7871997515444672</v>
      </c>
    </row>
    <row r="278" spans="1:15" x14ac:dyDescent="0.3">
      <c r="A278" s="12"/>
      <c r="B278" s="80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6">
        <f t="shared" si="28"/>
        <v>6.161224598438763E-2</v>
      </c>
      <c r="I278" s="8">
        <f t="shared" si="29"/>
        <v>-1.9805813921328408E-2</v>
      </c>
      <c r="J278" s="9">
        <f>IFERROR((INDEX('Channel wise traffic'!$B$3:$G$368,MATCH('Session Details'!B278,'Channel wise traffic'!$B$3:$B$368,0),6)/INDEX('Channel wise traffic'!$B$3:$G$368,MATCH('Session Details'!B278-7,'Channel wise traffic'!$B$3:$B$368,0),6))-1, "NA")</f>
        <v>-4.8543649389700683E-2</v>
      </c>
      <c r="K278" s="8">
        <f t="shared" si="34"/>
        <v>3.0204094001616832E-2</v>
      </c>
      <c r="L278" s="6">
        <f t="shared" si="30"/>
        <v>0.2574999672273538</v>
      </c>
      <c r="M278" s="6">
        <f t="shared" si="31"/>
        <v>0.38799989781711819</v>
      </c>
      <c r="N278" s="6">
        <f t="shared" si="32"/>
        <v>0.73729991257454564</v>
      </c>
      <c r="O278" s="6">
        <f t="shared" si="33"/>
        <v>0.83640008623647932</v>
      </c>
    </row>
    <row r="279" spans="1:15" x14ac:dyDescent="0.3">
      <c r="A279" s="12"/>
      <c r="B279" s="80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6">
        <f t="shared" si="28"/>
        <v>5.3505916218784741E-2</v>
      </c>
      <c r="I279" s="8">
        <f t="shared" si="29"/>
        <v>-5.8652468942478331E-2</v>
      </c>
      <c r="J279" s="9">
        <f>IFERROR((INDEX('Channel wise traffic'!$B$3:$G$368,MATCH('Session Details'!B279,'Channel wise traffic'!$B$3:$B$368,0),6)/INDEX('Channel wise traffic'!$B$3:$G$368,MATCH('Session Details'!B279-7,'Channel wise traffic'!$B$3:$B$368,0),6))-1, "NA")</f>
        <v>1.0416696145001181E-2</v>
      </c>
      <c r="K279" s="8">
        <f t="shared" si="34"/>
        <v>-6.835710938419326E-2</v>
      </c>
      <c r="L279" s="6">
        <f t="shared" si="30"/>
        <v>0.247499978638382</v>
      </c>
      <c r="M279" s="6">
        <f t="shared" si="31"/>
        <v>0.39600003068784895</v>
      </c>
      <c r="N279" s="6">
        <f t="shared" si="32"/>
        <v>0.69349980456840132</v>
      </c>
      <c r="O279" s="6">
        <f t="shared" si="33"/>
        <v>0.78719998435581584</v>
      </c>
    </row>
    <row r="280" spans="1:15" x14ac:dyDescent="0.3">
      <c r="A280" s="12"/>
      <c r="B280" s="80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6">
        <f t="shared" si="28"/>
        <v>3.5643377670726097E-2</v>
      </c>
      <c r="I280" s="8">
        <f t="shared" si="29"/>
        <v>4.1273140835281552E-2</v>
      </c>
      <c r="J280" s="9">
        <f>IFERROR((INDEX('Channel wise traffic'!$B$3:$G$368,MATCH('Session Details'!B280,'Channel wise traffic'!$B$3:$B$368,0),6)/INDEX('Channel wise traffic'!$B$3:$G$368,MATCH('Session Details'!B280-7,'Channel wise traffic'!$B$3:$B$368,0),6))-1, "NA")</f>
        <v>5.1020374066121921E-2</v>
      </c>
      <c r="K280" s="8">
        <f t="shared" si="34"/>
        <v>-9.2741097247820425E-3</v>
      </c>
      <c r="L280" s="6">
        <f t="shared" si="30"/>
        <v>0.20789998919250774</v>
      </c>
      <c r="M280" s="6">
        <f t="shared" si="31"/>
        <v>0.33659996363090111</v>
      </c>
      <c r="N280" s="6">
        <f t="shared" si="32"/>
        <v>0.67319984695198953</v>
      </c>
      <c r="O280" s="6">
        <f t="shared" si="33"/>
        <v>0.75659995702866045</v>
      </c>
    </row>
    <row r="281" spans="1:15" x14ac:dyDescent="0.3">
      <c r="A281" s="12"/>
      <c r="B281" s="80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6">
        <f t="shared" si="28"/>
        <v>3.9014232762430233E-2</v>
      </c>
      <c r="I281" s="8">
        <f t="shared" si="29"/>
        <v>8.5402326831010456E-2</v>
      </c>
      <c r="J281" s="9">
        <f>IFERROR((INDEX('Channel wise traffic'!$B$3:$G$368,MATCH('Session Details'!B281,'Channel wise traffic'!$B$3:$B$368,0),6)/INDEX('Channel wise traffic'!$B$3:$G$368,MATCH('Session Details'!B281-7,'Channel wise traffic'!$B$3:$B$368,0),6))-1, "NA")</f>
        <v>2.1052632319450426E-2</v>
      </c>
      <c r="K281" s="8">
        <f t="shared" si="34"/>
        <v>6.3022897668794764E-2</v>
      </c>
      <c r="L281" s="6">
        <f t="shared" si="30"/>
        <v>0.2099999958661608</v>
      </c>
      <c r="M281" s="6">
        <f t="shared" si="31"/>
        <v>0.34339999750657313</v>
      </c>
      <c r="N281" s="6">
        <f t="shared" si="32"/>
        <v>0.67999983439827982</v>
      </c>
      <c r="O281" s="6">
        <f t="shared" si="33"/>
        <v>0.79559984507618098</v>
      </c>
    </row>
    <row r="282" spans="1:15" x14ac:dyDescent="0.3">
      <c r="A282" s="12"/>
      <c r="B282" s="80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6">
        <f t="shared" si="28"/>
        <v>6.4091176594116686E-2</v>
      </c>
      <c r="I282" s="8">
        <f t="shared" si="29"/>
        <v>0.11494806239309452</v>
      </c>
      <c r="J282" s="9">
        <f>IFERROR((INDEX('Channel wise traffic'!$B$3:$G$368,MATCH('Session Details'!B282,'Channel wise traffic'!$B$3:$B$368,0),6)/INDEX('Channel wise traffic'!$B$3:$G$368,MATCH('Session Details'!B282-7,'Channel wise traffic'!$B$3:$B$368,0),6))-1, "NA")</f>
        <v>-9.9999364563004844E-3</v>
      </c>
      <c r="K282" s="8">
        <f t="shared" si="34"/>
        <v>0.12621014308084444</v>
      </c>
      <c r="L282" s="6">
        <f t="shared" si="30"/>
        <v>0.26249996104681417</v>
      </c>
      <c r="M282" s="6">
        <f t="shared" si="31"/>
        <v>0.39599999503879751</v>
      </c>
      <c r="N282" s="6">
        <f t="shared" si="32"/>
        <v>0.72999970469032305</v>
      </c>
      <c r="O282" s="6">
        <f t="shared" si="33"/>
        <v>0.84460011510830169</v>
      </c>
    </row>
    <row r="283" spans="1:15" x14ac:dyDescent="0.3">
      <c r="A283" s="12"/>
      <c r="B283" s="80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6">
        <f t="shared" si="28"/>
        <v>5.6793730212447123E-2</v>
      </c>
      <c r="I283" s="8">
        <f t="shared" si="29"/>
        <v>8.1779027429128126E-2</v>
      </c>
      <c r="J283" s="9">
        <f>IFERROR((INDEX('Channel wise traffic'!$B$3:$G$368,MATCH('Session Details'!B283,'Channel wise traffic'!$B$3:$B$368,0),6)/INDEX('Channel wise traffic'!$B$3:$G$368,MATCH('Session Details'!B283-7,'Channel wise traffic'!$B$3:$B$368,0),6))-1, "NA")</f>
        <v>1.980199148273698E-2</v>
      </c>
      <c r="K283" s="8">
        <f t="shared" si="34"/>
        <v>6.077359956079853E-2</v>
      </c>
      <c r="L283" s="6">
        <f t="shared" si="30"/>
        <v>0.24750000670575076</v>
      </c>
      <c r="M283" s="6">
        <f t="shared" si="31"/>
        <v>0.41599983960386488</v>
      </c>
      <c r="N283" s="6">
        <f t="shared" si="32"/>
        <v>0.70810000620903069</v>
      </c>
      <c r="O283" s="6">
        <f t="shared" si="33"/>
        <v>0.77899992825708242</v>
      </c>
    </row>
    <row r="284" spans="1:15" x14ac:dyDescent="0.3">
      <c r="A284" s="12"/>
      <c r="B284" s="80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6">
        <f t="shared" si="28"/>
        <v>6.7975514884468013E-2</v>
      </c>
      <c r="I284" s="8">
        <f t="shared" si="29"/>
        <v>0.21871070507745793</v>
      </c>
      <c r="J284" s="9">
        <f>IFERROR((INDEX('Channel wise traffic'!$B$3:$G$368,MATCH('Session Details'!B284,'Channel wise traffic'!$B$3:$B$368,0),6)/INDEX('Channel wise traffic'!$B$3:$G$368,MATCH('Session Details'!B284-7,'Channel wise traffic'!$B$3:$B$368,0),6))-1, "NA")</f>
        <v>-4.0404060136093878E-2</v>
      </c>
      <c r="K284" s="8">
        <f t="shared" si="34"/>
        <v>0.27002486365627365</v>
      </c>
      <c r="L284" s="6">
        <f t="shared" si="30"/>
        <v>0.2624999678888657</v>
      </c>
      <c r="M284" s="6">
        <f t="shared" si="31"/>
        <v>0.39999992614149699</v>
      </c>
      <c r="N284" s="6">
        <f t="shared" si="32"/>
        <v>0.76649999261414836</v>
      </c>
      <c r="O284" s="6">
        <f t="shared" si="33"/>
        <v>0.84460021006075381</v>
      </c>
    </row>
    <row r="285" spans="1:15" x14ac:dyDescent="0.3">
      <c r="A285" s="12"/>
      <c r="B285" s="80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6">
        <f t="shared" si="28"/>
        <v>5.2965435829443727E-2</v>
      </c>
      <c r="I285" s="8">
        <f t="shared" si="29"/>
        <v>-0.14034239487284683</v>
      </c>
      <c r="J285" s="9">
        <f>IFERROR((INDEX('Channel wise traffic'!$B$3:$G$368,MATCH('Session Details'!B285,'Channel wise traffic'!$B$3:$B$368,0),6)/INDEX('Channel wise traffic'!$B$3:$G$368,MATCH('Session Details'!B285-7,'Channel wise traffic'!$B$3:$B$368,0),6))-1, "NA")</f>
        <v>0</v>
      </c>
      <c r="K285" s="8">
        <f t="shared" si="34"/>
        <v>-0.14034239487284683</v>
      </c>
      <c r="L285" s="6">
        <f t="shared" si="30"/>
        <v>0.2474999639383427</v>
      </c>
      <c r="M285" s="6">
        <f t="shared" si="31"/>
        <v>0.38399993165690244</v>
      </c>
      <c r="N285" s="6">
        <f t="shared" si="32"/>
        <v>0.69350013719048709</v>
      </c>
      <c r="O285" s="6">
        <f t="shared" si="33"/>
        <v>0.80359959993355989</v>
      </c>
    </row>
    <row r="286" spans="1:15" x14ac:dyDescent="0.3">
      <c r="A286" s="12"/>
      <c r="B286" s="80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6">
        <f t="shared" si="28"/>
        <v>5.8023887899601341E-2</v>
      </c>
      <c r="I286" s="8">
        <f t="shared" si="29"/>
        <v>9.5618491304586994E-2</v>
      </c>
      <c r="J286" s="9">
        <f>IFERROR((INDEX('Channel wise traffic'!$B$3:$G$368,MATCH('Session Details'!B286,'Channel wise traffic'!$B$3:$B$368,0),6)/INDEX('Channel wise traffic'!$B$3:$G$368,MATCH('Session Details'!B286-7,'Channel wise traffic'!$B$3:$B$368,0),6))-1, "NA")</f>
        <v>1.0309259753916944E-2</v>
      </c>
      <c r="K286" s="8">
        <f t="shared" si="34"/>
        <v>8.443873126744883E-2</v>
      </c>
      <c r="L286" s="6">
        <f t="shared" si="30"/>
        <v>0.2474999639383427</v>
      </c>
      <c r="M286" s="6">
        <f t="shared" si="31"/>
        <v>0.38799990128219247</v>
      </c>
      <c r="N286" s="6">
        <f t="shared" si="32"/>
        <v>0.75190001003031115</v>
      </c>
      <c r="O286" s="6">
        <f t="shared" si="33"/>
        <v>0.80360009552708112</v>
      </c>
    </row>
    <row r="287" spans="1:15" x14ac:dyDescent="0.3">
      <c r="A287" s="12"/>
      <c r="B287" s="80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6">
        <f t="shared" si="28"/>
        <v>3.6293627458851445E-2</v>
      </c>
      <c r="I287" s="8">
        <f t="shared" si="29"/>
        <v>-1.5284980852815488E-3</v>
      </c>
      <c r="J287" s="9">
        <f>IFERROR((INDEX('Channel wise traffic'!$B$3:$G$368,MATCH('Session Details'!B287,'Channel wise traffic'!$B$3:$B$368,0),6)/INDEX('Channel wise traffic'!$B$3:$G$368,MATCH('Session Details'!B287-7,'Channel wise traffic'!$B$3:$B$368,0),6))-1, "NA")</f>
        <v>-1.9417454730133787E-2</v>
      </c>
      <c r="K287" s="8">
        <f t="shared" si="34"/>
        <v>1.824321460587619E-2</v>
      </c>
      <c r="L287" s="6">
        <f t="shared" si="30"/>
        <v>0.19949999391247838</v>
      </c>
      <c r="M287" s="6">
        <f t="shared" si="31"/>
        <v>0.3297999128806221</v>
      </c>
      <c r="N287" s="6">
        <f t="shared" si="32"/>
        <v>0.68000006704524885</v>
      </c>
      <c r="O287" s="6">
        <f t="shared" si="33"/>
        <v>0.81120010490608485</v>
      </c>
    </row>
    <row r="288" spans="1:15" x14ac:dyDescent="0.3">
      <c r="A288" s="12"/>
      <c r="B288" s="80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6">
        <f t="shared" si="28"/>
        <v>3.8554802467020116E-2</v>
      </c>
      <c r="I288" s="8">
        <f t="shared" si="29"/>
        <v>-1.1775966432756357E-2</v>
      </c>
      <c r="J288" s="9">
        <f>IFERROR((INDEX('Channel wise traffic'!$B$3:$G$368,MATCH('Session Details'!B288,'Channel wise traffic'!$B$3:$B$368,0),6)/INDEX('Channel wise traffic'!$B$3:$G$368,MATCH('Session Details'!B288-7,'Channel wise traffic'!$B$3:$B$368,0),6))-1, "NA")</f>
        <v>0</v>
      </c>
      <c r="K288" s="8">
        <f t="shared" si="34"/>
        <v>-1.1775966432756246E-2</v>
      </c>
      <c r="L288" s="6">
        <f t="shared" si="30"/>
        <v>0.21839998008408137</v>
      </c>
      <c r="M288" s="6">
        <f t="shared" si="31"/>
        <v>0.32640003163051851</v>
      </c>
      <c r="N288" s="6">
        <f t="shared" si="32"/>
        <v>0.67319974226804125</v>
      </c>
      <c r="O288" s="6">
        <f t="shared" si="33"/>
        <v>0.80339986562098609</v>
      </c>
    </row>
    <row r="289" spans="1:15" x14ac:dyDescent="0.3">
      <c r="A289" s="12"/>
      <c r="B289" s="80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6">
        <f t="shared" si="28"/>
        <v>5.2987997398008482E-2</v>
      </c>
      <c r="I289" s="8">
        <f t="shared" si="29"/>
        <v>-0.19829372316253391</v>
      </c>
      <c r="J289" s="9">
        <f>IFERROR((INDEX('Channel wise traffic'!$B$3:$G$368,MATCH('Session Details'!B289,'Channel wise traffic'!$B$3:$B$368,0),6)/INDEX('Channel wise traffic'!$B$3:$G$368,MATCH('Session Details'!B289-7,'Channel wise traffic'!$B$3:$B$368,0),6))-1, "NA")</f>
        <v>-3.0303068357704799E-2</v>
      </c>
      <c r="K289" s="8">
        <f t="shared" si="34"/>
        <v>-0.17324037076778254</v>
      </c>
      <c r="L289" s="6">
        <f t="shared" si="30"/>
        <v>0.2449999870495187</v>
      </c>
      <c r="M289" s="6">
        <f t="shared" si="31"/>
        <v>0.38799996397749531</v>
      </c>
      <c r="N289" s="6">
        <f t="shared" si="32"/>
        <v>0.70809971582423081</v>
      </c>
      <c r="O289" s="6">
        <f t="shared" si="33"/>
        <v>0.78720046060783988</v>
      </c>
    </row>
    <row r="290" spans="1:15" x14ac:dyDescent="0.3">
      <c r="A290" s="12"/>
      <c r="B290" s="80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6">
        <f t="shared" si="28"/>
        <v>5.1365899940427215E-2</v>
      </c>
      <c r="I290" s="8">
        <f t="shared" si="29"/>
        <v>-0.11313267910935909</v>
      </c>
      <c r="J290" s="9">
        <f>IFERROR((INDEX('Channel wise traffic'!$B$3:$G$368,MATCH('Session Details'!B290,'Channel wise traffic'!$B$3:$B$368,0),6)/INDEX('Channel wise traffic'!$B$3:$G$368,MATCH('Session Details'!B290-7,'Channel wise traffic'!$B$3:$B$368,0),6))-1, "NA")</f>
        <v>-1.9417486578885645E-2</v>
      </c>
      <c r="K290" s="8">
        <f t="shared" si="34"/>
        <v>-9.557094157605317E-2</v>
      </c>
      <c r="L290" s="6">
        <f t="shared" si="30"/>
        <v>0.23750000740841615</v>
      </c>
      <c r="M290" s="6">
        <f t="shared" si="31"/>
        <v>0.38399987561059745</v>
      </c>
      <c r="N290" s="6">
        <f t="shared" si="32"/>
        <v>0.70809982068828303</v>
      </c>
      <c r="O290" s="6">
        <f t="shared" si="33"/>
        <v>0.79540021828419583</v>
      </c>
    </row>
    <row r="291" spans="1:15" x14ac:dyDescent="0.3">
      <c r="A291" s="12"/>
      <c r="B291" s="80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6">
        <f t="shared" si="28"/>
        <v>6.3406088358305773E-2</v>
      </c>
      <c r="I291" s="8">
        <f t="shared" si="29"/>
        <v>-6.7221653766484701E-2</v>
      </c>
      <c r="J291" s="9">
        <f>IFERROR((INDEX('Channel wise traffic'!$B$3:$G$368,MATCH('Session Details'!B291,'Channel wise traffic'!$B$3:$B$368,0),6)/INDEX('Channel wise traffic'!$B$3:$G$368,MATCH('Session Details'!B291-7,'Channel wise traffic'!$B$3:$B$368,0),6))-1, "NA")</f>
        <v>0</v>
      </c>
      <c r="K291" s="8">
        <f t="shared" si="34"/>
        <v>-6.7221653766484812E-2</v>
      </c>
      <c r="L291" s="6">
        <f t="shared" si="30"/>
        <v>0.26000000096939274</v>
      </c>
      <c r="M291" s="6">
        <f t="shared" si="31"/>
        <v>0.41999983967735627</v>
      </c>
      <c r="N291" s="6">
        <f t="shared" si="32"/>
        <v>0.73000005326335715</v>
      </c>
      <c r="O291" s="6">
        <f t="shared" si="33"/>
        <v>0.79540001629518109</v>
      </c>
    </row>
    <row r="292" spans="1:15" x14ac:dyDescent="0.3">
      <c r="A292" s="12"/>
      <c r="B292" s="80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6">
        <f t="shared" si="28"/>
        <v>5.4013628849125576E-2</v>
      </c>
      <c r="I292" s="8">
        <f t="shared" si="29"/>
        <v>6.1414239622874067E-2</v>
      </c>
      <c r="J292" s="9">
        <f>IFERROR((INDEX('Channel wise traffic'!$B$3:$G$368,MATCH('Session Details'!B292,'Channel wise traffic'!$B$3:$B$368,0),6)/INDEX('Channel wise traffic'!$B$3:$G$368,MATCH('Session Details'!B292-7,'Channel wise traffic'!$B$3:$B$368,0),6))-1, "NA")</f>
        <v>4.0816300640436287E-2</v>
      </c>
      <c r="K292" s="8">
        <f t="shared" si="34"/>
        <v>1.9790133004043975E-2</v>
      </c>
      <c r="L292" s="6">
        <f t="shared" si="30"/>
        <v>0.25499999164849158</v>
      </c>
      <c r="M292" s="6">
        <f t="shared" si="31"/>
        <v>0.37999992918699588</v>
      </c>
      <c r="N292" s="6">
        <f t="shared" si="32"/>
        <v>0.70080009392042297</v>
      </c>
      <c r="O292" s="6">
        <f t="shared" si="33"/>
        <v>0.79539988273350593</v>
      </c>
    </row>
    <row r="293" spans="1:15" x14ac:dyDescent="0.3">
      <c r="A293" s="12"/>
      <c r="B293" s="80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6">
        <f t="shared" si="28"/>
        <v>6.3480045658600562E-2</v>
      </c>
      <c r="I293" s="8">
        <f t="shared" si="29"/>
        <v>7.1705743358689844E-2</v>
      </c>
      <c r="J293" s="9">
        <f>IFERROR((INDEX('Channel wise traffic'!$B$3:$G$368,MATCH('Session Details'!B293,'Channel wise traffic'!$B$3:$B$368,0),6)/INDEX('Channel wise traffic'!$B$3:$G$368,MATCH('Session Details'!B293-7,'Channel wise traffic'!$B$3:$B$368,0),6))-1, "NA")</f>
        <v>-2.0408173813155628E-2</v>
      </c>
      <c r="K293" s="8">
        <f t="shared" si="34"/>
        <v>9.4032957054515309E-2</v>
      </c>
      <c r="L293" s="6">
        <f t="shared" si="30"/>
        <v>0.25499996498573574</v>
      </c>
      <c r="M293" s="6">
        <f t="shared" si="31"/>
        <v>0.41199991573251393</v>
      </c>
      <c r="N293" s="6">
        <f t="shared" si="32"/>
        <v>0.7153999483189506</v>
      </c>
      <c r="O293" s="6">
        <f t="shared" si="33"/>
        <v>0.84460000178687433</v>
      </c>
    </row>
    <row r="294" spans="1:15" x14ac:dyDescent="0.3">
      <c r="A294" s="12"/>
      <c r="B294" s="80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6">
        <f t="shared" si="28"/>
        <v>3.671973642090072E-2</v>
      </c>
      <c r="I294" s="8">
        <f t="shared" si="29"/>
        <v>3.177506709190614E-2</v>
      </c>
      <c r="J294" s="9">
        <f>IFERROR((INDEX('Channel wise traffic'!$B$3:$G$368,MATCH('Session Details'!B294,'Channel wise traffic'!$B$3:$B$368,0),6)/INDEX('Channel wise traffic'!$B$3:$G$368,MATCH('Session Details'!B294-7,'Channel wise traffic'!$B$3:$B$368,0),6))-1, "NA")</f>
        <v>1.9801958360160077E-2</v>
      </c>
      <c r="K294" s="8">
        <f t="shared" si="34"/>
        <v>1.1740599986385547E-2</v>
      </c>
      <c r="L294" s="6">
        <f t="shared" si="30"/>
        <v>0.2036999905031622</v>
      </c>
      <c r="M294" s="6">
        <f t="shared" si="31"/>
        <v>0.33999995540626327</v>
      </c>
      <c r="N294" s="6">
        <f t="shared" si="32"/>
        <v>0.69360007969413939</v>
      </c>
      <c r="O294" s="6">
        <f t="shared" si="33"/>
        <v>0.76439977740518561</v>
      </c>
    </row>
    <row r="295" spans="1:15" x14ac:dyDescent="0.3">
      <c r="A295" s="12"/>
      <c r="B295" s="80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6">
        <f t="shared" si="28"/>
        <v>3.9326349556413211E-2</v>
      </c>
      <c r="I295" s="8">
        <f t="shared" si="29"/>
        <v>9.4961025593371939E-3</v>
      </c>
      <c r="J295" s="9">
        <f>IFERROR((INDEX('Channel wise traffic'!$B$3:$G$368,MATCH('Session Details'!B295,'Channel wise traffic'!$B$3:$B$368,0),6)/INDEX('Channel wise traffic'!$B$3:$G$368,MATCH('Session Details'!B295-7,'Channel wise traffic'!$B$3:$B$368,0),6))-1, "NA")</f>
        <v>-1.0309290188543541E-2</v>
      </c>
      <c r="K295" s="8">
        <f t="shared" si="34"/>
        <v>2.0011698673675582E-2</v>
      </c>
      <c r="L295" s="6">
        <f t="shared" si="30"/>
        <v>0.21209999220311987</v>
      </c>
      <c r="M295" s="6">
        <f t="shared" si="31"/>
        <v>0.34680000188178228</v>
      </c>
      <c r="N295" s="6">
        <f t="shared" si="32"/>
        <v>0.65279985210637992</v>
      </c>
      <c r="O295" s="6">
        <f t="shared" si="33"/>
        <v>0.81899989126626471</v>
      </c>
    </row>
    <row r="296" spans="1:15" x14ac:dyDescent="0.3">
      <c r="A296" s="12"/>
      <c r="B296" s="80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6">
        <f t="shared" si="28"/>
        <v>6.4134443896422116E-2</v>
      </c>
      <c r="I296" s="8">
        <f t="shared" si="29"/>
        <v>0.32382903302894461</v>
      </c>
      <c r="J296" s="9">
        <f>IFERROR((INDEX('Channel wise traffic'!$B$3:$G$368,MATCH('Session Details'!B296,'Channel wise traffic'!$B$3:$B$368,0),6)/INDEX('Channel wise traffic'!$B$3:$G$368,MATCH('Session Details'!B296-7,'Channel wise traffic'!$B$3:$B$368,0),6))-1, "NA")</f>
        <v>9.3749977516524474E-2</v>
      </c>
      <c r="K296" s="8">
        <f t="shared" si="34"/>
        <v>0.21035794983323086</v>
      </c>
      <c r="L296" s="6">
        <f t="shared" si="30"/>
        <v>0.24999996710988942</v>
      </c>
      <c r="M296" s="6">
        <f t="shared" si="31"/>
        <v>0.4159999621105876</v>
      </c>
      <c r="N296" s="6">
        <f t="shared" si="32"/>
        <v>0.73729988155340875</v>
      </c>
      <c r="O296" s="6">
        <f t="shared" si="33"/>
        <v>0.83639981218519999</v>
      </c>
    </row>
    <row r="297" spans="1:15" x14ac:dyDescent="0.3">
      <c r="A297" s="12"/>
      <c r="B297" s="80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6">
        <f t="shared" si="28"/>
        <v>6.2186759520272743E-2</v>
      </c>
      <c r="I297" s="8">
        <f t="shared" si="29"/>
        <v>0.19867558485682779</v>
      </c>
      <c r="J297" s="9">
        <f>IFERROR((INDEX('Channel wise traffic'!$B$3:$G$368,MATCH('Session Details'!B297,'Channel wise traffic'!$B$3:$B$368,0),6)/INDEX('Channel wise traffic'!$B$3:$G$368,MATCH('Session Details'!B297-7,'Channel wise traffic'!$B$3:$B$368,0),6))-1, "NA")</f>
        <v>-9.9009729462398166E-3</v>
      </c>
      <c r="K297" s="8">
        <f t="shared" si="34"/>
        <v>0.21066231862763574</v>
      </c>
      <c r="L297" s="6">
        <f t="shared" si="30"/>
        <v>0.25</v>
      </c>
      <c r="M297" s="6">
        <f t="shared" si="31"/>
        <v>0.38800000368369236</v>
      </c>
      <c r="N297" s="6">
        <f t="shared" si="32"/>
        <v>0.74459954561464969</v>
      </c>
      <c r="O297" s="6">
        <f t="shared" si="33"/>
        <v>0.86100053552302747</v>
      </c>
    </row>
    <row r="298" spans="1:15" x14ac:dyDescent="0.3">
      <c r="A298" s="12"/>
      <c r="B298" s="80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6">
        <f t="shared" si="28"/>
        <v>6.0990618556416208E-2</v>
      </c>
      <c r="I298" s="8">
        <f t="shared" si="29"/>
        <v>1.2531332152540875E-2</v>
      </c>
      <c r="J298" s="9">
        <f>IFERROR((INDEX('Channel wise traffic'!$B$3:$G$368,MATCH('Session Details'!B298,'Channel wise traffic'!$B$3:$B$368,0),6)/INDEX('Channel wise traffic'!$B$3:$G$368,MATCH('Session Details'!B298-7,'Channel wise traffic'!$B$3:$B$368,0),6))-1, "NA")</f>
        <v>5.2631533028763E-2</v>
      </c>
      <c r="K298" s="8">
        <f t="shared" si="34"/>
        <v>-3.8095234455086113E-2</v>
      </c>
      <c r="L298" s="6">
        <f t="shared" si="30"/>
        <v>0.24499998618615354</v>
      </c>
      <c r="M298" s="6">
        <f t="shared" si="31"/>
        <v>0.39199995940420407</v>
      </c>
      <c r="N298" s="6">
        <f t="shared" si="32"/>
        <v>0.75189969185892924</v>
      </c>
      <c r="O298" s="6">
        <f t="shared" si="33"/>
        <v>0.84459994567234298</v>
      </c>
    </row>
    <row r="299" spans="1:15" x14ac:dyDescent="0.3">
      <c r="A299" s="12"/>
      <c r="B299" s="80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6">
        <f t="shared" si="28"/>
        <v>6.2161074195070498E-2</v>
      </c>
      <c r="I299" s="8">
        <f t="shared" si="29"/>
        <v>9.4426795643601791E-2</v>
      </c>
      <c r="J299" s="9">
        <f>IFERROR((INDEX('Channel wise traffic'!$B$3:$G$368,MATCH('Session Details'!B299,'Channel wise traffic'!$B$3:$B$368,0),6)/INDEX('Channel wise traffic'!$B$3:$G$368,MATCH('Session Details'!B299-7,'Channel wise traffic'!$B$3:$B$368,0),6))-1, "NA")</f>
        <v>-4.9019566683076277E-2</v>
      </c>
      <c r="K299" s="8">
        <f t="shared" si="34"/>
        <v>0.15084054746076969</v>
      </c>
      <c r="L299" s="6">
        <f t="shared" si="30"/>
        <v>0.25249997389135576</v>
      </c>
      <c r="M299" s="6">
        <f t="shared" si="31"/>
        <v>0.42000000376002117</v>
      </c>
      <c r="N299" s="6">
        <f t="shared" si="32"/>
        <v>0.74459966965528668</v>
      </c>
      <c r="O299" s="6">
        <f t="shared" si="33"/>
        <v>0.7871999172807489</v>
      </c>
    </row>
    <row r="300" spans="1:15" x14ac:dyDescent="0.3">
      <c r="A300" s="12"/>
      <c r="B300" s="80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6">
        <f t="shared" si="28"/>
        <v>5.5195571271609192E-2</v>
      </c>
      <c r="I300" s="8">
        <f t="shared" si="29"/>
        <v>-0.10333342652249045</v>
      </c>
      <c r="J300" s="9">
        <f>IFERROR((INDEX('Channel wise traffic'!$B$3:$G$368,MATCH('Session Details'!B300,'Channel wise traffic'!$B$3:$B$368,0),6)/INDEX('Channel wise traffic'!$B$3:$G$368,MATCH('Session Details'!B300-7,'Channel wise traffic'!$B$3:$B$368,0),6))-1, "NA")</f>
        <v>3.1250040470256035E-2</v>
      </c>
      <c r="K300" s="8">
        <f t="shared" si="34"/>
        <v>-0.13050517372885584</v>
      </c>
      <c r="L300" s="6">
        <f t="shared" si="30"/>
        <v>0.24749998453500385</v>
      </c>
      <c r="M300" s="6">
        <f t="shared" si="31"/>
        <v>0.39599995564986018</v>
      </c>
      <c r="N300" s="6">
        <f t="shared" si="32"/>
        <v>0.71539997276046152</v>
      </c>
      <c r="O300" s="6">
        <f t="shared" si="33"/>
        <v>0.78719984504279561</v>
      </c>
    </row>
    <row r="301" spans="1:15" x14ac:dyDescent="0.3">
      <c r="A301" s="12"/>
      <c r="B301" s="80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6">
        <f t="shared" si="28"/>
        <v>3.5966166995760933E-2</v>
      </c>
      <c r="I301" s="8">
        <f t="shared" si="29"/>
        <v>-6.8069667037737314E-2</v>
      </c>
      <c r="J301" s="9">
        <f>IFERROR((INDEX('Channel wise traffic'!$B$3:$G$368,MATCH('Session Details'!B301,'Channel wise traffic'!$B$3:$B$368,0),6)/INDEX('Channel wise traffic'!$B$3:$G$368,MATCH('Session Details'!B301-7,'Channel wise traffic'!$B$3:$B$368,0),6))-1, "NA")</f>
        <v>-4.8543658453296556E-2</v>
      </c>
      <c r="K301" s="8">
        <f t="shared" si="34"/>
        <v>-2.0522190478220792E-2</v>
      </c>
      <c r="L301" s="6">
        <f t="shared" si="30"/>
        <v>0.2120999850995483</v>
      </c>
      <c r="M301" s="6">
        <f t="shared" si="31"/>
        <v>0.34340000255072156</v>
      </c>
      <c r="N301" s="6">
        <f t="shared" si="32"/>
        <v>0.64599988764606009</v>
      </c>
      <c r="O301" s="6">
        <f t="shared" si="33"/>
        <v>0.76440018223217021</v>
      </c>
    </row>
    <row r="302" spans="1:15" x14ac:dyDescent="0.3">
      <c r="A302" s="12"/>
      <c r="B302" s="80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6">
        <f t="shared" si="28"/>
        <v>3.7442660444013759E-2</v>
      </c>
      <c r="I302" s="8">
        <f t="shared" si="29"/>
        <v>-4.7898905788276158E-2</v>
      </c>
      <c r="J302" s="9">
        <f>IFERROR((INDEX('Channel wise traffic'!$B$3:$G$368,MATCH('Session Details'!B302,'Channel wise traffic'!$B$3:$B$368,0),6)/INDEX('Channel wise traffic'!$B$3:$G$368,MATCH('Session Details'!B302-7,'Channel wise traffic'!$B$3:$B$368,0),6))-1, "NA")</f>
        <v>0</v>
      </c>
      <c r="K302" s="8">
        <f t="shared" si="34"/>
        <v>-4.7898905788276158E-2</v>
      </c>
      <c r="L302" s="6">
        <f t="shared" si="30"/>
        <v>0.21629998125035968</v>
      </c>
      <c r="M302" s="6">
        <f t="shared" si="31"/>
        <v>0.33659998545261982</v>
      </c>
      <c r="N302" s="6">
        <f t="shared" si="32"/>
        <v>0.68679996863782999</v>
      </c>
      <c r="O302" s="6">
        <f t="shared" si="33"/>
        <v>0.74880003861037903</v>
      </c>
    </row>
    <row r="303" spans="1:15" x14ac:dyDescent="0.3">
      <c r="A303" s="12"/>
      <c r="B303" s="80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6">
        <f t="shared" si="28"/>
        <v>5.8011935922741197E-2</v>
      </c>
      <c r="I303" s="8">
        <f t="shared" si="29"/>
        <v>-0.16438069541208</v>
      </c>
      <c r="J303" s="9">
        <f>IFERROR((INDEX('Channel wise traffic'!$B$3:$G$368,MATCH('Session Details'!B303,'Channel wise traffic'!$B$3:$B$368,0),6)/INDEX('Channel wise traffic'!$B$3:$G$368,MATCH('Session Details'!B303-7,'Channel wise traffic'!$B$3:$B$368,0),6))-1, "NA")</f>
        <v>-7.6190430248730401E-2</v>
      </c>
      <c r="K303" s="8">
        <f t="shared" si="34"/>
        <v>-9.5463647951307462E-2</v>
      </c>
      <c r="L303" s="6">
        <f t="shared" si="30"/>
        <v>0.25749996914432954</v>
      </c>
      <c r="M303" s="6">
        <f t="shared" si="31"/>
        <v>0.3880000324456977</v>
      </c>
      <c r="N303" s="6">
        <f t="shared" si="32"/>
        <v>0.70809992559460178</v>
      </c>
      <c r="O303" s="6">
        <f t="shared" si="33"/>
        <v>0.82000002683972928</v>
      </c>
    </row>
    <row r="304" spans="1:15" x14ac:dyDescent="0.3">
      <c r="A304" s="12"/>
      <c r="B304" s="80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6">
        <f t="shared" si="28"/>
        <v>5.2954522154452614E-2</v>
      </c>
      <c r="I304" s="8">
        <f t="shared" si="29"/>
        <v>-0.13142904531624966</v>
      </c>
      <c r="J304" s="9">
        <f>IFERROR((INDEX('Channel wise traffic'!$B$3:$G$368,MATCH('Session Details'!B304,'Channel wise traffic'!$B$3:$B$368,0),6)/INDEX('Channel wise traffic'!$B$3:$G$368,MATCH('Session Details'!B304-7,'Channel wise traffic'!$B$3:$B$368,0),6))-1, "NA")</f>
        <v>2.000001105107807E-2</v>
      </c>
      <c r="K304" s="8">
        <f t="shared" si="34"/>
        <v>-0.14845985603752898</v>
      </c>
      <c r="L304" s="6">
        <f t="shared" si="30"/>
        <v>0.23749997009257129</v>
      </c>
      <c r="M304" s="6">
        <f t="shared" si="31"/>
        <v>0.38399988595378276</v>
      </c>
      <c r="N304" s="6">
        <f t="shared" si="32"/>
        <v>0.70810000628640357</v>
      </c>
      <c r="O304" s="6">
        <f t="shared" si="33"/>
        <v>0.81999990213396878</v>
      </c>
    </row>
    <row r="305" spans="1:15" x14ac:dyDescent="0.3">
      <c r="A305" s="12"/>
      <c r="B305" s="80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6">
        <f t="shared" si="28"/>
        <v>6.4013502778838882E-2</v>
      </c>
      <c r="I305" s="8">
        <f t="shared" si="29"/>
        <v>3.906748988716191E-2</v>
      </c>
      <c r="J305" s="9">
        <f>IFERROR((INDEX('Channel wise traffic'!$B$3:$G$368,MATCH('Session Details'!B305,'Channel wise traffic'!$B$3:$B$368,0),6)/INDEX('Channel wise traffic'!$B$3:$G$368,MATCH('Session Details'!B305-7,'Channel wise traffic'!$B$3:$B$368,0),6))-1, "NA")</f>
        <v>-9.9999364563004844E-3</v>
      </c>
      <c r="K305" s="8">
        <f t="shared" si="34"/>
        <v>4.9563101571539425E-2</v>
      </c>
      <c r="L305" s="6">
        <f t="shared" si="30"/>
        <v>0.26249996104681417</v>
      </c>
      <c r="M305" s="6">
        <f t="shared" si="31"/>
        <v>0.41200005032076831</v>
      </c>
      <c r="N305" s="6">
        <f t="shared" si="32"/>
        <v>0.70079987338957694</v>
      </c>
      <c r="O305" s="6">
        <f t="shared" si="33"/>
        <v>0.84459997668039255</v>
      </c>
    </row>
    <row r="306" spans="1:15" x14ac:dyDescent="0.3">
      <c r="A306" s="12"/>
      <c r="B306" s="80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6">
        <f t="shared" si="28"/>
        <v>5.1895422105828315E-2</v>
      </c>
      <c r="I306" s="8">
        <f t="shared" si="29"/>
        <v>-0.18235948174610572</v>
      </c>
      <c r="J306" s="9">
        <f>IFERROR((INDEX('Channel wise traffic'!$B$3:$G$368,MATCH('Session Details'!B306,'Channel wise traffic'!$B$3:$B$368,0),6)/INDEX('Channel wise traffic'!$B$3:$G$368,MATCH('Session Details'!B306-7,'Channel wise traffic'!$B$3:$B$368,0),6))-1, "NA")</f>
        <v>-2.0618566978098496E-2</v>
      </c>
      <c r="K306" s="8">
        <f t="shared" si="34"/>
        <v>-0.16514598922513912</v>
      </c>
      <c r="L306" s="6">
        <f t="shared" si="30"/>
        <v>0.24249999018489857</v>
      </c>
      <c r="M306" s="6">
        <f t="shared" si="31"/>
        <v>0.38399986248613871</v>
      </c>
      <c r="N306" s="6">
        <f t="shared" si="32"/>
        <v>0.6935002149695868</v>
      </c>
      <c r="O306" s="6">
        <f t="shared" si="33"/>
        <v>0.80359949382821683</v>
      </c>
    </row>
    <row r="307" spans="1:15" x14ac:dyDescent="0.3">
      <c r="A307" s="12"/>
      <c r="B307" s="80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6">
        <f t="shared" si="28"/>
        <v>6.0325968796847214E-2</v>
      </c>
      <c r="I307" s="8">
        <f t="shared" si="29"/>
        <v>7.0869645087190403E-2</v>
      </c>
      <c r="J307" s="9">
        <f>IFERROR((INDEX('Channel wise traffic'!$B$3:$G$368,MATCH('Session Details'!B307,'Channel wise traffic'!$B$3:$B$368,0),6)/INDEX('Channel wise traffic'!$B$3:$G$368,MATCH('Session Details'!B307-7,'Channel wise traffic'!$B$3:$B$368,0),6))-1, "NA")</f>
        <v>-2.0202030068046883E-2</v>
      </c>
      <c r="K307" s="8">
        <f t="shared" si="34"/>
        <v>9.2949441541099409E-2</v>
      </c>
      <c r="L307" s="6">
        <f t="shared" si="30"/>
        <v>0.2399999620237902</v>
      </c>
      <c r="M307" s="6">
        <f t="shared" si="31"/>
        <v>0.41599997310018044</v>
      </c>
      <c r="N307" s="6">
        <f t="shared" si="32"/>
        <v>0.75189983315986841</v>
      </c>
      <c r="O307" s="6">
        <f t="shared" si="33"/>
        <v>0.80359983913029187</v>
      </c>
    </row>
    <row r="308" spans="1:15" x14ac:dyDescent="0.3">
      <c r="A308" s="12"/>
      <c r="B308" s="80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6">
        <f t="shared" si="28"/>
        <v>3.4171837561419192E-2</v>
      </c>
      <c r="I308" s="8">
        <f t="shared" si="29"/>
        <v>-7.8974379069435274E-2</v>
      </c>
      <c r="J308" s="9">
        <f>IFERROR((INDEX('Channel wise traffic'!$B$3:$G$368,MATCH('Session Details'!B308,'Channel wise traffic'!$B$3:$B$368,0),6)/INDEX('Channel wise traffic'!$B$3:$G$368,MATCH('Session Details'!B308-7,'Channel wise traffic'!$B$3:$B$368,0),6))-1, "NA")</f>
        <v>-3.061227899510266E-2</v>
      </c>
      <c r="K308" s="8">
        <f t="shared" si="34"/>
        <v>-4.9889370600798899E-2</v>
      </c>
      <c r="L308" s="6">
        <f t="shared" si="30"/>
        <v>0.2141999921538765</v>
      </c>
      <c r="M308" s="6">
        <f t="shared" si="31"/>
        <v>0.32639996321684056</v>
      </c>
      <c r="N308" s="6">
        <f t="shared" si="32"/>
        <v>0.64599981620224189</v>
      </c>
      <c r="O308" s="6">
        <f t="shared" si="33"/>
        <v>0.75660008732794659</v>
      </c>
    </row>
    <row r="309" spans="1:15" x14ac:dyDescent="0.3">
      <c r="A309" s="12"/>
      <c r="B309" s="80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6">
        <f t="shared" si="28"/>
        <v>3.5996142619133656E-2</v>
      </c>
      <c r="I309" s="8">
        <f t="shared" si="29"/>
        <v>2.14525645157293E-2</v>
      </c>
      <c r="J309" s="9">
        <f>IFERROR((INDEX('Channel wise traffic'!$B$3:$G$368,MATCH('Session Details'!B309,'Channel wise traffic'!$B$3:$B$368,0),6)/INDEX('Channel wise traffic'!$B$3:$G$368,MATCH('Session Details'!B309-7,'Channel wise traffic'!$B$3:$B$368,0),6))-1, "NA")</f>
        <v>6.2500026105626771E-2</v>
      </c>
      <c r="K309" s="8">
        <f t="shared" si="34"/>
        <v>-3.8632880455784169E-2</v>
      </c>
      <c r="L309" s="6">
        <f t="shared" si="30"/>
        <v>0.2120999935681199</v>
      </c>
      <c r="M309" s="6">
        <f t="shared" si="31"/>
        <v>0.33659992886811541</v>
      </c>
      <c r="N309" s="6">
        <f t="shared" si="32"/>
        <v>0.65959987188362579</v>
      </c>
      <c r="O309" s="6">
        <f t="shared" si="33"/>
        <v>0.76440008385246416</v>
      </c>
    </row>
    <row r="310" spans="1:15" x14ac:dyDescent="0.3">
      <c r="A310" s="12"/>
      <c r="B310" s="80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6">
        <f t="shared" si="28"/>
        <v>5.0312237569217828E-2</v>
      </c>
      <c r="I310" s="8">
        <f t="shared" si="29"/>
        <v>-0.12378515452073491</v>
      </c>
      <c r="J310" s="9">
        <f>IFERROR((INDEX('Channel wise traffic'!$B$3:$G$368,MATCH('Session Details'!B310,'Channel wise traffic'!$B$3:$B$368,0),6)/INDEX('Channel wise traffic'!$B$3:$G$368,MATCH('Session Details'!B310-7,'Channel wise traffic'!$B$3:$B$368,0),6))-1, "NA")</f>
        <v>1.0309259753916944E-2</v>
      </c>
      <c r="K310" s="8">
        <f t="shared" si="34"/>
        <v>-0.13272610594787992</v>
      </c>
      <c r="L310" s="6">
        <f t="shared" si="30"/>
        <v>0.23999998496452074</v>
      </c>
      <c r="M310" s="6">
        <f t="shared" si="31"/>
        <v>0.38000003132391708</v>
      </c>
      <c r="N310" s="6">
        <f t="shared" si="32"/>
        <v>0.70079994477099283</v>
      </c>
      <c r="O310" s="6">
        <f t="shared" si="33"/>
        <v>0.78719934953563986</v>
      </c>
    </row>
    <row r="311" spans="1:15" x14ac:dyDescent="0.3">
      <c r="A311" s="12"/>
      <c r="B311" s="80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6">
        <f t="shared" si="28"/>
        <v>6.0399174123825596E-2</v>
      </c>
      <c r="I311" s="8">
        <f t="shared" si="29"/>
        <v>7.3492453743802422E-2</v>
      </c>
      <c r="J311" s="9">
        <f>IFERROR((INDEX('Channel wise traffic'!$B$3:$G$368,MATCH('Session Details'!B311,'Channel wise traffic'!$B$3:$B$368,0),6)/INDEX('Channel wise traffic'!$B$3:$G$368,MATCH('Session Details'!B311-7,'Channel wise traffic'!$B$3:$B$368,0),6))-1, "NA")</f>
        <v>-5.8823516134325682E-2</v>
      </c>
      <c r="K311" s="8">
        <f t="shared" si="34"/>
        <v>0.14058576428391034</v>
      </c>
      <c r="L311" s="6">
        <f t="shared" si="30"/>
        <v>0.2600000019185898</v>
      </c>
      <c r="M311" s="6">
        <f t="shared" si="31"/>
        <v>0.39999996310404218</v>
      </c>
      <c r="N311" s="6">
        <f t="shared" si="32"/>
        <v>0.7226996405872177</v>
      </c>
      <c r="O311" s="6">
        <f t="shared" si="33"/>
        <v>0.80359987236758135</v>
      </c>
    </row>
    <row r="312" spans="1:15" x14ac:dyDescent="0.3">
      <c r="A312" s="12"/>
      <c r="B312" s="80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6">
        <f t="shared" si="28"/>
        <v>5.4063254485418648E-2</v>
      </c>
      <c r="I312" s="8">
        <f t="shared" si="29"/>
        <v>-0.15543983474545175</v>
      </c>
      <c r="J312" s="9">
        <f>IFERROR((INDEX('Channel wise traffic'!$B$3:$G$368,MATCH('Session Details'!B312,'Channel wise traffic'!$B$3:$B$368,0),6)/INDEX('Channel wise traffic'!$B$3:$G$368,MATCH('Session Details'!B312-7,'Channel wise traffic'!$B$3:$B$368,0),6))-1, "NA")</f>
        <v>0</v>
      </c>
      <c r="K312" s="8">
        <f t="shared" si="34"/>
        <v>-0.15543983474545175</v>
      </c>
      <c r="L312" s="6">
        <f t="shared" si="30"/>
        <v>0.23749996918628585</v>
      </c>
      <c r="M312" s="6">
        <f t="shared" si="31"/>
        <v>0.39599991304839971</v>
      </c>
      <c r="N312" s="6">
        <f t="shared" si="32"/>
        <v>0.72269978091974141</v>
      </c>
      <c r="O312" s="6">
        <f t="shared" si="33"/>
        <v>0.79540005091134036</v>
      </c>
    </row>
    <row r="313" spans="1:15" x14ac:dyDescent="0.3">
      <c r="A313" s="12"/>
      <c r="B313" s="80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6">
        <f t="shared" si="28"/>
        <v>5.7998538610133245E-2</v>
      </c>
      <c r="I313" s="8">
        <f t="shared" si="29"/>
        <v>0.1293683727802637</v>
      </c>
      <c r="J313" s="9">
        <f>IFERROR((INDEX('Channel wise traffic'!$B$3:$G$368,MATCH('Session Details'!B313,'Channel wise traffic'!$B$3:$B$368,0),6)/INDEX('Channel wise traffic'!$B$3:$G$368,MATCH('Session Details'!B313-7,'Channel wise traffic'!$B$3:$B$368,0),6))-1, "NA")</f>
        <v>1.0526296911824717E-2</v>
      </c>
      <c r="K313" s="8">
        <f t="shared" si="34"/>
        <v>0.11760414033937483</v>
      </c>
      <c r="L313" s="6">
        <f t="shared" si="30"/>
        <v>0.25249999448405425</v>
      </c>
      <c r="M313" s="6">
        <f t="shared" si="31"/>
        <v>0.37999989742192813</v>
      </c>
      <c r="N313" s="6">
        <f t="shared" si="32"/>
        <v>0.74460002789404467</v>
      </c>
      <c r="O313" s="6">
        <f t="shared" si="33"/>
        <v>0.81180019308259455</v>
      </c>
    </row>
    <row r="314" spans="1:15" x14ac:dyDescent="0.3">
      <c r="A314" s="12"/>
      <c r="B314" s="80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6">
        <f t="shared" si="28"/>
        <v>5.8514740940537803E-2</v>
      </c>
      <c r="I314" s="8">
        <f t="shared" si="29"/>
        <v>-3.0024016065268277E-2</v>
      </c>
      <c r="J314" s="9">
        <f>IFERROR((INDEX('Channel wise traffic'!$B$3:$G$368,MATCH('Session Details'!B314,'Channel wise traffic'!$B$3:$B$368,0),6)/INDEX('Channel wise traffic'!$B$3:$G$368,MATCH('Session Details'!B314-7,'Channel wise traffic'!$B$3:$B$368,0),6))-1, "NA")</f>
        <v>0</v>
      </c>
      <c r="K314" s="8">
        <f t="shared" si="34"/>
        <v>-3.0024016065268277E-2</v>
      </c>
      <c r="L314" s="6">
        <f t="shared" si="30"/>
        <v>0.24249998338540821</v>
      </c>
      <c r="M314" s="6">
        <f t="shared" si="31"/>
        <v>0.40799998277367683</v>
      </c>
      <c r="N314" s="6">
        <f t="shared" si="32"/>
        <v>0.69349963440121443</v>
      </c>
      <c r="O314" s="6">
        <f t="shared" si="33"/>
        <v>0.85280000110693854</v>
      </c>
    </row>
    <row r="315" spans="1:15" x14ac:dyDescent="0.3">
      <c r="A315" s="12"/>
      <c r="B315" s="80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6">
        <f t="shared" si="28"/>
        <v>4.0184661571176179E-2</v>
      </c>
      <c r="I315" s="8">
        <f t="shared" si="29"/>
        <v>0.26260801898348074</v>
      </c>
      <c r="J315" s="9">
        <f>IFERROR((INDEX('Channel wise traffic'!$B$3:$G$368,MATCH('Session Details'!B315,'Channel wise traffic'!$B$3:$B$368,0),6)/INDEX('Channel wise traffic'!$B$3:$G$368,MATCH('Session Details'!B315-7,'Channel wise traffic'!$B$3:$B$368,0),6))-1, "NA")</f>
        <v>7.3684224842708756E-2</v>
      </c>
      <c r="K315" s="8">
        <f t="shared" si="34"/>
        <v>0.17595846284092165</v>
      </c>
      <c r="L315" s="6">
        <f t="shared" si="30"/>
        <v>0.2120999935681199</v>
      </c>
      <c r="M315" s="6">
        <f t="shared" si="31"/>
        <v>0.34679996103603777</v>
      </c>
      <c r="N315" s="6">
        <f t="shared" si="32"/>
        <v>0.67999985748053493</v>
      </c>
      <c r="O315" s="6">
        <f t="shared" si="33"/>
        <v>0.80339994576923635</v>
      </c>
    </row>
    <row r="316" spans="1:15" x14ac:dyDescent="0.3">
      <c r="A316" s="12"/>
      <c r="B316" s="80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6">
        <f t="shared" si="28"/>
        <v>3.4524118115582987E-2</v>
      </c>
      <c r="I316" s="8">
        <f t="shared" si="29"/>
        <v>-1.2684939402672679E-2</v>
      </c>
      <c r="J316" s="9">
        <f>IFERROR((INDEX('Channel wise traffic'!$B$3:$G$368,MATCH('Session Details'!B316,'Channel wise traffic'!$B$3:$B$368,0),6)/INDEX('Channel wise traffic'!$B$3:$G$368,MATCH('Session Details'!B316-7,'Channel wise traffic'!$B$3:$B$368,0),6))-1, "NA")</f>
        <v>2.9411754428234849E-2</v>
      </c>
      <c r="K316" s="8">
        <f t="shared" si="34"/>
        <v>-4.0893951308222043E-2</v>
      </c>
      <c r="L316" s="6">
        <f t="shared" si="30"/>
        <v>0.21419998346000629</v>
      </c>
      <c r="M316" s="6">
        <f t="shared" si="31"/>
        <v>0.32299995849904412</v>
      </c>
      <c r="N316" s="6">
        <f t="shared" si="32"/>
        <v>0.66639988200144917</v>
      </c>
      <c r="O316" s="6">
        <f t="shared" si="33"/>
        <v>0.74879990870471125</v>
      </c>
    </row>
    <row r="317" spans="1:15" x14ac:dyDescent="0.3">
      <c r="A317" s="12"/>
      <c r="B317" s="80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6">
        <f t="shared" si="28"/>
        <v>5.79521079999053E-2</v>
      </c>
      <c r="I317" s="8">
        <f t="shared" si="29"/>
        <v>0.16360274375580763</v>
      </c>
      <c r="J317" s="9">
        <f>IFERROR((INDEX('Channel wise traffic'!$B$3:$G$368,MATCH('Session Details'!B317,'Channel wise traffic'!$B$3:$B$368,0),6)/INDEX('Channel wise traffic'!$B$3:$G$368,MATCH('Session Details'!B317-7,'Channel wise traffic'!$B$3:$B$368,0),6))-1, "NA")</f>
        <v>1.0204110399515187E-2</v>
      </c>
      <c r="K317" s="8">
        <f t="shared" si="34"/>
        <v>0.15184914843385378</v>
      </c>
      <c r="L317" s="6">
        <f t="shared" si="30"/>
        <v>0.25499997279090902</v>
      </c>
      <c r="M317" s="6">
        <f t="shared" si="31"/>
        <v>0.38000000729588573</v>
      </c>
      <c r="N317" s="6">
        <f t="shared" si="32"/>
        <v>0.75190005020721273</v>
      </c>
      <c r="O317" s="6">
        <f t="shared" si="33"/>
        <v>0.79539963089289833</v>
      </c>
    </row>
    <row r="318" spans="1:15" x14ac:dyDescent="0.3">
      <c r="A318" s="12"/>
      <c r="B318" s="80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6">
        <f t="shared" si="28"/>
        <v>5.9656574205826214E-2</v>
      </c>
      <c r="I318" s="8">
        <f t="shared" si="29"/>
        <v>-2.2583445107012823E-2</v>
      </c>
      <c r="J318" s="9">
        <f>IFERROR((INDEX('Channel wise traffic'!$B$3:$G$368,MATCH('Session Details'!B318,'Channel wise traffic'!$B$3:$B$368,0),6)/INDEX('Channel wise traffic'!$B$3:$G$368,MATCH('Session Details'!B318-7,'Channel wise traffic'!$B$3:$B$368,0),6))-1, "NA")</f>
        <v>-1.0416648180253452E-2</v>
      </c>
      <c r="K318" s="8">
        <f t="shared" si="34"/>
        <v>-1.2294868742359966E-2</v>
      </c>
      <c r="L318" s="6">
        <f t="shared" si="30"/>
        <v>0.23749995940667931</v>
      </c>
      <c r="M318" s="6">
        <f t="shared" si="31"/>
        <v>0.41199994122417793</v>
      </c>
      <c r="N318" s="6">
        <f t="shared" si="32"/>
        <v>0.76650011467270729</v>
      </c>
      <c r="O318" s="6">
        <f t="shared" si="33"/>
        <v>0.79539964404854069</v>
      </c>
    </row>
    <row r="319" spans="1:15" x14ac:dyDescent="0.3">
      <c r="A319" s="12"/>
      <c r="B319" s="80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6">
        <f t="shared" si="28"/>
        <v>6.3340717306986496E-2</v>
      </c>
      <c r="I319" s="8">
        <f t="shared" si="29"/>
        <v>0.17160385385363863</v>
      </c>
      <c r="J319" s="9">
        <f>IFERROR((INDEX('Channel wise traffic'!$B$3:$G$368,MATCH('Session Details'!B319,'Channel wise traffic'!$B$3:$B$368,0),6)/INDEX('Channel wise traffic'!$B$3:$G$368,MATCH('Session Details'!B319-7,'Channel wise traffic'!$B$3:$B$368,0),6))-1, "NA")</f>
        <v>0</v>
      </c>
      <c r="K319" s="8">
        <f t="shared" si="34"/>
        <v>0.17160385385363841</v>
      </c>
      <c r="L319" s="6">
        <f t="shared" si="30"/>
        <v>0.26249996104681417</v>
      </c>
      <c r="M319" s="6">
        <f t="shared" si="31"/>
        <v>0.40799990361092264</v>
      </c>
      <c r="N319" s="6">
        <f t="shared" si="32"/>
        <v>0.75920009276200162</v>
      </c>
      <c r="O319" s="6">
        <f t="shared" si="33"/>
        <v>0.77899993421748848</v>
      </c>
    </row>
    <row r="320" spans="1:15" x14ac:dyDescent="0.3">
      <c r="A320" s="12"/>
      <c r="B320" s="80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6">
        <f t="shared" si="28"/>
        <v>6.4732117375871798E-2</v>
      </c>
      <c r="I320" s="8">
        <f t="shared" si="29"/>
        <v>0.11609911089315084</v>
      </c>
      <c r="J320" s="9">
        <f>IFERROR((INDEX('Channel wise traffic'!$B$3:$G$368,MATCH('Session Details'!B320,'Channel wise traffic'!$B$3:$B$368,0),6)/INDEX('Channel wise traffic'!$B$3:$G$368,MATCH('Session Details'!B320-7,'Channel wise traffic'!$B$3:$B$368,0),6))-1, "NA")</f>
        <v>0</v>
      </c>
      <c r="K320" s="8">
        <f t="shared" si="34"/>
        <v>0.11609911089315084</v>
      </c>
      <c r="L320" s="6">
        <f t="shared" si="30"/>
        <v>0.24750000551594573</v>
      </c>
      <c r="M320" s="6">
        <f t="shared" si="31"/>
        <v>0.4119999069774653</v>
      </c>
      <c r="N320" s="6">
        <f t="shared" si="32"/>
        <v>0.76650002634133863</v>
      </c>
      <c r="O320" s="6">
        <f t="shared" si="33"/>
        <v>0.82820015587316587</v>
      </c>
    </row>
    <row r="321" spans="1:15" x14ac:dyDescent="0.3">
      <c r="A321" s="12"/>
      <c r="B321" s="80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6">
        <f t="shared" si="28"/>
        <v>6.0977080986898025E-2</v>
      </c>
      <c r="I321" s="8">
        <f t="shared" si="29"/>
        <v>7.4309968434143725E-2</v>
      </c>
      <c r="J321" s="9">
        <f>IFERROR((INDEX('Channel wise traffic'!$B$3:$G$368,MATCH('Session Details'!B321,'Channel wise traffic'!$B$3:$B$368,0),6)/INDEX('Channel wise traffic'!$B$3:$G$368,MATCH('Session Details'!B321-7,'Channel wise traffic'!$B$3:$B$368,0),6))-1, "NA")</f>
        <v>3.0927779261751054E-2</v>
      </c>
      <c r="K321" s="8">
        <f t="shared" si="34"/>
        <v>4.2080679274687949E-2</v>
      </c>
      <c r="L321" s="6">
        <f t="shared" si="30"/>
        <v>0.23999997237230711</v>
      </c>
      <c r="M321" s="6">
        <f t="shared" si="31"/>
        <v>0.40799986800100763</v>
      </c>
      <c r="N321" s="6">
        <f t="shared" si="32"/>
        <v>0.73730027024853739</v>
      </c>
      <c r="O321" s="6">
        <f t="shared" si="33"/>
        <v>0.84459989514731038</v>
      </c>
    </row>
    <row r="322" spans="1:15" x14ac:dyDescent="0.3">
      <c r="A322" s="12"/>
      <c r="B322" s="80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6">
        <f t="shared" si="28"/>
        <v>3.2821300728358017E-2</v>
      </c>
      <c r="I322" s="8">
        <f t="shared" si="29"/>
        <v>-0.15921567732289399</v>
      </c>
      <c r="J322" s="9">
        <f>IFERROR((INDEX('Channel wise traffic'!$B$3:$G$368,MATCH('Session Details'!B322,'Channel wise traffic'!$B$3:$B$368,0),6)/INDEX('Channel wise traffic'!$B$3:$G$368,MATCH('Session Details'!B322-7,'Channel wise traffic'!$B$3:$B$368,0),6))-1, "NA")</f>
        <v>2.9411754428234849E-2</v>
      </c>
      <c r="K322" s="8">
        <f t="shared" si="34"/>
        <v>-0.18323809520645018</v>
      </c>
      <c r="L322" s="6">
        <f t="shared" si="30"/>
        <v>0.19949998979510394</v>
      </c>
      <c r="M322" s="6">
        <f t="shared" si="31"/>
        <v>0.32299995320781683</v>
      </c>
      <c r="N322" s="6">
        <f t="shared" si="32"/>
        <v>0.65959998801551001</v>
      </c>
      <c r="O322" s="6">
        <f t="shared" si="33"/>
        <v>0.77220002635551188</v>
      </c>
    </row>
    <row r="323" spans="1:15" x14ac:dyDescent="0.3">
      <c r="A323" s="12"/>
      <c r="B323" s="80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6">
        <f t="shared" ref="H323:H368" si="35">G323/C323</f>
        <v>1.5904044273549561E-2</v>
      </c>
      <c r="I323" s="8">
        <f t="shared" ref="I323:I368" si="36">IFERROR((INDEX($B$3:$G$368,MATCH(B323,$B$3:$B$368,0),6)/INDEX($B$3:$I$368,MATCH(B323-7,$B$3:$B$368,0),6))-1,"NA")</f>
        <v>-0.57004623700582813</v>
      </c>
      <c r="J323" s="9">
        <f>IFERROR((INDEX('Channel wise traffic'!$B$3:$G$368,MATCH('Session Details'!B323,'Channel wise traffic'!$B$3:$B$368,0),6)/INDEX('Channel wise traffic'!$B$3:$G$368,MATCH('Session Details'!B323-7,'Channel wise traffic'!$B$3:$B$368,0),6))-1, "NA")</f>
        <v>-6.6666636964265225E-2</v>
      </c>
      <c r="K323" s="8">
        <f t="shared" si="34"/>
        <v>-0.53933524904808428</v>
      </c>
      <c r="L323" s="6">
        <f t="shared" ref="L323:L368" si="37">D323/C323</f>
        <v>0.2120999850995483</v>
      </c>
      <c r="M323" s="6">
        <f t="shared" ref="M323:M368" si="38">E323/D323</f>
        <v>0.13599997342105244</v>
      </c>
      <c r="N323" s="6">
        <f t="shared" ref="N323:N368" si="39">F323/E323</f>
        <v>0.71399965641534024</v>
      </c>
      <c r="O323" s="6">
        <f t="shared" ref="O323:O368" si="40">G323/F323</f>
        <v>0.77220055913214214</v>
      </c>
    </row>
    <row r="324" spans="1:15" x14ac:dyDescent="0.3">
      <c r="A324" s="12"/>
      <c r="B324" s="80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6">
        <f t="shared" si="35"/>
        <v>6.3989376581986918E-2</v>
      </c>
      <c r="I324" s="8">
        <f t="shared" si="36"/>
        <v>0.17109664681616077</v>
      </c>
      <c r="J324" s="9">
        <f>IFERROR((INDEX('Channel wise traffic'!$B$3:$G$368,MATCH('Session Details'!B324,'Channel wise traffic'!$B$3:$B$368,0),6)/INDEX('Channel wise traffic'!$B$3:$G$368,MATCH('Session Details'!B324-7,'Channel wise traffic'!$B$3:$B$368,0),6))-1, "NA")</f>
        <v>6.0605997181603088E-2</v>
      </c>
      <c r="K324" s="8">
        <f t="shared" si="34"/>
        <v>0.10417685896933171</v>
      </c>
      <c r="L324" s="6">
        <f t="shared" si="37"/>
        <v>0.26249996327270986</v>
      </c>
      <c r="M324" s="6">
        <f t="shared" si="38"/>
        <v>0.38400000935541057</v>
      </c>
      <c r="N324" s="6">
        <f t="shared" si="39"/>
        <v>0.76649976528813868</v>
      </c>
      <c r="O324" s="6">
        <f t="shared" si="40"/>
        <v>0.8282002760737589</v>
      </c>
    </row>
    <row r="325" spans="1:15" x14ac:dyDescent="0.3">
      <c r="A325" s="12"/>
      <c r="B325" s="80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6">
        <f t="shared" si="35"/>
        <v>5.6286914157233428E-2</v>
      </c>
      <c r="I325" s="8">
        <f t="shared" si="36"/>
        <v>-2.6689080218361472E-2</v>
      </c>
      <c r="J325" s="9">
        <f>IFERROR((INDEX('Channel wise traffic'!$B$3:$G$368,MATCH('Session Details'!B325,'Channel wise traffic'!$B$3:$B$368,0),6)/INDEX('Channel wise traffic'!$B$3:$G$368,MATCH('Session Details'!B325-7,'Channel wise traffic'!$B$3:$B$368,0),6))-1, "NA")</f>
        <v>3.1578939205113343E-2</v>
      </c>
      <c r="K325" s="8">
        <f t="shared" si="34"/>
        <v>-5.6484303590193408E-2</v>
      </c>
      <c r="L325" s="6">
        <f t="shared" si="37"/>
        <v>0.25249996558284826</v>
      </c>
      <c r="M325" s="6">
        <f t="shared" si="38"/>
        <v>0.4</v>
      </c>
      <c r="N325" s="6">
        <f t="shared" si="39"/>
        <v>0.71540001730569014</v>
      </c>
      <c r="O325" s="6">
        <f t="shared" si="40"/>
        <v>0.778999499938549</v>
      </c>
    </row>
    <row r="326" spans="1:15" x14ac:dyDescent="0.3">
      <c r="A326" s="12"/>
      <c r="B326" s="80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6">
        <f t="shared" si="35"/>
        <v>5.9848020864719971E-2</v>
      </c>
      <c r="I326" s="8">
        <f t="shared" si="36"/>
        <v>-1.6965332095788321E-2</v>
      </c>
      <c r="J326" s="9">
        <f>IFERROR((INDEX('Channel wise traffic'!$B$3:$G$368,MATCH('Session Details'!B326,'Channel wise traffic'!$B$3:$B$368,0),6)/INDEX('Channel wise traffic'!$B$3:$G$368,MATCH('Session Details'!B326-7,'Channel wise traffic'!$B$3:$B$368,0),6))-1, "NA")</f>
        <v>4.0403967113556316E-2</v>
      </c>
      <c r="K326" s="8">
        <f t="shared" si="34"/>
        <v>-5.5141409677109565E-2</v>
      </c>
      <c r="L326" s="6">
        <f t="shared" si="37"/>
        <v>0.25249999329424921</v>
      </c>
      <c r="M326" s="6">
        <f t="shared" si="38"/>
        <v>0.40399993838676362</v>
      </c>
      <c r="N326" s="6">
        <f t="shared" si="39"/>
        <v>0.72270007585959972</v>
      </c>
      <c r="O326" s="6">
        <f t="shared" si="40"/>
        <v>0.81179995524807302</v>
      </c>
    </row>
    <row r="327" spans="1:15" x14ac:dyDescent="0.3">
      <c r="A327" s="12"/>
      <c r="B327" s="80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6">
        <f t="shared" si="35"/>
        <v>5.7343767392114449E-2</v>
      </c>
      <c r="I327" s="8">
        <f t="shared" si="36"/>
        <v>-9.5681832159261737E-2</v>
      </c>
      <c r="J327" s="9">
        <f>IFERROR((INDEX('Channel wise traffic'!$B$3:$G$368,MATCH('Session Details'!B327,'Channel wise traffic'!$B$3:$B$368,0),6)/INDEX('Channel wise traffic'!$B$3:$G$368,MATCH('Session Details'!B327-7,'Channel wise traffic'!$B$3:$B$368,0),6))-1, "NA")</f>
        <v>2.0833344325254632E-2</v>
      </c>
      <c r="K327" s="8">
        <f t="shared" si="34"/>
        <v>-0.11413731364380297</v>
      </c>
      <c r="L327" s="6">
        <f t="shared" si="37"/>
        <v>0.2374999606493316</v>
      </c>
      <c r="M327" s="6">
        <f t="shared" si="38"/>
        <v>0.41599992877929692</v>
      </c>
      <c r="N327" s="6">
        <f t="shared" si="39"/>
        <v>0.73729989979831256</v>
      </c>
      <c r="O327" s="6">
        <f t="shared" si="40"/>
        <v>0.78720029618850795</v>
      </c>
    </row>
    <row r="328" spans="1:15" x14ac:dyDescent="0.3">
      <c r="A328" s="12"/>
      <c r="B328" s="80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6">
        <f t="shared" si="35"/>
        <v>6.6576381120427491E-2</v>
      </c>
      <c r="I328" s="8">
        <f t="shared" si="36"/>
        <v>0.14641762191714625</v>
      </c>
      <c r="J328" s="9">
        <f>IFERROR((INDEX('Channel wise traffic'!$B$3:$G$368,MATCH('Session Details'!B328,'Channel wise traffic'!$B$3:$B$368,0),6)/INDEX('Channel wise traffic'!$B$3:$G$368,MATCH('Session Details'!B328-7,'Channel wise traffic'!$B$3:$B$368,0),6))-1, "NA")</f>
        <v>5.0000004604615844E-2</v>
      </c>
      <c r="K328" s="8">
        <f t="shared" si="34"/>
        <v>9.1826306587758255E-2</v>
      </c>
      <c r="L328" s="6">
        <f t="shared" si="37"/>
        <v>0.24249996941219715</v>
      </c>
      <c r="M328" s="6">
        <f t="shared" si="38"/>
        <v>0.41599995804532441</v>
      </c>
      <c r="N328" s="6">
        <f t="shared" si="39"/>
        <v>0.76650015845159969</v>
      </c>
      <c r="O328" s="6">
        <f t="shared" si="40"/>
        <v>0.86099962172060973</v>
      </c>
    </row>
    <row r="329" spans="1:15" x14ac:dyDescent="0.3">
      <c r="A329" s="12"/>
      <c r="B329" s="80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6">
        <f t="shared" si="35"/>
        <v>3.5625059172751015E-2</v>
      </c>
      <c r="I329" s="8">
        <f t="shared" si="36"/>
        <v>5.4412811318888643E-2</v>
      </c>
      <c r="J329" s="9">
        <f>IFERROR((INDEX('Channel wise traffic'!$B$3:$G$368,MATCH('Session Details'!B329,'Channel wise traffic'!$B$3:$B$368,0),6)/INDEX('Channel wise traffic'!$B$3:$G$368,MATCH('Session Details'!B329-7,'Channel wise traffic'!$B$3:$B$368,0),6))-1, "NA")</f>
        <v>-2.8571418872685217E-2</v>
      </c>
      <c r="K329" s="8">
        <f t="shared" si="34"/>
        <v>8.5424964342455612E-2</v>
      </c>
      <c r="L329" s="6">
        <f t="shared" si="37"/>
        <v>0.20789998677587979</v>
      </c>
      <c r="M329" s="6">
        <f t="shared" si="38"/>
        <v>0.34339993886060111</v>
      </c>
      <c r="N329" s="6">
        <f t="shared" si="39"/>
        <v>0.65280003719902369</v>
      </c>
      <c r="O329" s="6">
        <f t="shared" si="40"/>
        <v>0.76440012371481858</v>
      </c>
    </row>
    <row r="330" spans="1:15" x14ac:dyDescent="0.3">
      <c r="A330" s="12"/>
      <c r="B330" s="80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6">
        <f t="shared" si="35"/>
        <v>3.5632390666384087E-2</v>
      </c>
      <c r="I330" s="8">
        <f t="shared" si="36"/>
        <v>1.3547702422639891</v>
      </c>
      <c r="J330" s="9">
        <f>IFERROR((INDEX('Channel wise traffic'!$B$3:$G$368,MATCH('Session Details'!B330,'Channel wise traffic'!$B$3:$B$368,0),6)/INDEX('Channel wise traffic'!$B$3:$G$368,MATCH('Session Details'!B330-7,'Channel wise traffic'!$B$3:$B$368,0),6))-1, "NA")</f>
        <v>5.1020374066121921E-2</v>
      </c>
      <c r="K330" s="8">
        <f t="shared" ref="K330:K368" si="41">((G330/C330)/(G323/C323))-1</f>
        <v>1.2404609829743283</v>
      </c>
      <c r="L330" s="6">
        <f t="shared" si="37"/>
        <v>0.20999999935116115</v>
      </c>
      <c r="M330" s="6">
        <f t="shared" si="38"/>
        <v>0.33999999794019414</v>
      </c>
      <c r="N330" s="6">
        <f t="shared" si="39"/>
        <v>0.65959981607145346</v>
      </c>
      <c r="O330" s="6">
        <f t="shared" si="40"/>
        <v>0.75659980941665428</v>
      </c>
    </row>
    <row r="331" spans="1:15" x14ac:dyDescent="0.3">
      <c r="A331" s="12"/>
      <c r="B331" s="80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6">
        <f t="shared" si="35"/>
        <v>6.1619370118402267E-2</v>
      </c>
      <c r="I331" s="8">
        <f t="shared" si="36"/>
        <v>-6.4550704753341459E-2</v>
      </c>
      <c r="J331" s="9">
        <f>IFERROR((INDEX('Channel wise traffic'!$B$3:$G$368,MATCH('Session Details'!B331,'Channel wise traffic'!$B$3:$B$368,0),6)/INDEX('Channel wise traffic'!$B$3:$G$368,MATCH('Session Details'!B331-7,'Channel wise traffic'!$B$3:$B$368,0),6))-1, "NA")</f>
        <v>-2.8571422306645E-2</v>
      </c>
      <c r="K331" s="8">
        <f t="shared" si="41"/>
        <v>-3.7037498881522302E-2</v>
      </c>
      <c r="L331" s="6">
        <f t="shared" si="37"/>
        <v>0.2525000014671569</v>
      </c>
      <c r="M331" s="6">
        <f t="shared" si="38"/>
        <v>0.39999992848587979</v>
      </c>
      <c r="N331" s="6">
        <f t="shared" si="39"/>
        <v>0.75919984624461412</v>
      </c>
      <c r="O331" s="6">
        <f t="shared" si="40"/>
        <v>0.80359984528189254</v>
      </c>
    </row>
    <row r="332" spans="1:15" x14ac:dyDescent="0.3">
      <c r="A332" s="12"/>
      <c r="B332" s="80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6">
        <f t="shared" si="35"/>
        <v>5.97502969264904E-2</v>
      </c>
      <c r="I332" s="8">
        <f t="shared" si="36"/>
        <v>5.0698941695590971E-2</v>
      </c>
      <c r="J332" s="9">
        <f>IFERROR((INDEX('Channel wise traffic'!$B$3:$G$368,MATCH('Session Details'!B332,'Channel wise traffic'!$B$3:$B$368,0),6)/INDEX('Channel wise traffic'!$B$3:$G$368,MATCH('Session Details'!B332-7,'Channel wise traffic'!$B$3:$B$368,0),6))-1, "NA")</f>
        <v>-1.020406341364033E-2</v>
      </c>
      <c r="K332" s="8">
        <f t="shared" si="41"/>
        <v>6.1530869494502038E-2</v>
      </c>
      <c r="L332" s="6">
        <f t="shared" si="37"/>
        <v>0.25749996914432954</v>
      </c>
      <c r="M332" s="6">
        <f t="shared" si="38"/>
        <v>0.40400000147480442</v>
      </c>
      <c r="N332" s="6">
        <f t="shared" si="39"/>
        <v>0.69349986333418057</v>
      </c>
      <c r="O332" s="6">
        <f t="shared" si="40"/>
        <v>0.82819983563507826</v>
      </c>
    </row>
    <row r="333" spans="1:15" x14ac:dyDescent="0.3">
      <c r="A333" s="12"/>
      <c r="B333" s="80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6">
        <f t="shared" si="35"/>
        <v>5.9077392052793276E-2</v>
      </c>
      <c r="I333" s="8">
        <f t="shared" si="36"/>
        <v>6.2910276291296974E-3</v>
      </c>
      <c r="J333" s="9">
        <f>IFERROR((INDEX('Channel wise traffic'!$B$3:$G$368,MATCH('Session Details'!B333,'Channel wise traffic'!$B$3:$B$368,0),6)/INDEX('Channel wise traffic'!$B$3:$G$368,MATCH('Session Details'!B333-7,'Channel wise traffic'!$B$3:$B$368,0),6))-1, "NA")</f>
        <v>1.9417486578885645E-2</v>
      </c>
      <c r="K333" s="8">
        <f t="shared" si="41"/>
        <v>-1.2876429342059903E-2</v>
      </c>
      <c r="L333" s="6">
        <f t="shared" si="37"/>
        <v>0.26249996327270986</v>
      </c>
      <c r="M333" s="6">
        <f t="shared" si="38"/>
        <v>0.40799997861620446</v>
      </c>
      <c r="N333" s="6">
        <f t="shared" si="39"/>
        <v>0.70809995647408119</v>
      </c>
      <c r="O333" s="6">
        <f t="shared" si="40"/>
        <v>0.77899982536670098</v>
      </c>
    </row>
    <row r="334" spans="1:15" x14ac:dyDescent="0.3">
      <c r="A334" s="12"/>
      <c r="B334" s="80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6">
        <f t="shared" si="35"/>
        <v>5.6811833528503247E-2</v>
      </c>
      <c r="I334" s="8">
        <f t="shared" si="36"/>
        <v>6.1489765635050153E-2</v>
      </c>
      <c r="J334" s="9">
        <f>IFERROR((INDEX('Channel wise traffic'!$B$3:$G$368,MATCH('Session Details'!B334,'Channel wise traffic'!$B$3:$B$368,0),6)/INDEX('Channel wise traffic'!$B$3:$G$368,MATCH('Session Details'!B334-7,'Channel wise traffic'!$B$3:$B$368,0),6))-1, "NA")</f>
        <v>7.1428537867232134E-2</v>
      </c>
      <c r="K334" s="8">
        <f t="shared" si="41"/>
        <v>-9.2762280506242245E-3</v>
      </c>
      <c r="L334" s="6">
        <f t="shared" si="37"/>
        <v>0.23999997017963307</v>
      </c>
      <c r="M334" s="6">
        <f t="shared" si="38"/>
        <v>0.38799993202709632</v>
      </c>
      <c r="N334" s="6">
        <f t="shared" si="39"/>
        <v>0.71540014900392479</v>
      </c>
      <c r="O334" s="6">
        <f t="shared" si="40"/>
        <v>0.8527995102379361</v>
      </c>
    </row>
    <row r="335" spans="1:15" x14ac:dyDescent="0.3">
      <c r="A335" s="12"/>
      <c r="B335" s="80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6">
        <f t="shared" si="35"/>
        <v>6.2827860133883806E-2</v>
      </c>
      <c r="I335" s="8">
        <f t="shared" si="36"/>
        <v>-0.1012419680467409</v>
      </c>
      <c r="J335" s="9">
        <f>IFERROR((INDEX('Channel wise traffic'!$B$3:$G$368,MATCH('Session Details'!B335,'Channel wise traffic'!$B$3:$B$368,0),6)/INDEX('Channel wise traffic'!$B$3:$G$368,MATCH('Session Details'!B335-7,'Channel wise traffic'!$B$3:$B$368,0),6))-1, "NA")</f>
        <v>-4.7619051795569911E-2</v>
      </c>
      <c r="K335" s="8">
        <f t="shared" si="41"/>
        <v>-5.6304066449077927E-2</v>
      </c>
      <c r="L335" s="6">
        <f t="shared" si="37"/>
        <v>0.25499996776769163</v>
      </c>
      <c r="M335" s="6">
        <f t="shared" si="38"/>
        <v>0.39199999422165827</v>
      </c>
      <c r="N335" s="6">
        <f t="shared" si="39"/>
        <v>0.72999979270935778</v>
      </c>
      <c r="O335" s="6">
        <f t="shared" si="40"/>
        <v>0.86100038429234993</v>
      </c>
    </row>
    <row r="336" spans="1:15" x14ac:dyDescent="0.3">
      <c r="A336" s="12"/>
      <c r="B336" s="80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6">
        <f t="shared" si="35"/>
        <v>3.6667506961712205E-2</v>
      </c>
      <c r="I336" s="8">
        <f t="shared" si="36"/>
        <v>5.9534056243808253E-2</v>
      </c>
      <c r="J336" s="9">
        <f>IFERROR((INDEX('Channel wise traffic'!$B$3:$G$368,MATCH('Session Details'!B336,'Channel wise traffic'!$B$3:$B$368,0),6)/INDEX('Channel wise traffic'!$B$3:$G$368,MATCH('Session Details'!B336-7,'Channel wise traffic'!$B$3:$B$368,0),6))-1, "NA")</f>
        <v>2.9411754428234849E-2</v>
      </c>
      <c r="K336" s="8">
        <f t="shared" si="41"/>
        <v>2.9261643718434538E-2</v>
      </c>
      <c r="L336" s="6">
        <f t="shared" si="37"/>
        <v>0.21629998558584951</v>
      </c>
      <c r="M336" s="6">
        <f t="shared" si="38"/>
        <v>0.32639999372249606</v>
      </c>
      <c r="N336" s="6">
        <f t="shared" si="39"/>
        <v>0.69359994855293094</v>
      </c>
      <c r="O336" s="6">
        <f t="shared" si="40"/>
        <v>0.74879976361376321</v>
      </c>
    </row>
    <row r="337" spans="1:15" x14ac:dyDescent="0.3">
      <c r="A337" s="12"/>
      <c r="B337" s="80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6">
        <f t="shared" si="35"/>
        <v>4.2611513592918031E-2</v>
      </c>
      <c r="I337" s="8">
        <f t="shared" si="36"/>
        <v>0.20747489400703478</v>
      </c>
      <c r="J337" s="9">
        <f>IFERROR((INDEX('Channel wise traffic'!$B$3:$G$368,MATCH('Session Details'!B337,'Channel wise traffic'!$B$3:$B$368,0),6)/INDEX('Channel wise traffic'!$B$3:$G$368,MATCH('Session Details'!B337-7,'Channel wise traffic'!$B$3:$B$368,0),6))-1, "NA")</f>
        <v>9.7087489930292037E-3</v>
      </c>
      <c r="K337" s="8">
        <f t="shared" si="41"/>
        <v>0.19586457141979285</v>
      </c>
      <c r="L337" s="6">
        <f t="shared" si="37"/>
        <v>0.2183999945164799</v>
      </c>
      <c r="M337" s="6">
        <f t="shared" si="38"/>
        <v>0.34339998183615306</v>
      </c>
      <c r="N337" s="6">
        <f t="shared" si="39"/>
        <v>0.7003998191545906</v>
      </c>
      <c r="O337" s="6">
        <f t="shared" si="40"/>
        <v>0.81120019181734293</v>
      </c>
    </row>
    <row r="338" spans="1:15" x14ac:dyDescent="0.3">
      <c r="A338" s="12"/>
      <c r="B338" s="80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6">
        <f t="shared" si="35"/>
        <v>6.0967619460816282E-2</v>
      </c>
      <c r="I338" s="8">
        <f t="shared" si="36"/>
        <v>-3.9677707910705906E-2</v>
      </c>
      <c r="J338" s="9">
        <f>IFERROR((INDEX('Channel wise traffic'!$B$3:$G$368,MATCH('Session Details'!B338,'Channel wise traffic'!$B$3:$B$368,0),6)/INDEX('Channel wise traffic'!$B$3:$G$368,MATCH('Session Details'!B338-7,'Channel wise traffic'!$B$3:$B$368,0),6))-1, "NA")</f>
        <v>-2.9411712923870126E-2</v>
      </c>
      <c r="K338" s="8">
        <f t="shared" si="41"/>
        <v>-1.0577041867413484E-2</v>
      </c>
      <c r="L338" s="6">
        <f t="shared" si="37"/>
        <v>0.26249996104681417</v>
      </c>
      <c r="M338" s="6">
        <f t="shared" si="38"/>
        <v>0.39200002551475577</v>
      </c>
      <c r="N338" s="6">
        <f t="shared" si="39"/>
        <v>0.71539984098479137</v>
      </c>
      <c r="O338" s="6">
        <f t="shared" si="40"/>
        <v>0.82819968320499993</v>
      </c>
    </row>
    <row r="339" spans="1:15" x14ac:dyDescent="0.3">
      <c r="A339" s="12"/>
      <c r="B339" s="80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6">
        <f t="shared" si="35"/>
        <v>6.1533204602351635E-2</v>
      </c>
      <c r="I339" s="8">
        <f t="shared" si="36"/>
        <v>1.9222381382533626E-2</v>
      </c>
      <c r="J339" s="9">
        <f>IFERROR((INDEX('Channel wise traffic'!$B$3:$G$368,MATCH('Session Details'!B339,'Channel wise traffic'!$B$3:$B$368,0),6)/INDEX('Channel wise traffic'!$B$3:$G$368,MATCH('Session Details'!B339-7,'Channel wise traffic'!$B$3:$B$368,0),6))-1, "NA")</f>
        <v>-1.0309307224181552E-2</v>
      </c>
      <c r="K339" s="8">
        <f t="shared" si="41"/>
        <v>2.9839310724341761E-2</v>
      </c>
      <c r="L339" s="6">
        <f t="shared" si="37"/>
        <v>0.2600000019185898</v>
      </c>
      <c r="M339" s="6">
        <f t="shared" si="38"/>
        <v>0.41599989521547975</v>
      </c>
      <c r="N339" s="6">
        <f t="shared" si="39"/>
        <v>0.7007998708641151</v>
      </c>
      <c r="O339" s="6">
        <f t="shared" si="40"/>
        <v>0.81179981471825535</v>
      </c>
    </row>
    <row r="340" spans="1:15" x14ac:dyDescent="0.3">
      <c r="A340" s="12"/>
      <c r="B340" s="80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6">
        <f t="shared" si="35"/>
        <v>5.9726870300945152E-2</v>
      </c>
      <c r="I340" s="8">
        <f t="shared" si="36"/>
        <v>-8.263346284092199E-3</v>
      </c>
      <c r="J340" s="9">
        <f>IFERROR((INDEX('Channel wise traffic'!$B$3:$G$368,MATCH('Session Details'!B340,'Channel wise traffic'!$B$3:$B$368,0),6)/INDEX('Channel wise traffic'!$B$3:$G$368,MATCH('Session Details'!B340-7,'Channel wise traffic'!$B$3:$B$368,0),6))-1, "NA")</f>
        <v>-1.9047629488924911E-2</v>
      </c>
      <c r="K340" s="8">
        <f t="shared" si="41"/>
        <v>1.0993685157453914E-2</v>
      </c>
      <c r="L340" s="6">
        <f t="shared" si="37"/>
        <v>0.2574999798827477</v>
      </c>
      <c r="M340" s="6">
        <f t="shared" si="38"/>
        <v>0.3959999173608385</v>
      </c>
      <c r="N340" s="6">
        <f t="shared" si="39"/>
        <v>0.69349990705635189</v>
      </c>
      <c r="O340" s="6">
        <f t="shared" si="40"/>
        <v>0.84459995954078793</v>
      </c>
    </row>
    <row r="341" spans="1:15" x14ac:dyDescent="0.3">
      <c r="A341" s="12"/>
      <c r="B341" s="80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6">
        <f t="shared" si="35"/>
        <v>6.2820325162000548E-2</v>
      </c>
      <c r="I341" s="8">
        <f t="shared" si="36"/>
        <v>9.5230229133024258E-2</v>
      </c>
      <c r="J341" s="9">
        <f>IFERROR((INDEX('Channel wise traffic'!$B$3:$G$368,MATCH('Session Details'!B341,'Channel wise traffic'!$B$3:$B$368,0),6)/INDEX('Channel wise traffic'!$B$3:$G$368,MATCH('Session Details'!B341-7,'Channel wise traffic'!$B$3:$B$368,0),6))-1, "NA")</f>
        <v>-9.5237928177200892E-3</v>
      </c>
      <c r="K341" s="8">
        <f t="shared" si="41"/>
        <v>0.10576126944543618</v>
      </c>
      <c r="L341" s="6">
        <f t="shared" si="37"/>
        <v>0.25749996657226321</v>
      </c>
      <c r="M341" s="6">
        <f t="shared" si="38"/>
        <v>0.41599988858136044</v>
      </c>
      <c r="N341" s="6">
        <f t="shared" si="39"/>
        <v>0.73730013247003923</v>
      </c>
      <c r="O341" s="6">
        <f t="shared" si="40"/>
        <v>0.79539979874820266</v>
      </c>
    </row>
    <row r="342" spans="1:15" x14ac:dyDescent="0.3">
      <c r="A342" s="12"/>
      <c r="B342" s="80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6">
        <f t="shared" si="35"/>
        <v>6.3442296573311643E-2</v>
      </c>
      <c r="I342" s="8">
        <f t="shared" si="36"/>
        <v>-2.0513699985488687E-2</v>
      </c>
      <c r="J342" s="9">
        <f>IFERROR((INDEX('Channel wise traffic'!$B$3:$G$368,MATCH('Session Details'!B342,'Channel wise traffic'!$B$3:$B$368,0),6)/INDEX('Channel wise traffic'!$B$3:$G$368,MATCH('Session Details'!B342-7,'Channel wise traffic'!$B$3:$B$368,0),6))-1, "NA")</f>
        <v>-2.9999947507378666E-2</v>
      </c>
      <c r="K342" s="8">
        <f t="shared" si="41"/>
        <v>9.7796811497079528E-3</v>
      </c>
      <c r="L342" s="6">
        <f t="shared" si="37"/>
        <v>0.24249998338540821</v>
      </c>
      <c r="M342" s="6">
        <f t="shared" si="38"/>
        <v>0.41599984809515039</v>
      </c>
      <c r="N342" s="6">
        <f t="shared" si="39"/>
        <v>0.74460018474259559</v>
      </c>
      <c r="O342" s="6">
        <f t="shared" si="40"/>
        <v>0.8445995990808689</v>
      </c>
    </row>
    <row r="343" spans="1:15" x14ac:dyDescent="0.3">
      <c r="A343" s="12"/>
      <c r="B343" s="80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6">
        <f t="shared" si="35"/>
        <v>3.7862968354100197E-2</v>
      </c>
      <c r="I343" s="8">
        <f t="shared" si="36"/>
        <v>-3.623744788939387E-2</v>
      </c>
      <c r="J343" s="9">
        <f>IFERROR((INDEX('Channel wise traffic'!$B$3:$G$368,MATCH('Session Details'!B343,'Channel wise traffic'!$B$3:$B$368,0),6)/INDEX('Channel wise traffic'!$B$3:$G$368,MATCH('Session Details'!B343-7,'Channel wise traffic'!$B$3:$B$368,0),6))-1, "NA")</f>
        <v>-6.6666636964265225E-2</v>
      </c>
      <c r="K343" s="8">
        <f t="shared" si="41"/>
        <v>3.2602745358070839E-2</v>
      </c>
      <c r="L343" s="6">
        <f t="shared" si="37"/>
        <v>0.20789998989587982</v>
      </c>
      <c r="M343" s="6">
        <f t="shared" si="38"/>
        <v>0.34339996372155607</v>
      </c>
      <c r="N343" s="6">
        <f t="shared" si="39"/>
        <v>0.68679989976791878</v>
      </c>
      <c r="O343" s="6">
        <f t="shared" si="40"/>
        <v>0.77219986648369987</v>
      </c>
    </row>
    <row r="344" spans="1:15" x14ac:dyDescent="0.3">
      <c r="A344" s="12"/>
      <c r="B344" s="80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6">
        <f t="shared" si="35"/>
        <v>3.711314943834617E-2</v>
      </c>
      <c r="I344" s="8">
        <f t="shared" si="36"/>
        <v>-0.17928270430340221</v>
      </c>
      <c r="J344" s="9">
        <f>IFERROR((INDEX('Channel wise traffic'!$B$3:$G$368,MATCH('Session Details'!B344,'Channel wise traffic'!$B$3:$B$368,0),6)/INDEX('Channel wise traffic'!$B$3:$G$368,MATCH('Session Details'!B344-7,'Channel wise traffic'!$B$3:$B$368,0),6))-1, "NA")</f>
        <v>-5.769228750807609E-2</v>
      </c>
      <c r="K344" s="8">
        <f t="shared" si="41"/>
        <v>-0.12903470660769212</v>
      </c>
      <c r="L344" s="6">
        <f t="shared" si="37"/>
        <v>0.20999998749771406</v>
      </c>
      <c r="M344" s="6">
        <f t="shared" si="38"/>
        <v>0.33320001169044988</v>
      </c>
      <c r="N344" s="6">
        <f t="shared" si="39"/>
        <v>0.67999987005413864</v>
      </c>
      <c r="O344" s="6">
        <f t="shared" si="40"/>
        <v>0.78000018154204676</v>
      </c>
    </row>
    <row r="345" spans="1:15" x14ac:dyDescent="0.3">
      <c r="A345" s="12"/>
      <c r="B345" s="80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6">
        <f t="shared" si="35"/>
        <v>5.5144874040302959E-2</v>
      </c>
      <c r="I345" s="8">
        <f t="shared" si="36"/>
        <v>-4.9824002490055808E-2</v>
      </c>
      <c r="J345" s="9">
        <f>IFERROR((INDEX('Channel wise traffic'!$B$3:$G$368,MATCH('Session Details'!B345,'Channel wise traffic'!$B$3:$B$368,0),6)/INDEX('Channel wise traffic'!$B$3:$G$368,MATCH('Session Details'!B345-7,'Channel wise traffic'!$B$3:$B$368,0),6))-1, "NA")</f>
        <v>5.050500540321412E-2</v>
      </c>
      <c r="K345" s="8">
        <f t="shared" si="41"/>
        <v>-9.5505540022857272E-2</v>
      </c>
      <c r="L345" s="6">
        <f t="shared" si="37"/>
        <v>0.24499998538920112</v>
      </c>
      <c r="M345" s="6">
        <f t="shared" si="38"/>
        <v>0.40799985109092163</v>
      </c>
      <c r="N345" s="6">
        <f t="shared" si="39"/>
        <v>0.70080023953591686</v>
      </c>
      <c r="O345" s="6">
        <f t="shared" si="40"/>
        <v>0.78719956313882733</v>
      </c>
    </row>
    <row r="346" spans="1:15" x14ac:dyDescent="0.3">
      <c r="A346" s="12"/>
      <c r="B346" s="80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6">
        <f t="shared" si="35"/>
        <v>5.7477786102777713E-2</v>
      </c>
      <c r="I346" s="8">
        <f t="shared" si="36"/>
        <v>-3.671571241047511E-2</v>
      </c>
      <c r="J346" s="9">
        <f>IFERROR((INDEX('Channel wise traffic'!$B$3:$G$368,MATCH('Session Details'!B346,'Channel wise traffic'!$B$3:$B$368,0),6)/INDEX('Channel wise traffic'!$B$3:$G$368,MATCH('Session Details'!B346-7,'Channel wise traffic'!$B$3:$B$368,0),6))-1, "NA")</f>
        <v>3.1250040470256035E-2</v>
      </c>
      <c r="K346" s="8">
        <f t="shared" si="41"/>
        <v>-6.5906180667517744E-2</v>
      </c>
      <c r="L346" s="6">
        <f t="shared" si="37"/>
        <v>0.24249997686064484</v>
      </c>
      <c r="M346" s="6">
        <f t="shared" si="38"/>
        <v>0.40399996931215104</v>
      </c>
      <c r="N346" s="6">
        <f t="shared" si="39"/>
        <v>0.72269984727286884</v>
      </c>
      <c r="O346" s="6">
        <f t="shared" si="40"/>
        <v>0.81179997819052285</v>
      </c>
    </row>
    <row r="347" spans="1:15" x14ac:dyDescent="0.3">
      <c r="A347" s="12"/>
      <c r="B347" s="80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6">
        <f t="shared" si="35"/>
        <v>5.5178921629180228E-2</v>
      </c>
      <c r="I347" s="8">
        <f t="shared" si="36"/>
        <v>-6.7176289013204826E-2</v>
      </c>
      <c r="J347" s="9">
        <f>IFERROR((INDEX('Channel wise traffic'!$B$3:$G$368,MATCH('Session Details'!B347,'Channel wise traffic'!$B$3:$B$368,0),6)/INDEX('Channel wise traffic'!$B$3:$G$368,MATCH('Session Details'!B347-7,'Channel wise traffic'!$B$3:$B$368,0),6))-1, "NA")</f>
        <v>9.7087656419474477E-3</v>
      </c>
      <c r="K347" s="8">
        <f t="shared" si="41"/>
        <v>-7.6145772394388356E-2</v>
      </c>
      <c r="L347" s="6">
        <f t="shared" si="37"/>
        <v>0.24249998915258872</v>
      </c>
      <c r="M347" s="6">
        <f t="shared" si="38"/>
        <v>0.40399988095918415</v>
      </c>
      <c r="N347" s="6">
        <f t="shared" si="39"/>
        <v>0.70809981954605872</v>
      </c>
      <c r="O347" s="6">
        <f t="shared" si="40"/>
        <v>0.79540032549382522</v>
      </c>
    </row>
    <row r="348" spans="1:15" x14ac:dyDescent="0.3">
      <c r="A348" s="12"/>
      <c r="B348" s="80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6">
        <f t="shared" si="35"/>
        <v>6.2888882009826244E-2</v>
      </c>
      <c r="I348" s="8">
        <f t="shared" si="36"/>
        <v>-2.7786352724930241E-2</v>
      </c>
      <c r="J348" s="9">
        <f>IFERROR((INDEX('Channel wise traffic'!$B$3:$G$368,MATCH('Session Details'!B348,'Channel wise traffic'!$B$3:$B$368,0),6)/INDEX('Channel wise traffic'!$B$3:$G$368,MATCH('Session Details'!B348-7,'Channel wise traffic'!$B$3:$B$368,0),6))-1, "NA")</f>
        <v>-2.8846191309743974E-2</v>
      </c>
      <c r="K348" s="8">
        <f t="shared" si="41"/>
        <v>1.0913163478365462E-3</v>
      </c>
      <c r="L348" s="6">
        <f t="shared" si="37"/>
        <v>0.25749999555495034</v>
      </c>
      <c r="M348" s="6">
        <f t="shared" si="38"/>
        <v>0.39999985836037616</v>
      </c>
      <c r="N348" s="6">
        <f t="shared" si="39"/>
        <v>0.74460020874146948</v>
      </c>
      <c r="O348" s="6">
        <f t="shared" si="40"/>
        <v>0.81999963144400834</v>
      </c>
    </row>
    <row r="349" spans="1:15" x14ac:dyDescent="0.3">
      <c r="A349" s="12"/>
      <c r="B349" s="80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6">
        <f t="shared" si="35"/>
        <v>5.7373640470833771E-2</v>
      </c>
      <c r="I349" s="8">
        <f t="shared" si="36"/>
        <v>-2.1071274647128546E-2</v>
      </c>
      <c r="J349" s="9">
        <f>IFERROR((INDEX('Channel wise traffic'!$B$3:$G$368,MATCH('Session Details'!B349,'Channel wise traffic'!$B$3:$B$368,0),6)/INDEX('Channel wise traffic'!$B$3:$G$368,MATCH('Session Details'!B349-7,'Channel wise traffic'!$B$3:$B$368,0),6))-1, "NA")</f>
        <v>8.247417297186499E-2</v>
      </c>
      <c r="K349" s="8">
        <f t="shared" si="41"/>
        <v>-9.5656311802413296E-2</v>
      </c>
      <c r="L349" s="6">
        <f t="shared" si="37"/>
        <v>0.25999996404014575</v>
      </c>
      <c r="M349" s="6">
        <f t="shared" si="38"/>
        <v>0.38400002158940894</v>
      </c>
      <c r="N349" s="6">
        <f t="shared" si="39"/>
        <v>0.72999975402693051</v>
      </c>
      <c r="O349" s="6">
        <f t="shared" si="40"/>
        <v>0.78720012996624489</v>
      </c>
    </row>
    <row r="350" spans="1:15" x14ac:dyDescent="0.3">
      <c r="A350" s="12"/>
      <c r="B350" s="80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6">
        <f t="shared" si="35"/>
        <v>3.8955484510034333E-2</v>
      </c>
      <c r="I350" s="8">
        <f t="shared" si="36"/>
        <v>7.0848537461892125E-2</v>
      </c>
      <c r="J350" s="9">
        <f>IFERROR((INDEX('Channel wise traffic'!$B$3:$G$368,MATCH('Session Details'!B350,'Channel wise traffic'!$B$3:$B$368,0),6)/INDEX('Channel wise traffic'!$B$3:$G$368,MATCH('Session Details'!B350-7,'Channel wise traffic'!$B$3:$B$368,0),6))-1, "NA")</f>
        <v>4.0816303799183329E-2</v>
      </c>
      <c r="K350" s="8">
        <f t="shared" si="41"/>
        <v>2.8854477169268922E-2</v>
      </c>
      <c r="L350" s="6">
        <f t="shared" si="37"/>
        <v>0.20159999842751997</v>
      </c>
      <c r="M350" s="6">
        <f t="shared" si="38"/>
        <v>0.35019996708833251</v>
      </c>
      <c r="N350" s="6">
        <f t="shared" si="39"/>
        <v>0.68680000556824738</v>
      </c>
      <c r="O350" s="6">
        <f t="shared" si="40"/>
        <v>0.80339975497261462</v>
      </c>
    </row>
    <row r="351" spans="1:15" x14ac:dyDescent="0.3">
      <c r="A351" s="12"/>
      <c r="B351" s="80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6">
        <f t="shared" si="35"/>
        <v>3.2154820978062923E-2</v>
      </c>
      <c r="I351" s="8">
        <f t="shared" si="36"/>
        <v>-0.1512819413479678</v>
      </c>
      <c r="J351" s="9">
        <f>IFERROR((INDEX('Channel wise traffic'!$B$3:$G$368,MATCH('Session Details'!B351,'Channel wise traffic'!$B$3:$B$368,0),6)/INDEX('Channel wise traffic'!$B$3:$G$368,MATCH('Session Details'!B351-7,'Channel wise traffic'!$B$3:$B$368,0),6))-1, "NA")</f>
        <v>-2.0408208728164068E-2</v>
      </c>
      <c r="K351" s="8">
        <f t="shared" si="41"/>
        <v>-0.13360031512605031</v>
      </c>
      <c r="L351" s="6">
        <f t="shared" si="37"/>
        <v>0.20159998477751973</v>
      </c>
      <c r="M351" s="6">
        <f t="shared" si="38"/>
        <v>0.3229999325489521</v>
      </c>
      <c r="N351" s="6">
        <f t="shared" si="39"/>
        <v>0.64600005773028057</v>
      </c>
      <c r="O351" s="6">
        <f t="shared" si="40"/>
        <v>0.76439988415550741</v>
      </c>
    </row>
    <row r="352" spans="1:15" x14ac:dyDescent="0.3">
      <c r="A352" s="12"/>
      <c r="B352" s="80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6">
        <f t="shared" si="35"/>
        <v>6.2253415203397382E-2</v>
      </c>
      <c r="I352" s="8">
        <f t="shared" si="36"/>
        <v>6.3777394532654963E-2</v>
      </c>
      <c r="J352" s="9">
        <f>IFERROR((INDEX('Channel wise traffic'!$B$3:$G$368,MATCH('Session Details'!B352,'Channel wise traffic'!$B$3:$B$368,0),6)/INDEX('Channel wise traffic'!$B$3:$G$368,MATCH('Session Details'!B352-7,'Channel wise traffic'!$B$3:$B$368,0),6))-1, "NA")</f>
        <v>-5.7692294069183969E-2</v>
      </c>
      <c r="K352" s="8">
        <f t="shared" si="41"/>
        <v>0.12890665337088447</v>
      </c>
      <c r="L352" s="6">
        <f t="shared" si="37"/>
        <v>0.25499998989803735</v>
      </c>
      <c r="M352" s="6">
        <f t="shared" si="38"/>
        <v>0.40799990713380085</v>
      </c>
      <c r="N352" s="6">
        <f t="shared" si="39"/>
        <v>0.71539984518683708</v>
      </c>
      <c r="O352" s="6">
        <f t="shared" si="40"/>
        <v>0.83640016993908828</v>
      </c>
    </row>
    <row r="353" spans="1:15" x14ac:dyDescent="0.3">
      <c r="A353" s="12"/>
      <c r="B353" s="80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6">
        <f t="shared" si="35"/>
        <v>5.2424970876994104E-2</v>
      </c>
      <c r="I353" s="8">
        <f t="shared" si="36"/>
        <v>-0.10633509793798579</v>
      </c>
      <c r="J353" s="9">
        <f>IFERROR((INDEX('Channel wise traffic'!$B$3:$G$368,MATCH('Session Details'!B353,'Channel wise traffic'!$B$3:$B$368,0),6)/INDEX('Channel wise traffic'!$B$3:$G$368,MATCH('Session Details'!B353-7,'Channel wise traffic'!$B$3:$B$368,0),6))-1, "NA")</f>
        <v>-2.0202030068046883E-2</v>
      </c>
      <c r="K353" s="8">
        <f t="shared" si="41"/>
        <v>-8.7909009173535724E-2</v>
      </c>
      <c r="L353" s="6">
        <f t="shared" si="37"/>
        <v>0.24249998338540821</v>
      </c>
      <c r="M353" s="6">
        <f t="shared" si="38"/>
        <v>0.39599989116095824</v>
      </c>
      <c r="N353" s="6">
        <f t="shared" si="39"/>
        <v>0.69350008650732842</v>
      </c>
      <c r="O353" s="6">
        <f t="shared" si="40"/>
        <v>0.7871996612769403</v>
      </c>
    </row>
    <row r="354" spans="1:15" x14ac:dyDescent="0.3">
      <c r="A354" s="12"/>
      <c r="B354" s="80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6">
        <f t="shared" si="35"/>
        <v>5.7403640596793933E-2</v>
      </c>
      <c r="I354" s="8">
        <f t="shared" si="36"/>
        <v>3.0315187763836571E-2</v>
      </c>
      <c r="J354" s="9">
        <f>IFERROR((INDEX('Channel wise traffic'!$B$3:$G$368,MATCH('Session Details'!B354,'Channel wise traffic'!$B$3:$B$368,0),6)/INDEX('Channel wise traffic'!$B$3:$G$368,MATCH('Session Details'!B354-7,'Channel wise traffic'!$B$3:$B$368,0),6))-1, "NA")</f>
        <v>-9.6154118616319506E-3</v>
      </c>
      <c r="K354" s="8">
        <f t="shared" si="41"/>
        <v>4.0318275564798389E-2</v>
      </c>
      <c r="L354" s="6">
        <f t="shared" si="37"/>
        <v>0.24249997541224722</v>
      </c>
      <c r="M354" s="6">
        <f t="shared" si="38"/>
        <v>0.3880000324456977</v>
      </c>
      <c r="N354" s="6">
        <f t="shared" si="39"/>
        <v>0.75919970960038696</v>
      </c>
      <c r="O354" s="6">
        <f t="shared" si="40"/>
        <v>0.8036000267855411</v>
      </c>
    </row>
    <row r="355" spans="1:15" x14ac:dyDescent="0.3">
      <c r="A355" s="12"/>
      <c r="B355" s="80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6">
        <f t="shared" si="35"/>
        <v>5.7495364528890876E-2</v>
      </c>
      <c r="I355" s="8">
        <f t="shared" si="36"/>
        <v>-0.12197005010014961</v>
      </c>
      <c r="J355" s="9">
        <f>IFERROR((INDEX('Channel wise traffic'!$B$3:$G$368,MATCH('Session Details'!B355,'Channel wise traffic'!$B$3:$B$368,0),6)/INDEX('Channel wise traffic'!$B$3:$G$368,MATCH('Session Details'!B355-7,'Channel wise traffic'!$B$3:$B$368,0),6))-1, "NA")</f>
        <v>-3.9603891784959377E-2</v>
      </c>
      <c r="K355" s="8">
        <f t="shared" si="41"/>
        <v>-8.5762654837664987E-2</v>
      </c>
      <c r="L355" s="6">
        <f t="shared" si="37"/>
        <v>0.247499978638382</v>
      </c>
      <c r="M355" s="6">
        <f t="shared" si="38"/>
        <v>0.39600003068784895</v>
      </c>
      <c r="N355" s="6">
        <f t="shared" si="39"/>
        <v>0.7299997432992632</v>
      </c>
      <c r="O355" s="6">
        <f t="shared" si="40"/>
        <v>0.80359965021277835</v>
      </c>
    </row>
    <row r="356" spans="1:15" x14ac:dyDescent="0.3">
      <c r="A356" s="12"/>
      <c r="B356" s="80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6">
        <f t="shared" si="35"/>
        <v>5.5590303348002343E-2</v>
      </c>
      <c r="I356" s="8">
        <f t="shared" si="36"/>
        <v>-5.8766203241909509E-2</v>
      </c>
      <c r="J356" s="9">
        <f>IFERROR((INDEX('Channel wise traffic'!$B$3:$G$368,MATCH('Session Details'!B356,'Channel wise traffic'!$B$3:$B$368,0),6)/INDEX('Channel wise traffic'!$B$3:$G$368,MATCH('Session Details'!B356-7,'Channel wise traffic'!$B$3:$B$368,0),6))-1, "NA")</f>
        <v>-2.8571422306645E-2</v>
      </c>
      <c r="K356" s="8">
        <f t="shared" si="41"/>
        <v>-3.1082865026457518E-2</v>
      </c>
      <c r="L356" s="6">
        <f t="shared" si="37"/>
        <v>0.23749997009257129</v>
      </c>
      <c r="M356" s="6">
        <f t="shared" si="38"/>
        <v>0.39200003801540573</v>
      </c>
      <c r="N356" s="6">
        <f t="shared" si="39"/>
        <v>0.69349985113866797</v>
      </c>
      <c r="O356" s="6">
        <f t="shared" si="40"/>
        <v>0.8609997063388849</v>
      </c>
    </row>
    <row r="357" spans="1:15" x14ac:dyDescent="0.3">
      <c r="A357" s="12"/>
      <c r="B357" s="80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6">
        <f t="shared" si="35"/>
        <v>3.2493286734881402E-2</v>
      </c>
      <c r="I357" s="8">
        <f t="shared" si="36"/>
        <v>-0.15770913551564303</v>
      </c>
      <c r="J357" s="9">
        <f>IFERROR((INDEX('Channel wise traffic'!$B$3:$G$368,MATCH('Session Details'!B357,'Channel wise traffic'!$B$3:$B$368,0),6)/INDEX('Channel wise traffic'!$B$3:$G$368,MATCH('Session Details'!B357-7,'Channel wise traffic'!$B$3:$B$368,0),6))-1, "NA")</f>
        <v>9.8039108627445692E-3</v>
      </c>
      <c r="K357" s="8">
        <f t="shared" si="41"/>
        <v>-0.16588672574431385</v>
      </c>
      <c r="L357" s="6">
        <f t="shared" si="37"/>
        <v>0.20159998034450877</v>
      </c>
      <c r="M357" s="6">
        <f t="shared" si="38"/>
        <v>0.32639997614058003</v>
      </c>
      <c r="N357" s="6">
        <f t="shared" si="39"/>
        <v>0.64600006376416985</v>
      </c>
      <c r="O357" s="6">
        <f t="shared" si="40"/>
        <v>0.7643996479141969</v>
      </c>
    </row>
    <row r="358" spans="1:15" x14ac:dyDescent="0.3">
      <c r="A358" s="12"/>
      <c r="B358" s="80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6">
        <f t="shared" si="35"/>
        <v>3.8916711684367444E-2</v>
      </c>
      <c r="I358" s="8">
        <f t="shared" si="36"/>
        <v>0.21029166080314066</v>
      </c>
      <c r="J358" s="9">
        <f>IFERROR((INDEX('Channel wise traffic'!$B$3:$G$368,MATCH('Session Details'!B358,'Channel wise traffic'!$B$3:$B$368,0),6)/INDEX('Channel wise traffic'!$B$3:$G$368,MATCH('Session Details'!B358-7,'Channel wise traffic'!$B$3:$B$368,0),6))-1, "NA")</f>
        <v>0</v>
      </c>
      <c r="K358" s="8">
        <f t="shared" si="41"/>
        <v>0.21029166080314066</v>
      </c>
      <c r="L358" s="6">
        <f t="shared" si="37"/>
        <v>0.21209999220311987</v>
      </c>
      <c r="M358" s="6">
        <f t="shared" si="38"/>
        <v>0.35699991827375799</v>
      </c>
      <c r="N358" s="6">
        <f t="shared" si="39"/>
        <v>0.64599997057990677</v>
      </c>
      <c r="O358" s="6">
        <f t="shared" si="40"/>
        <v>0.79560017400817007</v>
      </c>
    </row>
    <row r="359" spans="1:15" x14ac:dyDescent="0.3">
      <c r="A359" s="12"/>
      <c r="B359" s="80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6">
        <f t="shared" si="35"/>
        <v>5.5655149097213988E-2</v>
      </c>
      <c r="I359" s="8">
        <f t="shared" si="36"/>
        <v>-9.6867855803172809E-2</v>
      </c>
      <c r="J359" s="9">
        <f>IFERROR((INDEX('Channel wise traffic'!$B$3:$G$368,MATCH('Session Details'!B359,'Channel wise traffic'!$B$3:$B$368,0),6)/INDEX('Channel wise traffic'!$B$3:$G$368,MATCH('Session Details'!B359-7,'Channel wise traffic'!$B$3:$B$368,0),6))-1, "NA")</f>
        <v>1.0204110399515187E-2</v>
      </c>
      <c r="K359" s="8">
        <f t="shared" si="41"/>
        <v>-0.10599042774802347</v>
      </c>
      <c r="L359" s="6">
        <f t="shared" si="37"/>
        <v>0.23749996918628585</v>
      </c>
      <c r="M359" s="6">
        <f t="shared" si="38"/>
        <v>0.38000003525064874</v>
      </c>
      <c r="N359" s="6">
        <f t="shared" si="39"/>
        <v>0.73729971809790817</v>
      </c>
      <c r="O359" s="6">
        <f t="shared" si="40"/>
        <v>0.83640012330068381</v>
      </c>
    </row>
    <row r="360" spans="1:15" x14ac:dyDescent="0.3">
      <c r="A360" s="12"/>
      <c r="B360" s="80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6">
        <f t="shared" si="35"/>
        <v>6.1655519973154153E-2</v>
      </c>
      <c r="I360" s="8">
        <f t="shared" si="36"/>
        <v>0.18819603848330502</v>
      </c>
      <c r="J360" s="9">
        <f>IFERROR((INDEX('Channel wise traffic'!$B$3:$G$368,MATCH('Session Details'!B360,'Channel wise traffic'!$B$3:$B$368,0),6)/INDEX('Channel wise traffic'!$B$3:$G$368,MATCH('Session Details'!B360-7,'Channel wise traffic'!$B$3:$B$368,0),6))-1, "NA")</f>
        <v>1.0309259753916944E-2</v>
      </c>
      <c r="K360" s="8">
        <f t="shared" si="41"/>
        <v>0.17607161132846216</v>
      </c>
      <c r="L360" s="6">
        <f t="shared" si="37"/>
        <v>0.24999998825353181</v>
      </c>
      <c r="M360" s="6">
        <f t="shared" si="38"/>
        <v>0.39599996090775208</v>
      </c>
      <c r="N360" s="6">
        <f t="shared" si="39"/>
        <v>0.74459994608488977</v>
      </c>
      <c r="O360" s="6">
        <f t="shared" si="40"/>
        <v>0.83639963184021249</v>
      </c>
    </row>
    <row r="361" spans="1:15" x14ac:dyDescent="0.3">
      <c r="A361" s="12"/>
      <c r="B361" s="80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6">
        <f t="shared" si="35"/>
        <v>6.1002236728322792E-2</v>
      </c>
      <c r="I361" s="8">
        <f t="shared" si="36"/>
        <v>-1.9849632492091485E-2</v>
      </c>
      <c r="J361" s="9">
        <f>IFERROR((INDEX('Channel wise traffic'!$B$3:$G$368,MATCH('Session Details'!B361,'Channel wise traffic'!$B$3:$B$368,0),6)/INDEX('Channel wise traffic'!$B$3:$G$368,MATCH('Session Details'!B361-7,'Channel wise traffic'!$B$3:$B$368,0),6))-1, "NA")</f>
        <v>-7.7669856905524637E-2</v>
      </c>
      <c r="K361" s="8">
        <f t="shared" si="41"/>
        <v>6.2689336322857558E-2</v>
      </c>
      <c r="L361" s="6">
        <f t="shared" si="37"/>
        <v>0.25499997019117343</v>
      </c>
      <c r="M361" s="6">
        <f t="shared" si="38"/>
        <v>0.41199994297689141</v>
      </c>
      <c r="N361" s="6">
        <f t="shared" si="39"/>
        <v>0.73000015685970565</v>
      </c>
      <c r="O361" s="6">
        <f t="shared" si="40"/>
        <v>0.79539987840531479</v>
      </c>
    </row>
    <row r="362" spans="1:15" x14ac:dyDescent="0.3">
      <c r="A362" s="12"/>
      <c r="B362" s="80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6">
        <f t="shared" si="35"/>
        <v>6.2770506012828076E-2</v>
      </c>
      <c r="I362" s="8">
        <f t="shared" si="36"/>
        <v>6.9238688988570773E-2</v>
      </c>
      <c r="J362" s="9">
        <f>IFERROR((INDEX('Channel wise traffic'!$B$3:$G$368,MATCH('Session Details'!B362,'Channel wise traffic'!$B$3:$B$368,0),6)/INDEX('Channel wise traffic'!$B$3:$G$368,MATCH('Session Details'!B362-7,'Channel wise traffic'!$B$3:$B$368,0),6))-1, "NA")</f>
        <v>-2.0618566978098496E-2</v>
      </c>
      <c r="K362" s="8">
        <f t="shared" si="41"/>
        <v>9.1748987542926042E-2</v>
      </c>
      <c r="L362" s="6">
        <f t="shared" si="37"/>
        <v>0.25250000327170047</v>
      </c>
      <c r="M362" s="6">
        <f t="shared" si="38"/>
        <v>0.41199996851873144</v>
      </c>
      <c r="N362" s="6">
        <f t="shared" si="39"/>
        <v>0.76649961887758045</v>
      </c>
      <c r="O362" s="6">
        <f t="shared" si="40"/>
        <v>0.78720005446371477</v>
      </c>
    </row>
    <row r="363" spans="1:15" x14ac:dyDescent="0.3">
      <c r="A363" s="12"/>
      <c r="B363" s="80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6">
        <f t="shared" si="35"/>
        <v>5.8538432445819771E-2</v>
      </c>
      <c r="I363" s="8">
        <f t="shared" si="36"/>
        <v>6.335698896963593E-2</v>
      </c>
      <c r="J363" s="9">
        <f>IFERROR((INDEX('Channel wise traffic'!$B$3:$G$368,MATCH('Session Details'!B363,'Channel wise traffic'!$B$3:$B$368,0),6)/INDEX('Channel wise traffic'!$B$3:$G$368,MATCH('Session Details'!B363-7,'Channel wise traffic'!$B$3:$B$368,0),6))-1, "NA")</f>
        <v>9.8039043079567456E-3</v>
      </c>
      <c r="K363" s="8">
        <f t="shared" si="41"/>
        <v>5.3033153630440921E-2</v>
      </c>
      <c r="L363" s="6">
        <f t="shared" si="37"/>
        <v>0.25249999329424921</v>
      </c>
      <c r="M363" s="6">
        <f t="shared" si="38"/>
        <v>0.41600000141639626</v>
      </c>
      <c r="N363" s="6">
        <f t="shared" si="39"/>
        <v>0.69350002659998933</v>
      </c>
      <c r="O363" s="6">
        <f t="shared" si="40"/>
        <v>0.80359995458632127</v>
      </c>
    </row>
    <row r="364" spans="1:15" x14ac:dyDescent="0.3">
      <c r="A364" s="12"/>
      <c r="B364" s="80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6">
        <f t="shared" si="35"/>
        <v>3.9002773086661079E-2</v>
      </c>
      <c r="I364" s="8">
        <f t="shared" si="36"/>
        <v>0.17702582712427128</v>
      </c>
      <c r="J364" s="9">
        <f>IFERROR((INDEX('Channel wise traffic'!$B$3:$G$368,MATCH('Session Details'!B364,'Channel wise traffic'!$B$3:$B$368,0),6)/INDEX('Channel wise traffic'!$B$3:$G$368,MATCH('Session Details'!B364-7,'Channel wise traffic'!$B$3:$B$368,0),6))-1, "NA")</f>
        <v>-1.9417454730133787E-2</v>
      </c>
      <c r="K364" s="8">
        <f t="shared" si="41"/>
        <v>0.2003332689885069</v>
      </c>
      <c r="L364" s="6">
        <f t="shared" si="37"/>
        <v>0.20999999823550097</v>
      </c>
      <c r="M364" s="6">
        <f t="shared" si="38"/>
        <v>0.34339997538103728</v>
      </c>
      <c r="N364" s="6">
        <f t="shared" si="39"/>
        <v>0.6731997757490249</v>
      </c>
      <c r="O364" s="6">
        <f t="shared" si="40"/>
        <v>0.80340026923379226</v>
      </c>
    </row>
    <row r="365" spans="1:15" x14ac:dyDescent="0.3">
      <c r="A365" s="12"/>
      <c r="B365" s="80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6">
        <f t="shared" si="35"/>
        <v>3.6658013316382146E-2</v>
      </c>
      <c r="I365" s="8">
        <f t="shared" si="36"/>
        <v>-4.8227189709752039E-2</v>
      </c>
      <c r="J365" s="9">
        <f>IFERROR((INDEX('Channel wise traffic'!$B$3:$G$368,MATCH('Session Details'!B365,'Channel wise traffic'!$B$3:$B$368,0),6)/INDEX('Channel wise traffic'!$B$3:$G$368,MATCH('Session Details'!B365-7,'Channel wise traffic'!$B$3:$B$368,0),6))-1, "NA")</f>
        <v>1.0416678752604991E-2</v>
      </c>
      <c r="K365" s="8">
        <f t="shared" si="41"/>
        <v>-5.8039291353914724E-2</v>
      </c>
      <c r="L365" s="6">
        <f t="shared" si="37"/>
        <v>0.2015999886824669</v>
      </c>
      <c r="M365" s="6">
        <f t="shared" si="38"/>
        <v>0.35700000455670133</v>
      </c>
      <c r="N365" s="6">
        <f t="shared" si="39"/>
        <v>0.67319995941089639</v>
      </c>
      <c r="O365" s="6">
        <f t="shared" si="40"/>
        <v>0.75659961937806475</v>
      </c>
    </row>
    <row r="366" spans="1:15" x14ac:dyDescent="0.3">
      <c r="A366" s="12"/>
      <c r="B366" s="80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6">
        <f t="shared" si="35"/>
        <v>5.2932672802753128E-2</v>
      </c>
      <c r="I366" s="8">
        <f t="shared" si="36"/>
        <v>-2.0096189604669967E-2</v>
      </c>
      <c r="J366" s="9">
        <f>IFERROR((INDEX('Channel wise traffic'!$B$3:$G$368,MATCH('Session Details'!B366,'Channel wise traffic'!$B$3:$B$368,0),6)/INDEX('Channel wise traffic'!$B$3:$G$368,MATCH('Session Details'!B366-7,'Channel wise traffic'!$B$3:$B$368,0),6))-1, "NA")</f>
        <v>3.0302975335167126E-2</v>
      </c>
      <c r="K366" s="8">
        <f t="shared" si="41"/>
        <v>-4.8916880802986507E-2</v>
      </c>
      <c r="L366" s="6">
        <f t="shared" si="37"/>
        <v>0.23999996027390599</v>
      </c>
      <c r="M366" s="6">
        <f t="shared" si="38"/>
        <v>0.38399997441879885</v>
      </c>
      <c r="N366" s="6">
        <f t="shared" si="39"/>
        <v>0.69349972740618537</v>
      </c>
      <c r="O366" s="6">
        <f t="shared" si="40"/>
        <v>0.82819988147867707</v>
      </c>
    </row>
    <row r="367" spans="1:15" x14ac:dyDescent="0.3">
      <c r="A367" s="12"/>
      <c r="B367" s="80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6">
        <f t="shared" si="35"/>
        <v>5.854700307228157E-2</v>
      </c>
      <c r="I367" s="8">
        <f t="shared" si="36"/>
        <v>-2.1348651972925126E-2</v>
      </c>
      <c r="J367" s="9">
        <f>IFERROR((INDEX('Channel wise traffic'!$B$3:$G$368,MATCH('Session Details'!B367,'Channel wise traffic'!$B$3:$B$368,0),6)/INDEX('Channel wise traffic'!$B$3:$G$368,MATCH('Session Details'!B367-7,'Channel wise traffic'!$B$3:$B$368,0),6))-1, "NA")</f>
        <v>3.06121902409211E-2</v>
      </c>
      <c r="K367" s="8">
        <f t="shared" si="41"/>
        <v>-5.0417495501231424E-2</v>
      </c>
      <c r="L367" s="6">
        <f t="shared" si="37"/>
        <v>0.24249998164992312</v>
      </c>
      <c r="M367" s="6">
        <f t="shared" si="38"/>
        <v>0.39599997668786879</v>
      </c>
      <c r="N367" s="6">
        <f t="shared" si="39"/>
        <v>0.70809985515372176</v>
      </c>
      <c r="O367" s="6">
        <f t="shared" si="40"/>
        <v>0.86100028092128778</v>
      </c>
    </row>
    <row r="368" spans="1:15" x14ac:dyDescent="0.3">
      <c r="A368" s="12"/>
      <c r="B368" s="80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6">
        <f t="shared" si="35"/>
        <v>5.914702260958294E-2</v>
      </c>
      <c r="I368" s="8">
        <f t="shared" si="36"/>
        <v>2.0618704144240274E-2</v>
      </c>
      <c r="J368" s="9">
        <f>IFERROR((INDEX('Channel wise traffic'!$B$3:$G$368,MATCH('Session Details'!B368,'Channel wise traffic'!$B$3:$B$368,0),6)/INDEX('Channel wise traffic'!$B$3:$G$368,MATCH('Session Details'!B368-7,'Channel wise traffic'!$B$3:$B$368,0),6))-1, "NA")</f>
        <v>5.2631533028763E-2</v>
      </c>
      <c r="K368" s="8">
        <f t="shared" si="41"/>
        <v>-3.0412231062971751E-2</v>
      </c>
      <c r="L368" s="6">
        <f t="shared" si="37"/>
        <v>0.24749997006999935</v>
      </c>
      <c r="M368" s="6">
        <f t="shared" si="38"/>
        <v>0.37999989209384638</v>
      </c>
      <c r="N368" s="6">
        <f t="shared" si="39"/>
        <v>0.74460016205511348</v>
      </c>
      <c r="O368" s="6">
        <f t="shared" si="40"/>
        <v>0.84460011690776982</v>
      </c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</sheetData>
  <sheetProtection sheet="1" objects="1" scenarios="1" sort="0"/>
  <conditionalFormatting sqref="I10:I368">
    <cfRule type="cellIs" dxfId="144" priority="1" operator="lessThan">
      <formula>-0.2</formula>
    </cfRule>
    <cfRule type="cellIs" dxfId="143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G1" sqref="G1"/>
    </sheetView>
  </sheetViews>
  <sheetFormatPr defaultRowHeight="15.6" x14ac:dyDescent="0.3"/>
  <cols>
    <col min="1" max="1" width="10.5" bestFit="1" customWidth="1"/>
    <col min="2" max="2" width="8.796875" customWidth="1"/>
    <col min="3" max="3" width="14" customWidth="1"/>
    <col min="5" max="5" width="20.19921875" bestFit="1" customWidth="1"/>
    <col min="7" max="7" width="20.8984375" bestFit="1" customWidth="1"/>
  </cols>
  <sheetData>
    <row r="1" spans="1:7" x14ac:dyDescent="0.3">
      <c r="A1" s="94" t="s">
        <v>0</v>
      </c>
      <c r="B1" s="99"/>
      <c r="C1" s="91" t="s">
        <v>61</v>
      </c>
      <c r="E1" s="122" t="s">
        <v>71</v>
      </c>
      <c r="G1" s="122" t="s">
        <v>78</v>
      </c>
    </row>
    <row r="2" spans="1:7" x14ac:dyDescent="0.3">
      <c r="A2" s="92">
        <v>43475</v>
      </c>
      <c r="C2" s="100">
        <v>43482</v>
      </c>
      <c r="E2" s="93">
        <v>43478</v>
      </c>
      <c r="G2" s="93">
        <v>43475</v>
      </c>
    </row>
    <row r="3" spans="1:7" x14ac:dyDescent="0.3">
      <c r="A3" s="93">
        <v>43494</v>
      </c>
      <c r="C3" s="100">
        <v>43486</v>
      </c>
      <c r="E3" s="93">
        <v>43482</v>
      </c>
      <c r="G3" s="93">
        <v>43479</v>
      </c>
    </row>
    <row r="4" spans="1:7" x14ac:dyDescent="0.3">
      <c r="A4" s="92">
        <v>43515</v>
      </c>
      <c r="C4" s="100">
        <v>43487</v>
      </c>
      <c r="E4" s="93">
        <v>43483</v>
      </c>
      <c r="G4" s="93">
        <v>43481</v>
      </c>
    </row>
    <row r="5" spans="1:7" x14ac:dyDescent="0.3">
      <c r="A5" s="93">
        <v>43526</v>
      </c>
      <c r="C5" s="100">
        <v>43496</v>
      </c>
      <c r="E5" s="93">
        <v>43486</v>
      </c>
      <c r="G5" s="93">
        <v>43489</v>
      </c>
    </row>
    <row r="6" spans="1:7" x14ac:dyDescent="0.3">
      <c r="A6" s="92">
        <v>43543</v>
      </c>
      <c r="C6" s="100">
        <v>43501</v>
      </c>
      <c r="E6" s="93">
        <v>43487</v>
      </c>
      <c r="G6" s="93">
        <v>43490</v>
      </c>
    </row>
    <row r="7" spans="1:7" x14ac:dyDescent="0.3">
      <c r="A7" s="93">
        <v>43559</v>
      </c>
      <c r="C7" s="100">
        <v>43522</v>
      </c>
      <c r="E7" s="93">
        <v>43491</v>
      </c>
      <c r="G7" s="93">
        <v>43494</v>
      </c>
    </row>
    <row r="8" spans="1:7" x14ac:dyDescent="0.3">
      <c r="A8" s="92">
        <v>43567</v>
      </c>
      <c r="C8" s="100">
        <v>43524</v>
      </c>
      <c r="E8" s="93">
        <v>43503</v>
      </c>
      <c r="G8" s="93">
        <v>43498</v>
      </c>
    </row>
    <row r="9" spans="1:7" x14ac:dyDescent="0.3">
      <c r="A9" s="93">
        <v>43580</v>
      </c>
      <c r="C9" s="100">
        <v>43533</v>
      </c>
      <c r="E9" s="93">
        <v>43504</v>
      </c>
      <c r="G9" s="93">
        <v>43502</v>
      </c>
    </row>
    <row r="10" spans="1:7" x14ac:dyDescent="0.3">
      <c r="A10" s="92">
        <v>43636</v>
      </c>
      <c r="C10" s="100">
        <v>43548</v>
      </c>
      <c r="E10" s="93">
        <v>43507</v>
      </c>
      <c r="G10" s="93">
        <v>43519</v>
      </c>
    </row>
    <row r="11" spans="1:7" x14ac:dyDescent="0.3">
      <c r="A11" s="93">
        <v>43662</v>
      </c>
      <c r="C11" s="100">
        <v>43550</v>
      </c>
      <c r="E11" s="93">
        <v>43509</v>
      </c>
      <c r="G11" s="93">
        <v>43540</v>
      </c>
    </row>
    <row r="12" spans="1:7" x14ac:dyDescent="0.3">
      <c r="A12" s="92">
        <v>43688</v>
      </c>
      <c r="C12" s="100">
        <v>43566</v>
      </c>
      <c r="E12" s="93">
        <v>43524</v>
      </c>
      <c r="G12" s="93">
        <v>43541</v>
      </c>
    </row>
    <row r="13" spans="1:7" x14ac:dyDescent="0.3">
      <c r="A13" s="93">
        <v>43722</v>
      </c>
      <c r="C13" s="100">
        <v>43569</v>
      </c>
      <c r="E13" s="93">
        <v>43526</v>
      </c>
      <c r="G13" s="93">
        <v>43555</v>
      </c>
    </row>
    <row r="14" spans="1:7" x14ac:dyDescent="0.3">
      <c r="A14" s="95">
        <v>43786</v>
      </c>
      <c r="C14" s="100">
        <v>43573</v>
      </c>
      <c r="E14" s="93">
        <v>43534</v>
      </c>
      <c r="G14" s="93">
        <v>43556</v>
      </c>
    </row>
    <row r="15" spans="1:7" x14ac:dyDescent="0.3">
      <c r="C15" s="100">
        <v>43574</v>
      </c>
      <c r="E15" s="93">
        <v>43538</v>
      </c>
      <c r="G15" s="93">
        <v>43566</v>
      </c>
    </row>
    <row r="16" spans="1:7" x14ac:dyDescent="0.3">
      <c r="C16" s="100">
        <v>43643</v>
      </c>
      <c r="E16" s="93">
        <v>43542</v>
      </c>
      <c r="G16" s="93">
        <v>43567</v>
      </c>
    </row>
    <row r="17" spans="3:7" x14ac:dyDescent="0.3">
      <c r="C17" s="100">
        <v>43669</v>
      </c>
      <c r="E17" s="93">
        <v>43548</v>
      </c>
      <c r="G17" s="93">
        <v>43568</v>
      </c>
    </row>
    <row r="18" spans="3:7" x14ac:dyDescent="0.3">
      <c r="C18" s="100">
        <v>43695</v>
      </c>
      <c r="E18" s="93">
        <v>43553</v>
      </c>
      <c r="G18" s="93">
        <v>43578</v>
      </c>
    </row>
    <row r="19" spans="3:7" x14ac:dyDescent="0.3">
      <c r="C19" s="100">
        <v>43729</v>
      </c>
      <c r="E19" s="93">
        <v>43557</v>
      </c>
      <c r="G19" s="93">
        <v>43587</v>
      </c>
    </row>
    <row r="20" spans="3:7" x14ac:dyDescent="0.3">
      <c r="C20" s="100">
        <v>43747</v>
      </c>
      <c r="E20" s="93">
        <v>43558</v>
      </c>
      <c r="G20" s="93">
        <v>43588</v>
      </c>
    </row>
    <row r="21" spans="3:7" x14ac:dyDescent="0.3">
      <c r="C21" s="100">
        <v>43759</v>
      </c>
      <c r="E21" s="93">
        <v>43569</v>
      </c>
      <c r="G21" s="93">
        <v>43589</v>
      </c>
    </row>
    <row r="22" spans="3:7" x14ac:dyDescent="0.3">
      <c r="C22" s="100">
        <v>43778</v>
      </c>
      <c r="E22" s="93">
        <v>43573</v>
      </c>
      <c r="G22" s="93">
        <v>43612</v>
      </c>
    </row>
    <row r="23" spans="3:7" x14ac:dyDescent="0.3">
      <c r="C23" s="100">
        <v>43793</v>
      </c>
      <c r="E23" s="93">
        <v>43574</v>
      </c>
      <c r="G23" s="93">
        <v>43614</v>
      </c>
    </row>
    <row r="24" spans="3:7" x14ac:dyDescent="0.3">
      <c r="C24" s="100">
        <v>43800</v>
      </c>
      <c r="E24" s="93">
        <v>43582</v>
      </c>
      <c r="G24" s="93">
        <v>43618</v>
      </c>
    </row>
    <row r="25" spans="3:7" x14ac:dyDescent="0.3">
      <c r="C25" s="101">
        <v>43821</v>
      </c>
      <c r="E25" s="93">
        <v>43586</v>
      </c>
      <c r="G25" s="93">
        <v>43623</v>
      </c>
    </row>
    <row r="26" spans="3:7" x14ac:dyDescent="0.3">
      <c r="E26" s="93">
        <v>43591</v>
      </c>
      <c r="G26" s="93">
        <v>43624</v>
      </c>
    </row>
    <row r="27" spans="3:7" x14ac:dyDescent="0.3">
      <c r="E27" s="93">
        <v>43592</v>
      </c>
      <c r="G27" s="93">
        <v>43634</v>
      </c>
    </row>
    <row r="28" spans="3:7" x14ac:dyDescent="0.3">
      <c r="E28" s="93">
        <v>43596</v>
      </c>
      <c r="G28" s="93">
        <v>43636</v>
      </c>
    </row>
    <row r="29" spans="3:7" x14ac:dyDescent="0.3">
      <c r="E29" s="93">
        <v>43604</v>
      </c>
      <c r="G29" s="93">
        <v>43637</v>
      </c>
    </row>
    <row r="30" spans="3:7" x14ac:dyDescent="0.3">
      <c r="E30" s="93">
        <v>43605</v>
      </c>
      <c r="G30" s="93">
        <v>43640</v>
      </c>
    </row>
    <row r="31" spans="3:7" x14ac:dyDescent="0.3">
      <c r="E31" s="93">
        <v>43609</v>
      </c>
      <c r="G31" s="93">
        <v>43662</v>
      </c>
    </row>
    <row r="32" spans="3:7" x14ac:dyDescent="0.3">
      <c r="E32" s="93">
        <v>43621</v>
      </c>
      <c r="G32" s="93">
        <v>43663</v>
      </c>
    </row>
    <row r="33" spans="5:7" x14ac:dyDescent="0.3">
      <c r="E33" s="93">
        <v>43630</v>
      </c>
      <c r="G33" s="93">
        <v>43671</v>
      </c>
    </row>
    <row r="34" spans="5:7" x14ac:dyDescent="0.3">
      <c r="E34" s="93">
        <v>43641</v>
      </c>
      <c r="G34" s="93">
        <v>43672</v>
      </c>
    </row>
    <row r="35" spans="5:7" x14ac:dyDescent="0.3">
      <c r="E35" s="93">
        <v>43643</v>
      </c>
      <c r="G35" s="93">
        <v>43685</v>
      </c>
    </row>
    <row r="36" spans="5:7" x14ac:dyDescent="0.3">
      <c r="E36" s="93">
        <v>43665</v>
      </c>
      <c r="G36" s="93">
        <v>43689</v>
      </c>
    </row>
    <row r="37" spans="5:7" x14ac:dyDescent="0.3">
      <c r="E37" s="93">
        <v>43678</v>
      </c>
      <c r="G37" s="93">
        <v>43690</v>
      </c>
    </row>
    <row r="38" spans="5:7" x14ac:dyDescent="0.3">
      <c r="E38" s="93">
        <v>43679</v>
      </c>
      <c r="G38" s="93">
        <v>43693</v>
      </c>
    </row>
    <row r="39" spans="5:7" x14ac:dyDescent="0.3">
      <c r="E39" s="93">
        <v>43683</v>
      </c>
      <c r="G39" s="93">
        <v>43701</v>
      </c>
    </row>
    <row r="40" spans="5:7" x14ac:dyDescent="0.3">
      <c r="E40" s="93">
        <v>43692</v>
      </c>
      <c r="G40" s="93">
        <v>43719</v>
      </c>
    </row>
    <row r="41" spans="5:7" x14ac:dyDescent="0.3">
      <c r="E41" s="93">
        <v>43697</v>
      </c>
      <c r="G41" s="93">
        <v>43728</v>
      </c>
    </row>
    <row r="42" spans="5:7" x14ac:dyDescent="0.3">
      <c r="E42" s="93">
        <v>43703</v>
      </c>
      <c r="G42" s="93">
        <v>43737</v>
      </c>
    </row>
    <row r="43" spans="5:7" x14ac:dyDescent="0.3">
      <c r="E43" s="93">
        <v>43707</v>
      </c>
      <c r="G43" s="93">
        <v>43766</v>
      </c>
    </row>
    <row r="44" spans="5:7" x14ac:dyDescent="0.3">
      <c r="E44" s="93">
        <v>43708</v>
      </c>
      <c r="G44" s="93">
        <v>43774</v>
      </c>
    </row>
    <row r="45" spans="5:7" x14ac:dyDescent="0.3">
      <c r="E45" s="93">
        <v>43711</v>
      </c>
      <c r="G45" s="93">
        <v>43786</v>
      </c>
    </row>
    <row r="46" spans="5:7" x14ac:dyDescent="0.3">
      <c r="E46" s="93">
        <v>43721</v>
      </c>
      <c r="G46" s="93">
        <v>43806</v>
      </c>
    </row>
    <row r="47" spans="5:7" x14ac:dyDescent="0.3">
      <c r="E47" s="93">
        <v>43723</v>
      </c>
      <c r="G47" s="93">
        <v>43807</v>
      </c>
    </row>
    <row r="48" spans="5:7" x14ac:dyDescent="0.3">
      <c r="E48" s="93">
        <v>43734</v>
      </c>
      <c r="G48" s="93">
        <v>43815</v>
      </c>
    </row>
    <row r="49" spans="5:7" x14ac:dyDescent="0.3">
      <c r="E49" s="93">
        <v>43743</v>
      </c>
      <c r="G49" s="123">
        <v>43824</v>
      </c>
    </row>
    <row r="50" spans="5:7" x14ac:dyDescent="0.3">
      <c r="E50" s="93">
        <v>43759</v>
      </c>
    </row>
    <row r="51" spans="5:7" x14ac:dyDescent="0.3">
      <c r="E51" s="93">
        <v>43761</v>
      </c>
    </row>
    <row r="52" spans="5:7" x14ac:dyDescent="0.3">
      <c r="E52" s="93">
        <v>43772</v>
      </c>
    </row>
    <row r="53" spans="5:7" x14ac:dyDescent="0.3">
      <c r="E53" s="93">
        <v>43778</v>
      </c>
    </row>
    <row r="54" spans="5:7" x14ac:dyDescent="0.3">
      <c r="E54" s="93">
        <v>43787</v>
      </c>
    </row>
    <row r="55" spans="5:7" x14ac:dyDescent="0.3">
      <c r="E55" s="93">
        <v>43791</v>
      </c>
    </row>
    <row r="56" spans="5:7" x14ac:dyDescent="0.3">
      <c r="E56" s="93">
        <v>43793</v>
      </c>
    </row>
    <row r="57" spans="5:7" x14ac:dyDescent="0.3">
      <c r="E57" s="93">
        <v>43797</v>
      </c>
    </row>
    <row r="58" spans="5:7" x14ac:dyDescent="0.3">
      <c r="E58" s="93">
        <v>43808</v>
      </c>
    </row>
    <row r="59" spans="5:7" x14ac:dyDescent="0.3">
      <c r="E59" s="93">
        <v>43812</v>
      </c>
    </row>
    <row r="60" spans="5:7" x14ac:dyDescent="0.3">
      <c r="E60" s="123">
        <v>43831</v>
      </c>
    </row>
  </sheetData>
  <sheetProtection sheet="1" objects="1" scenarios="1" selectLockedCells="1" selectUnlockedCell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68"/>
  <sheetViews>
    <sheetView showGridLines="0" workbookViewId="0">
      <selection activeCell="H6" sqref="H6"/>
    </sheetView>
  </sheetViews>
  <sheetFormatPr defaultColWidth="11.19921875" defaultRowHeight="15.6" x14ac:dyDescent="0.3"/>
  <cols>
    <col min="9" max="9" width="12.296875" bestFit="1" customWidth="1"/>
    <col min="10" max="10" width="15.296875" bestFit="1" customWidth="1"/>
    <col min="11" max="11" width="14.3984375" bestFit="1" customWidth="1"/>
    <col min="12" max="12" width="13.3984375" bestFit="1" customWidth="1"/>
    <col min="13" max="13" width="13" bestFit="1" customWidth="1"/>
    <col min="14" max="14" width="11.8984375" customWidth="1"/>
    <col min="15" max="15" width="15.296875" bestFit="1" customWidth="1"/>
    <col min="16" max="16" width="14.3984375" bestFit="1" customWidth="1"/>
    <col min="17" max="17" width="13.3984375" bestFit="1" customWidth="1"/>
    <col min="18" max="18" width="13" bestFit="1" customWidth="1"/>
    <col min="19" max="39" width="15.19921875" bestFit="1" customWidth="1"/>
    <col min="40" max="40" width="10.8984375" bestFit="1" customWidth="1"/>
    <col min="41" max="44" width="15.19921875" bestFit="1" customWidth="1"/>
    <col min="45" max="45" width="19.296875" bestFit="1" customWidth="1"/>
    <col min="46" max="46" width="18.296875" bestFit="1" customWidth="1"/>
    <col min="47" max="47" width="17.8984375" bestFit="1" customWidth="1"/>
    <col min="48" max="56" width="15.296875" bestFit="1" customWidth="1"/>
    <col min="57" max="57" width="20.19921875" bestFit="1" customWidth="1"/>
    <col min="58" max="58" width="19.296875" bestFit="1" customWidth="1"/>
    <col min="59" max="59" width="18.296875" bestFit="1" customWidth="1"/>
    <col min="60" max="60" width="17.8984375" bestFit="1" customWidth="1"/>
  </cols>
  <sheetData>
    <row r="1" spans="2:20" ht="16.2" thickBot="1" x14ac:dyDescent="0.35">
      <c r="O1" s="157"/>
      <c r="P1" s="157"/>
      <c r="Q1" s="157"/>
      <c r="R1" s="157"/>
      <c r="S1" s="157"/>
      <c r="T1" s="157"/>
    </row>
    <row r="2" spans="2:20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7" t="s">
        <v>35</v>
      </c>
      <c r="I2" s="163" t="s">
        <v>48</v>
      </c>
      <c r="J2" s="164" t="s">
        <v>6</v>
      </c>
      <c r="K2" s="164" t="s">
        <v>7</v>
      </c>
      <c r="L2" s="164" t="s">
        <v>8</v>
      </c>
      <c r="M2" s="164" t="s">
        <v>9</v>
      </c>
      <c r="O2" s="153"/>
      <c r="P2" s="154"/>
      <c r="Q2" s="154"/>
      <c r="R2" s="154"/>
      <c r="S2" s="154"/>
      <c r="T2" s="155"/>
    </row>
    <row r="3" spans="2:20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162">
        <f t="shared" ref="G3:G66" si="0">SUM(C3:F3)</f>
        <v>20848645</v>
      </c>
      <c r="I3" s="165" t="s">
        <v>36</v>
      </c>
      <c r="J3" s="4">
        <v>312407748</v>
      </c>
      <c r="K3" s="4">
        <v>228773311</v>
      </c>
      <c r="L3" s="4">
        <v>112204738</v>
      </c>
      <c r="M3" s="4">
        <v>223979555</v>
      </c>
      <c r="O3" s="156"/>
      <c r="P3" s="157"/>
      <c r="Q3" s="162" t="s">
        <v>6</v>
      </c>
      <c r="R3" s="4">
        <v>3715375627</v>
      </c>
      <c r="S3" s="157"/>
      <c r="T3" s="158"/>
    </row>
    <row r="4" spans="2:20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162">
        <f t="shared" si="0"/>
        <v>21934511</v>
      </c>
      <c r="I4" s="165" t="s">
        <v>37</v>
      </c>
      <c r="J4" s="4">
        <v>285313636</v>
      </c>
      <c r="K4" s="4">
        <v>213985225</v>
      </c>
      <c r="L4" s="4">
        <v>87179158</v>
      </c>
      <c r="M4" s="4">
        <v>206059844</v>
      </c>
      <c r="O4" s="156"/>
      <c r="P4" s="157"/>
      <c r="Q4" s="162" t="s">
        <v>7</v>
      </c>
      <c r="R4" s="4">
        <v>2780999222</v>
      </c>
      <c r="S4" s="157"/>
      <c r="T4" s="158"/>
    </row>
    <row r="5" spans="2:20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162">
        <f t="shared" si="0"/>
        <v>20848645</v>
      </c>
      <c r="I5" s="165" t="s">
        <v>38</v>
      </c>
      <c r="J5" s="4">
        <v>324738378</v>
      </c>
      <c r="K5" s="4">
        <v>243553784</v>
      </c>
      <c r="L5" s="4">
        <v>99225605</v>
      </c>
      <c r="M5" s="4">
        <v>234533270</v>
      </c>
      <c r="O5" s="156"/>
      <c r="P5" s="157"/>
      <c r="Q5" s="162" t="s">
        <v>8</v>
      </c>
      <c r="R5" s="4">
        <v>1152000384</v>
      </c>
      <c r="S5" s="157"/>
      <c r="T5" s="158"/>
    </row>
    <row r="6" spans="2:20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162">
        <f t="shared" si="0"/>
        <v>21717338</v>
      </c>
      <c r="I6" s="165" t="s">
        <v>39</v>
      </c>
      <c r="J6" s="4">
        <v>302905072</v>
      </c>
      <c r="K6" s="4">
        <v>227178803</v>
      </c>
      <c r="L6" s="4">
        <v>92554318</v>
      </c>
      <c r="M6" s="4">
        <v>218764769</v>
      </c>
      <c r="O6" s="156"/>
      <c r="P6" s="157"/>
      <c r="Q6" s="162" t="s">
        <v>9</v>
      </c>
      <c r="R6" s="4">
        <v>2681678540</v>
      </c>
      <c r="S6" s="157"/>
      <c r="T6" s="158"/>
    </row>
    <row r="7" spans="2:20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162">
        <f t="shared" si="0"/>
        <v>42645261</v>
      </c>
      <c r="I7" s="165" t="s">
        <v>40</v>
      </c>
      <c r="J7" s="4">
        <v>309993479</v>
      </c>
      <c r="K7" s="4">
        <v>232495110</v>
      </c>
      <c r="L7" s="4">
        <v>94720222</v>
      </c>
      <c r="M7" s="4">
        <v>223884175</v>
      </c>
      <c r="O7" s="156"/>
      <c r="P7" s="157"/>
      <c r="Q7" s="157"/>
      <c r="R7" s="157"/>
      <c r="S7" s="157"/>
      <c r="T7" s="158"/>
    </row>
    <row r="8" spans="2:20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162">
        <f t="shared" si="0"/>
        <v>43543056</v>
      </c>
      <c r="I8" s="165" t="s">
        <v>41</v>
      </c>
      <c r="J8" s="4">
        <v>314663322</v>
      </c>
      <c r="K8" s="4">
        <v>235997492</v>
      </c>
      <c r="L8" s="4">
        <v>96147116</v>
      </c>
      <c r="M8" s="4">
        <v>227256840</v>
      </c>
      <c r="O8" s="156"/>
      <c r="P8" s="157"/>
      <c r="Q8" s="157"/>
      <c r="R8" s="157"/>
      <c r="S8" s="157"/>
      <c r="T8" s="158"/>
    </row>
    <row r="9" spans="2:20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162">
        <f t="shared" si="0"/>
        <v>22803205</v>
      </c>
      <c r="I9" s="165" t="s">
        <v>42</v>
      </c>
      <c r="J9" s="4">
        <v>305734571</v>
      </c>
      <c r="K9" s="4">
        <v>229300927</v>
      </c>
      <c r="L9" s="4">
        <v>93418887</v>
      </c>
      <c r="M9" s="4">
        <v>220808299</v>
      </c>
      <c r="O9" s="156"/>
      <c r="P9" s="157"/>
      <c r="Q9" s="157"/>
      <c r="R9" s="157"/>
      <c r="S9" s="157"/>
      <c r="T9" s="158"/>
    </row>
    <row r="10" spans="2:20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162">
        <f t="shared" si="0"/>
        <v>21717338</v>
      </c>
      <c r="I10" s="165" t="s">
        <v>43</v>
      </c>
      <c r="J10" s="4">
        <v>318470958</v>
      </c>
      <c r="K10" s="4">
        <v>238853221</v>
      </c>
      <c r="L10" s="4">
        <v>97310562</v>
      </c>
      <c r="M10" s="4">
        <v>230006799</v>
      </c>
      <c r="O10" s="156"/>
      <c r="P10" s="157"/>
      <c r="Q10" s="157"/>
      <c r="R10" s="157"/>
      <c r="S10" s="157"/>
      <c r="T10" s="158"/>
    </row>
    <row r="11" spans="2:20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162">
        <f t="shared" si="0"/>
        <v>22586032</v>
      </c>
      <c r="I11" s="165" t="s">
        <v>44</v>
      </c>
      <c r="J11" s="4">
        <v>307306195</v>
      </c>
      <c r="K11" s="4">
        <v>230479648</v>
      </c>
      <c r="L11" s="4">
        <v>93899107</v>
      </c>
      <c r="M11" s="4">
        <v>221943361</v>
      </c>
      <c r="O11" s="156"/>
      <c r="P11" s="157"/>
      <c r="Q11" s="157"/>
      <c r="R11" s="157"/>
      <c r="S11" s="157"/>
      <c r="T11" s="158"/>
    </row>
    <row r="12" spans="2:20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162">
        <f t="shared" si="0"/>
        <v>10641496</v>
      </c>
      <c r="I12" s="165" t="s">
        <v>45</v>
      </c>
      <c r="J12" s="4">
        <v>305458508</v>
      </c>
      <c r="K12" s="4">
        <v>229093879</v>
      </c>
      <c r="L12" s="4">
        <v>93334537</v>
      </c>
      <c r="M12" s="4">
        <v>220608922</v>
      </c>
      <c r="O12" s="156"/>
      <c r="P12" s="157"/>
      <c r="Q12" s="157"/>
      <c r="R12" s="157"/>
      <c r="S12" s="157"/>
      <c r="T12" s="158"/>
    </row>
    <row r="13" spans="2:20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162">
        <f t="shared" si="0"/>
        <v>20631472</v>
      </c>
      <c r="I13" s="165" t="s">
        <v>46</v>
      </c>
      <c r="J13" s="4">
        <v>311591298</v>
      </c>
      <c r="K13" s="4">
        <v>233693475</v>
      </c>
      <c r="L13" s="4">
        <v>95208446</v>
      </c>
      <c r="M13" s="4">
        <v>225038155</v>
      </c>
      <c r="O13" s="156"/>
      <c r="P13" s="157"/>
      <c r="Q13" s="157"/>
      <c r="R13" s="157"/>
      <c r="S13" s="157"/>
      <c r="T13" s="158"/>
    </row>
    <row r="14" spans="2:20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162">
        <f t="shared" si="0"/>
        <v>42645261</v>
      </c>
      <c r="I14" s="165" t="s">
        <v>47</v>
      </c>
      <c r="J14" s="4">
        <v>316792462</v>
      </c>
      <c r="K14" s="4">
        <v>237594347</v>
      </c>
      <c r="L14" s="4">
        <v>96797688</v>
      </c>
      <c r="M14" s="4">
        <v>228794551</v>
      </c>
      <c r="O14" s="156"/>
      <c r="P14" s="157"/>
      <c r="Q14" s="157"/>
      <c r="R14" s="157"/>
      <c r="S14" s="157"/>
      <c r="T14" s="158"/>
    </row>
    <row r="15" spans="2:20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162">
        <f t="shared" si="0"/>
        <v>46236441</v>
      </c>
      <c r="O15" s="156"/>
      <c r="P15" s="157"/>
      <c r="Q15" s="157"/>
      <c r="R15" s="157"/>
      <c r="S15" s="157"/>
      <c r="T15" s="158"/>
    </row>
    <row r="16" spans="2:20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162">
        <f t="shared" si="0"/>
        <v>21065819</v>
      </c>
      <c r="O16" s="156"/>
      <c r="P16" s="157"/>
      <c r="Q16" s="157"/>
      <c r="R16" s="157"/>
      <c r="S16" s="157"/>
      <c r="T16" s="158"/>
    </row>
    <row r="17" spans="2:20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162">
        <f t="shared" si="0"/>
        <v>21282992</v>
      </c>
      <c r="O17" s="156"/>
      <c r="P17" s="157"/>
      <c r="Q17" s="157"/>
      <c r="R17" s="157"/>
      <c r="S17" s="157"/>
      <c r="T17" s="158"/>
    </row>
    <row r="18" spans="2:20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162">
        <f t="shared" si="0"/>
        <v>21065819</v>
      </c>
      <c r="O18" s="156"/>
      <c r="P18" s="157"/>
      <c r="Q18" s="157"/>
      <c r="R18" s="157"/>
      <c r="S18" s="157"/>
      <c r="T18" s="158"/>
    </row>
    <row r="19" spans="2:20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162">
        <f t="shared" si="0"/>
        <v>22368858</v>
      </c>
      <c r="O19" s="156"/>
      <c r="P19" s="157"/>
      <c r="Q19" s="157"/>
      <c r="R19" s="157"/>
      <c r="S19" s="157"/>
      <c r="T19" s="158"/>
    </row>
    <row r="20" spans="2:20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162">
        <f t="shared" si="0"/>
        <v>22151685</v>
      </c>
      <c r="O20" s="156"/>
      <c r="P20" s="157"/>
      <c r="Q20" s="157"/>
      <c r="R20" s="157"/>
      <c r="S20" s="157"/>
      <c r="T20" s="158"/>
    </row>
    <row r="21" spans="2:20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162">
        <f t="shared" si="0"/>
        <v>42645261</v>
      </c>
      <c r="O21" s="156"/>
      <c r="P21" s="157"/>
      <c r="Q21" s="157"/>
      <c r="R21" s="157"/>
      <c r="S21" s="157"/>
      <c r="T21" s="158"/>
    </row>
    <row r="22" spans="2:20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162">
        <f t="shared" si="0"/>
        <v>44440851</v>
      </c>
      <c r="O22" s="156"/>
      <c r="P22" s="157"/>
      <c r="Q22" s="157"/>
      <c r="R22" s="157"/>
      <c r="S22" s="157"/>
      <c r="T22" s="158"/>
    </row>
    <row r="23" spans="2:20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162">
        <f t="shared" si="0"/>
        <v>22151685</v>
      </c>
      <c r="O23" s="156"/>
      <c r="P23" s="157"/>
      <c r="Q23" s="157"/>
      <c r="R23" s="157"/>
      <c r="S23" s="157"/>
      <c r="T23" s="158"/>
    </row>
    <row r="24" spans="2:20" ht="16.2" thickBot="1" x14ac:dyDescent="0.3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162">
        <f t="shared" si="0"/>
        <v>37570997</v>
      </c>
      <c r="O24" s="159"/>
      <c r="P24" s="160"/>
      <c r="Q24" s="160"/>
      <c r="R24" s="160"/>
      <c r="S24" s="160"/>
      <c r="T24" s="161"/>
    </row>
    <row r="25" spans="2:20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162">
        <f t="shared" si="0"/>
        <v>21500166</v>
      </c>
    </row>
    <row r="26" spans="2:20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162">
        <f t="shared" si="0"/>
        <v>20631472</v>
      </c>
    </row>
    <row r="27" spans="2:20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162">
        <f t="shared" si="0"/>
        <v>20631472</v>
      </c>
    </row>
    <row r="28" spans="2:20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162">
        <f t="shared" si="0"/>
        <v>47134236</v>
      </c>
    </row>
    <row r="29" spans="2:20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162">
        <f t="shared" si="0"/>
        <v>45338647</v>
      </c>
    </row>
    <row r="30" spans="2:20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162">
        <f t="shared" si="0"/>
        <v>21282992</v>
      </c>
    </row>
    <row r="31" spans="2:20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162">
        <f t="shared" si="0"/>
        <v>22368858</v>
      </c>
    </row>
    <row r="32" spans="2:20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162">
        <f t="shared" si="0"/>
        <v>22368858</v>
      </c>
    </row>
    <row r="33" spans="2:7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162">
        <f t="shared" si="0"/>
        <v>20848645</v>
      </c>
    </row>
    <row r="34" spans="2:7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162">
        <f t="shared" si="0"/>
        <v>20631472</v>
      </c>
    </row>
    <row r="35" spans="2:7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162">
        <f t="shared" si="0"/>
        <v>43543056</v>
      </c>
    </row>
    <row r="36" spans="2:7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162">
        <f t="shared" si="0"/>
        <v>44889749</v>
      </c>
    </row>
    <row r="37" spans="2:7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162">
        <f t="shared" si="0"/>
        <v>21282992</v>
      </c>
    </row>
    <row r="38" spans="2:7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162">
        <f t="shared" si="0"/>
        <v>22368858</v>
      </c>
    </row>
    <row r="39" spans="2:7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162">
        <f t="shared" si="0"/>
        <v>20631472</v>
      </c>
    </row>
    <row r="40" spans="2:7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162">
        <f t="shared" si="0"/>
        <v>22151685</v>
      </c>
    </row>
    <row r="41" spans="2:7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162">
        <f t="shared" si="0"/>
        <v>21934511</v>
      </c>
    </row>
    <row r="42" spans="2:7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162">
        <f t="shared" si="0"/>
        <v>43991955</v>
      </c>
    </row>
    <row r="43" spans="2:7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162">
        <f t="shared" si="0"/>
        <v>46236441</v>
      </c>
    </row>
    <row r="44" spans="2:7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162">
        <f t="shared" si="0"/>
        <v>22368858</v>
      </c>
    </row>
    <row r="45" spans="2:7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162">
        <f t="shared" si="0"/>
        <v>22803205</v>
      </c>
    </row>
    <row r="46" spans="2:7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162">
        <f t="shared" si="0"/>
        <v>21717338</v>
      </c>
    </row>
    <row r="47" spans="2:7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162">
        <f t="shared" si="0"/>
        <v>21500166</v>
      </c>
    </row>
    <row r="48" spans="2:7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162">
        <f t="shared" si="0"/>
        <v>21500166</v>
      </c>
    </row>
    <row r="49" spans="2:7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162">
        <f t="shared" si="0"/>
        <v>45787544</v>
      </c>
    </row>
    <row r="50" spans="2:7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162">
        <f t="shared" si="0"/>
        <v>45338647</v>
      </c>
    </row>
    <row r="51" spans="2:7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162">
        <f t="shared" si="0"/>
        <v>21717338</v>
      </c>
    </row>
    <row r="52" spans="2:7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162">
        <f t="shared" si="0"/>
        <v>21934511</v>
      </c>
    </row>
    <row r="53" spans="2:7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162">
        <f t="shared" si="0"/>
        <v>22151685</v>
      </c>
    </row>
    <row r="54" spans="2:7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162">
        <f t="shared" si="0"/>
        <v>20848645</v>
      </c>
    </row>
    <row r="55" spans="2:7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162">
        <f t="shared" si="0"/>
        <v>22151685</v>
      </c>
    </row>
    <row r="56" spans="2:7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162">
        <f t="shared" si="0"/>
        <v>43094158</v>
      </c>
    </row>
    <row r="57" spans="2:7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162">
        <f t="shared" si="0"/>
        <v>44440851</v>
      </c>
    </row>
    <row r="58" spans="2:7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162">
        <f t="shared" si="0"/>
        <v>21065819</v>
      </c>
    </row>
    <row r="59" spans="2:7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162">
        <f t="shared" si="0"/>
        <v>22368858</v>
      </c>
    </row>
    <row r="60" spans="2:7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162">
        <f t="shared" si="0"/>
        <v>21500166</v>
      </c>
    </row>
    <row r="61" spans="2:7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162">
        <f t="shared" si="0"/>
        <v>22586032</v>
      </c>
    </row>
    <row r="62" spans="2:7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162">
        <f t="shared" si="0"/>
        <v>22368858</v>
      </c>
    </row>
    <row r="63" spans="2:7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162">
        <f t="shared" si="0"/>
        <v>46685339</v>
      </c>
    </row>
    <row r="64" spans="2:7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162">
        <f t="shared" si="0"/>
        <v>43991955</v>
      </c>
    </row>
    <row r="65" spans="2:7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162">
        <f t="shared" si="0"/>
        <v>21717338</v>
      </c>
    </row>
    <row r="66" spans="2:7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162">
        <f t="shared" si="0"/>
        <v>21717338</v>
      </c>
    </row>
    <row r="67" spans="2:7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162">
        <f t="shared" ref="G67:G130" si="1">SUM(C67:F67)</f>
        <v>21065819</v>
      </c>
    </row>
    <row r="68" spans="2:7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162">
        <f t="shared" si="1"/>
        <v>21717338</v>
      </c>
    </row>
    <row r="69" spans="2:7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162">
        <f t="shared" si="1"/>
        <v>21717338</v>
      </c>
    </row>
    <row r="70" spans="2:7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162">
        <f t="shared" si="1"/>
        <v>46685339</v>
      </c>
    </row>
    <row r="71" spans="2:7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162">
        <f t="shared" si="1"/>
        <v>46236441</v>
      </c>
    </row>
    <row r="72" spans="2:7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162">
        <f t="shared" si="1"/>
        <v>21282992</v>
      </c>
    </row>
    <row r="73" spans="2:7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162">
        <f t="shared" si="1"/>
        <v>21500166</v>
      </c>
    </row>
    <row r="74" spans="2:7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162">
        <f t="shared" si="1"/>
        <v>21717338</v>
      </c>
    </row>
    <row r="75" spans="2:7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162">
        <f t="shared" si="1"/>
        <v>22803205</v>
      </c>
    </row>
    <row r="76" spans="2:7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162">
        <f t="shared" si="1"/>
        <v>21500166</v>
      </c>
    </row>
    <row r="77" spans="2:7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162">
        <f t="shared" si="1"/>
        <v>42645261</v>
      </c>
    </row>
    <row r="78" spans="2:7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162">
        <f t="shared" si="1"/>
        <v>42645261</v>
      </c>
    </row>
    <row r="79" spans="2:7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162">
        <f t="shared" si="1"/>
        <v>22368858</v>
      </c>
    </row>
    <row r="80" spans="2:7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162">
        <f t="shared" si="1"/>
        <v>21934511</v>
      </c>
    </row>
    <row r="81" spans="2:7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162">
        <f t="shared" si="1"/>
        <v>21282992</v>
      </c>
    </row>
    <row r="82" spans="2:7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162">
        <f t="shared" si="1"/>
        <v>21717338</v>
      </c>
    </row>
    <row r="83" spans="2:7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162">
        <f t="shared" si="1"/>
        <v>21065819</v>
      </c>
    </row>
    <row r="84" spans="2:7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162">
        <f t="shared" si="1"/>
        <v>44440851</v>
      </c>
    </row>
    <row r="85" spans="2:7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162">
        <f t="shared" si="1"/>
        <v>45338647</v>
      </c>
    </row>
    <row r="86" spans="2:7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162">
        <f t="shared" si="1"/>
        <v>22368858</v>
      </c>
    </row>
    <row r="87" spans="2:7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162">
        <f t="shared" si="1"/>
        <v>20848645</v>
      </c>
    </row>
    <row r="88" spans="2:7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162">
        <f t="shared" si="1"/>
        <v>20848645</v>
      </c>
    </row>
    <row r="89" spans="2:7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162">
        <f t="shared" si="1"/>
        <v>21500166</v>
      </c>
    </row>
    <row r="90" spans="2:7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162">
        <f t="shared" si="1"/>
        <v>22803205</v>
      </c>
    </row>
    <row r="91" spans="2:7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162">
        <f t="shared" si="1"/>
        <v>44889749</v>
      </c>
    </row>
    <row r="92" spans="2:7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162">
        <f t="shared" si="1"/>
        <v>42645261</v>
      </c>
    </row>
    <row r="93" spans="2:7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162">
        <f t="shared" si="1"/>
        <v>21065819</v>
      </c>
    </row>
    <row r="94" spans="2:7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162">
        <f t="shared" si="1"/>
        <v>22803205</v>
      </c>
    </row>
    <row r="95" spans="2:7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162">
        <f t="shared" si="1"/>
        <v>22368858</v>
      </c>
    </row>
    <row r="96" spans="2:7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162">
        <f t="shared" si="1"/>
        <v>22151685</v>
      </c>
    </row>
    <row r="97" spans="2:7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162">
        <f t="shared" si="1"/>
        <v>22586032</v>
      </c>
    </row>
    <row r="98" spans="2:7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162">
        <f t="shared" si="1"/>
        <v>46685339</v>
      </c>
    </row>
    <row r="99" spans="2:7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162">
        <f t="shared" si="1"/>
        <v>43094158</v>
      </c>
    </row>
    <row r="100" spans="2:7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162">
        <f t="shared" si="1"/>
        <v>21500166</v>
      </c>
    </row>
    <row r="101" spans="2:7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162">
        <f t="shared" si="1"/>
        <v>21717338</v>
      </c>
    </row>
    <row r="102" spans="2:7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162">
        <f t="shared" si="1"/>
        <v>21500166</v>
      </c>
    </row>
    <row r="103" spans="2:7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162">
        <f t="shared" si="1"/>
        <v>20631472</v>
      </c>
    </row>
    <row r="104" spans="2:7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162">
        <f t="shared" si="1"/>
        <v>20631472</v>
      </c>
    </row>
    <row r="105" spans="2:7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162">
        <f t="shared" si="1"/>
        <v>43094158</v>
      </c>
    </row>
    <row r="106" spans="2:7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162">
        <f t="shared" si="1"/>
        <v>46685339</v>
      </c>
    </row>
    <row r="107" spans="2:7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162">
        <f t="shared" si="1"/>
        <v>21065819</v>
      </c>
    </row>
    <row r="108" spans="2:7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162">
        <f t="shared" si="1"/>
        <v>22586032</v>
      </c>
    </row>
    <row r="109" spans="2:7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162">
        <f t="shared" si="1"/>
        <v>21934511</v>
      </c>
    </row>
    <row r="110" spans="2:7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162">
        <f t="shared" si="1"/>
        <v>22803205</v>
      </c>
    </row>
    <row r="111" spans="2:7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162">
        <f t="shared" si="1"/>
        <v>22151685</v>
      </c>
    </row>
    <row r="112" spans="2:7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162">
        <f t="shared" si="1"/>
        <v>44440851</v>
      </c>
    </row>
    <row r="113" spans="2:7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162">
        <f t="shared" si="1"/>
        <v>46685339</v>
      </c>
    </row>
    <row r="114" spans="2:7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162">
        <f t="shared" si="1"/>
        <v>20848645</v>
      </c>
    </row>
    <row r="115" spans="2:7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162">
        <f t="shared" si="1"/>
        <v>20631472</v>
      </c>
    </row>
    <row r="116" spans="2:7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162">
        <f t="shared" si="1"/>
        <v>21717338</v>
      </c>
    </row>
    <row r="117" spans="2:7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162">
        <f t="shared" si="1"/>
        <v>22803205</v>
      </c>
    </row>
    <row r="118" spans="2:7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162">
        <f t="shared" si="1"/>
        <v>22151685</v>
      </c>
    </row>
    <row r="119" spans="2:7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162">
        <f t="shared" si="1"/>
        <v>47134236</v>
      </c>
    </row>
    <row r="120" spans="2:7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162">
        <f t="shared" si="1"/>
        <v>46236441</v>
      </c>
    </row>
    <row r="121" spans="2:7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162">
        <f t="shared" si="1"/>
        <v>20631472</v>
      </c>
    </row>
    <row r="122" spans="2:7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162">
        <f t="shared" si="1"/>
        <v>21065819</v>
      </c>
    </row>
    <row r="123" spans="2:7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162">
        <f t="shared" si="1"/>
        <v>22803205</v>
      </c>
    </row>
    <row r="124" spans="2:7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162">
        <f t="shared" si="1"/>
        <v>21282992</v>
      </c>
    </row>
    <row r="125" spans="2:7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162">
        <f t="shared" si="1"/>
        <v>20848645</v>
      </c>
    </row>
    <row r="126" spans="2:7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162">
        <f t="shared" si="1"/>
        <v>43094158</v>
      </c>
    </row>
    <row r="127" spans="2:7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162">
        <f t="shared" si="1"/>
        <v>43991955</v>
      </c>
    </row>
    <row r="128" spans="2:7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162">
        <f t="shared" si="1"/>
        <v>21717338</v>
      </c>
    </row>
    <row r="129" spans="2:7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162">
        <f t="shared" si="1"/>
        <v>22151685</v>
      </c>
    </row>
    <row r="130" spans="2:7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162">
        <f t="shared" si="1"/>
        <v>22803205</v>
      </c>
    </row>
    <row r="131" spans="2:7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162">
        <f t="shared" ref="G131:G194" si="2">SUM(C131:F131)</f>
        <v>21065819</v>
      </c>
    </row>
    <row r="132" spans="2:7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162">
        <f t="shared" si="2"/>
        <v>21065819</v>
      </c>
    </row>
    <row r="133" spans="2:7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162">
        <f t="shared" si="2"/>
        <v>45787544</v>
      </c>
    </row>
    <row r="134" spans="2:7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162">
        <f t="shared" si="2"/>
        <v>42645261</v>
      </c>
    </row>
    <row r="135" spans="2:7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162">
        <f t="shared" si="2"/>
        <v>20848645</v>
      </c>
    </row>
    <row r="136" spans="2:7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162">
        <f t="shared" si="2"/>
        <v>22803205</v>
      </c>
    </row>
    <row r="137" spans="2:7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162">
        <f t="shared" si="2"/>
        <v>21934511</v>
      </c>
    </row>
    <row r="138" spans="2:7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162">
        <f t="shared" si="2"/>
        <v>21065819</v>
      </c>
    </row>
    <row r="139" spans="2:7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162">
        <f t="shared" si="2"/>
        <v>20631472</v>
      </c>
    </row>
    <row r="140" spans="2:7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162">
        <f t="shared" si="2"/>
        <v>44889749</v>
      </c>
    </row>
    <row r="141" spans="2:7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162">
        <f t="shared" si="2"/>
        <v>47134236</v>
      </c>
    </row>
    <row r="142" spans="2:7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162">
        <f t="shared" si="2"/>
        <v>22368858</v>
      </c>
    </row>
    <row r="143" spans="2:7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162">
        <f t="shared" si="2"/>
        <v>22368858</v>
      </c>
    </row>
    <row r="144" spans="2:7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162">
        <f t="shared" si="2"/>
        <v>21934511</v>
      </c>
    </row>
    <row r="145" spans="2:7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162">
        <f t="shared" si="2"/>
        <v>21065819</v>
      </c>
    </row>
    <row r="146" spans="2:7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162">
        <f t="shared" si="2"/>
        <v>22368858</v>
      </c>
    </row>
    <row r="147" spans="2:7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162">
        <f t="shared" si="2"/>
        <v>47134236</v>
      </c>
    </row>
    <row r="148" spans="2:7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162">
        <f t="shared" si="2"/>
        <v>47134236</v>
      </c>
    </row>
    <row r="149" spans="2:7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162">
        <f t="shared" si="2"/>
        <v>21065819</v>
      </c>
    </row>
    <row r="150" spans="2:7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162">
        <f t="shared" si="2"/>
        <v>22586032</v>
      </c>
    </row>
    <row r="151" spans="2:7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162">
        <f t="shared" si="2"/>
        <v>20631472</v>
      </c>
    </row>
    <row r="152" spans="2:7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162">
        <f t="shared" si="2"/>
        <v>21500166</v>
      </c>
    </row>
    <row r="153" spans="2:7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162">
        <f t="shared" si="2"/>
        <v>22368858</v>
      </c>
    </row>
    <row r="154" spans="2:7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162">
        <f t="shared" si="2"/>
        <v>46685339</v>
      </c>
    </row>
    <row r="155" spans="2:7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162">
        <f t="shared" si="2"/>
        <v>43543056</v>
      </c>
    </row>
    <row r="156" spans="2:7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162">
        <f t="shared" si="2"/>
        <v>21500166</v>
      </c>
    </row>
    <row r="157" spans="2:7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162">
        <f t="shared" si="2"/>
        <v>22368858</v>
      </c>
    </row>
    <row r="158" spans="2:7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162">
        <f t="shared" si="2"/>
        <v>22368858</v>
      </c>
    </row>
    <row r="159" spans="2:7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162">
        <f t="shared" si="2"/>
        <v>22368858</v>
      </c>
    </row>
    <row r="160" spans="2:7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162">
        <f t="shared" si="2"/>
        <v>21065819</v>
      </c>
    </row>
    <row r="161" spans="2:7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162">
        <f t="shared" si="2"/>
        <v>42645261</v>
      </c>
    </row>
    <row r="162" spans="2:7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162">
        <f t="shared" si="2"/>
        <v>44889749</v>
      </c>
    </row>
    <row r="163" spans="2:7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162">
        <f t="shared" si="2"/>
        <v>21934511</v>
      </c>
    </row>
    <row r="164" spans="2:7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162">
        <f t="shared" si="2"/>
        <v>22368858</v>
      </c>
    </row>
    <row r="165" spans="2:7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162">
        <f t="shared" si="2"/>
        <v>21934511</v>
      </c>
    </row>
    <row r="166" spans="2:7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162">
        <f t="shared" si="2"/>
        <v>21717338</v>
      </c>
    </row>
    <row r="167" spans="2:7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162">
        <f t="shared" si="2"/>
        <v>22368858</v>
      </c>
    </row>
    <row r="168" spans="2:7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162">
        <f t="shared" si="2"/>
        <v>44440851</v>
      </c>
    </row>
    <row r="169" spans="2:7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162">
        <f t="shared" si="2"/>
        <v>45787544</v>
      </c>
    </row>
    <row r="170" spans="2:7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162">
        <f t="shared" si="2"/>
        <v>22586032</v>
      </c>
    </row>
    <row r="171" spans="2:7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162">
        <f t="shared" si="2"/>
        <v>21065819</v>
      </c>
    </row>
    <row r="172" spans="2:7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162">
        <f t="shared" si="2"/>
        <v>22151685</v>
      </c>
    </row>
    <row r="173" spans="2:7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162">
        <f t="shared" si="2"/>
        <v>10207149</v>
      </c>
    </row>
    <row r="174" spans="2:7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162">
        <f t="shared" si="2"/>
        <v>21065819</v>
      </c>
    </row>
    <row r="175" spans="2:7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162">
        <f t="shared" si="2"/>
        <v>44889749</v>
      </c>
    </row>
    <row r="176" spans="2:7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162">
        <f t="shared" si="2"/>
        <v>43543056</v>
      </c>
    </row>
    <row r="177" spans="2:7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162">
        <f t="shared" si="2"/>
        <v>21282992</v>
      </c>
    </row>
    <row r="178" spans="2:7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162">
        <f t="shared" si="2"/>
        <v>22586032</v>
      </c>
    </row>
    <row r="179" spans="2:7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162">
        <f t="shared" si="2"/>
        <v>22368858</v>
      </c>
    </row>
    <row r="180" spans="2:7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162">
        <f t="shared" si="2"/>
        <v>22368858</v>
      </c>
    </row>
    <row r="181" spans="2:7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162">
        <f t="shared" si="2"/>
        <v>21282992</v>
      </c>
    </row>
    <row r="182" spans="2:7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162">
        <f t="shared" si="2"/>
        <v>46685339</v>
      </c>
    </row>
    <row r="183" spans="2:7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162">
        <f t="shared" si="2"/>
        <v>43991955</v>
      </c>
    </row>
    <row r="184" spans="2:7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162">
        <f t="shared" si="2"/>
        <v>21500166</v>
      </c>
    </row>
    <row r="185" spans="2:7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162">
        <f t="shared" si="2"/>
        <v>21934511</v>
      </c>
    </row>
    <row r="186" spans="2:7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162">
        <f t="shared" si="2"/>
        <v>22151685</v>
      </c>
    </row>
    <row r="187" spans="2:7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162">
        <f t="shared" si="2"/>
        <v>22368858</v>
      </c>
    </row>
    <row r="188" spans="2:7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162">
        <f t="shared" si="2"/>
        <v>20631472</v>
      </c>
    </row>
    <row r="189" spans="2:7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162">
        <f t="shared" si="2"/>
        <v>44889749</v>
      </c>
    </row>
    <row r="190" spans="2:7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162">
        <f t="shared" si="2"/>
        <v>43543056</v>
      </c>
    </row>
    <row r="191" spans="2:7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162">
        <f t="shared" si="2"/>
        <v>21282992</v>
      </c>
    </row>
    <row r="192" spans="2:7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162">
        <f t="shared" si="2"/>
        <v>22803205</v>
      </c>
    </row>
    <row r="193" spans="2:7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162">
        <f t="shared" si="2"/>
        <v>22803205</v>
      </c>
    </row>
    <row r="194" spans="2:7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162">
        <f t="shared" si="2"/>
        <v>21500166</v>
      </c>
    </row>
    <row r="195" spans="2:7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162">
        <f t="shared" ref="G195:G258" si="3">SUM(C195:F195)</f>
        <v>20848645</v>
      </c>
    </row>
    <row r="196" spans="2:7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162">
        <f t="shared" si="3"/>
        <v>44889749</v>
      </c>
    </row>
    <row r="197" spans="2:7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162">
        <f t="shared" si="3"/>
        <v>43094158</v>
      </c>
    </row>
    <row r="198" spans="2:7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162">
        <f t="shared" si="3"/>
        <v>21500166</v>
      </c>
    </row>
    <row r="199" spans="2:7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162">
        <f t="shared" si="3"/>
        <v>20631472</v>
      </c>
    </row>
    <row r="200" spans="2:7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162">
        <f t="shared" si="3"/>
        <v>21500166</v>
      </c>
    </row>
    <row r="201" spans="2:7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162">
        <f t="shared" si="3"/>
        <v>22151685</v>
      </c>
    </row>
    <row r="202" spans="2:7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162">
        <f t="shared" si="3"/>
        <v>22586032</v>
      </c>
    </row>
    <row r="203" spans="2:7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162">
        <f t="shared" si="3"/>
        <v>44440851</v>
      </c>
    </row>
    <row r="204" spans="2:7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162">
        <f t="shared" si="3"/>
        <v>42645261</v>
      </c>
    </row>
    <row r="205" spans="2:7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162">
        <f t="shared" si="3"/>
        <v>21500166</v>
      </c>
    </row>
    <row r="206" spans="2:7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162">
        <f t="shared" si="3"/>
        <v>21282992</v>
      </c>
    </row>
    <row r="207" spans="2:7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162">
        <f t="shared" si="3"/>
        <v>21934511</v>
      </c>
    </row>
    <row r="208" spans="2:7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162">
        <f t="shared" si="3"/>
        <v>20631472</v>
      </c>
    </row>
    <row r="209" spans="2:7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162">
        <f t="shared" si="3"/>
        <v>21065819</v>
      </c>
    </row>
    <row r="210" spans="2:7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162">
        <f t="shared" si="3"/>
        <v>44889749</v>
      </c>
    </row>
    <row r="211" spans="2:7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162">
        <f t="shared" si="3"/>
        <v>43543056</v>
      </c>
    </row>
    <row r="212" spans="2:7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162">
        <f t="shared" si="3"/>
        <v>21500166</v>
      </c>
    </row>
    <row r="213" spans="2:7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162">
        <f t="shared" si="3"/>
        <v>20848645</v>
      </c>
    </row>
    <row r="214" spans="2:7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162">
        <f t="shared" si="3"/>
        <v>22368858</v>
      </c>
    </row>
    <row r="215" spans="2:7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162">
        <f t="shared" si="3"/>
        <v>22151685</v>
      </c>
    </row>
    <row r="216" spans="2:7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162">
        <f t="shared" si="3"/>
        <v>22803205</v>
      </c>
    </row>
    <row r="217" spans="2:7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162">
        <f t="shared" si="3"/>
        <v>45338647</v>
      </c>
    </row>
    <row r="218" spans="2:7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162">
        <f t="shared" si="3"/>
        <v>43991955</v>
      </c>
    </row>
    <row r="219" spans="2:7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162">
        <f t="shared" si="3"/>
        <v>22368858</v>
      </c>
    </row>
    <row r="220" spans="2:7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162">
        <f t="shared" si="3"/>
        <v>22586032</v>
      </c>
    </row>
    <row r="221" spans="2:7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162">
        <f t="shared" si="3"/>
        <v>22586032</v>
      </c>
    </row>
    <row r="222" spans="2:7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162">
        <f t="shared" si="3"/>
        <v>20848645</v>
      </c>
    </row>
    <row r="223" spans="2:7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162">
        <f t="shared" si="3"/>
        <v>22586032</v>
      </c>
    </row>
    <row r="224" spans="2:7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162">
        <f t="shared" si="3"/>
        <v>46685339</v>
      </c>
    </row>
    <row r="225" spans="2:7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162">
        <f t="shared" si="3"/>
        <v>43991955</v>
      </c>
    </row>
    <row r="226" spans="2:7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162">
        <f t="shared" si="3"/>
        <v>20631472</v>
      </c>
    </row>
    <row r="227" spans="2:7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162">
        <f t="shared" si="3"/>
        <v>20848645</v>
      </c>
    </row>
    <row r="228" spans="2:7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162">
        <f t="shared" si="3"/>
        <v>22586032</v>
      </c>
    </row>
    <row r="229" spans="2:7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162">
        <f t="shared" si="3"/>
        <v>21934511</v>
      </c>
    </row>
    <row r="230" spans="2:7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162">
        <f t="shared" si="3"/>
        <v>21282992</v>
      </c>
    </row>
    <row r="231" spans="2:7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162">
        <f t="shared" si="3"/>
        <v>46685339</v>
      </c>
    </row>
    <row r="232" spans="2:7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162">
        <f t="shared" si="3"/>
        <v>45338647</v>
      </c>
    </row>
    <row r="233" spans="2:7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162">
        <f t="shared" si="3"/>
        <v>21065819</v>
      </c>
    </row>
    <row r="234" spans="2:7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162">
        <f t="shared" si="3"/>
        <v>21934511</v>
      </c>
    </row>
    <row r="235" spans="2:7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162">
        <f t="shared" si="3"/>
        <v>22368858</v>
      </c>
    </row>
    <row r="236" spans="2:7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162">
        <f t="shared" si="3"/>
        <v>21934511</v>
      </c>
    </row>
    <row r="237" spans="2:7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162">
        <f t="shared" si="3"/>
        <v>20848645</v>
      </c>
    </row>
    <row r="238" spans="2:7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162">
        <f t="shared" si="3"/>
        <v>43094158</v>
      </c>
    </row>
    <row r="239" spans="2:7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162">
        <f t="shared" si="3"/>
        <v>44440851</v>
      </c>
    </row>
    <row r="240" spans="2:7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162">
        <f t="shared" si="3"/>
        <v>22368858</v>
      </c>
    </row>
    <row r="241" spans="2:7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162">
        <f t="shared" si="3"/>
        <v>20848645</v>
      </c>
    </row>
    <row r="242" spans="2:7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162">
        <f t="shared" si="3"/>
        <v>21934511</v>
      </c>
    </row>
    <row r="243" spans="2:7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162">
        <f t="shared" si="3"/>
        <v>21282992</v>
      </c>
    </row>
    <row r="244" spans="2:7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162">
        <f t="shared" si="3"/>
        <v>21934511</v>
      </c>
    </row>
    <row r="245" spans="2:7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162">
        <f t="shared" si="3"/>
        <v>45338647</v>
      </c>
    </row>
    <row r="246" spans="2:7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162">
        <f t="shared" si="3"/>
        <v>42645261</v>
      </c>
    </row>
    <row r="247" spans="2:7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162">
        <f t="shared" si="3"/>
        <v>22803205</v>
      </c>
    </row>
    <row r="248" spans="2:7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162">
        <f t="shared" si="3"/>
        <v>22586032</v>
      </c>
    </row>
    <row r="249" spans="2:7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162">
        <f t="shared" si="3"/>
        <v>22368858</v>
      </c>
    </row>
    <row r="250" spans="2:7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162">
        <f t="shared" si="3"/>
        <v>20631472</v>
      </c>
    </row>
    <row r="251" spans="2:7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162">
        <f t="shared" si="3"/>
        <v>20848645</v>
      </c>
    </row>
    <row r="252" spans="2:7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162">
        <f t="shared" si="3"/>
        <v>46685339</v>
      </c>
    </row>
    <row r="253" spans="2:7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162">
        <f t="shared" si="3"/>
        <v>43094158</v>
      </c>
    </row>
    <row r="254" spans="2:7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162">
        <f t="shared" si="3"/>
        <v>21717338</v>
      </c>
    </row>
    <row r="255" spans="2:7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162">
        <f t="shared" si="3"/>
        <v>22368858</v>
      </c>
    </row>
    <row r="256" spans="2:7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162">
        <f t="shared" si="3"/>
        <v>21065819</v>
      </c>
    </row>
    <row r="257" spans="2:7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162">
        <f t="shared" si="3"/>
        <v>20848645</v>
      </c>
    </row>
    <row r="258" spans="2:7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162">
        <f t="shared" si="3"/>
        <v>22803205</v>
      </c>
    </row>
    <row r="259" spans="2:7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162">
        <f t="shared" ref="G259:G322" si="4">SUM(C259:F259)</f>
        <v>44440851</v>
      </c>
    </row>
    <row r="260" spans="2:7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162">
        <f t="shared" si="4"/>
        <v>46236441</v>
      </c>
    </row>
    <row r="261" spans="2:7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162">
        <f t="shared" si="4"/>
        <v>20631472</v>
      </c>
    </row>
    <row r="262" spans="2:7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162">
        <f t="shared" si="4"/>
        <v>22368858</v>
      </c>
    </row>
    <row r="263" spans="2:7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162">
        <f t="shared" si="4"/>
        <v>21500166</v>
      </c>
    </row>
    <row r="264" spans="2:7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162">
        <f t="shared" si="4"/>
        <v>21282992</v>
      </c>
    </row>
    <row r="265" spans="2:7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162">
        <f t="shared" si="4"/>
        <v>21282992</v>
      </c>
    </row>
    <row r="266" spans="2:7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162">
        <f t="shared" si="4"/>
        <v>43991955</v>
      </c>
    </row>
    <row r="267" spans="2:7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162">
        <f t="shared" si="4"/>
        <v>45787544</v>
      </c>
    </row>
    <row r="268" spans="2:7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162">
        <f t="shared" si="4"/>
        <v>20848645</v>
      </c>
    </row>
    <row r="269" spans="2:7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162">
        <f t="shared" si="4"/>
        <v>21934511</v>
      </c>
    </row>
    <row r="270" spans="2:7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162">
        <f t="shared" si="4"/>
        <v>21282992</v>
      </c>
    </row>
    <row r="271" spans="2:7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162">
        <f t="shared" si="4"/>
        <v>22368858</v>
      </c>
    </row>
    <row r="272" spans="2:7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162">
        <f t="shared" si="4"/>
        <v>20848645</v>
      </c>
    </row>
    <row r="273" spans="2:7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162">
        <f t="shared" si="4"/>
        <v>43991955</v>
      </c>
    </row>
    <row r="274" spans="2:7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162">
        <f t="shared" si="4"/>
        <v>42645261</v>
      </c>
    </row>
    <row r="275" spans="2:7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162">
        <f t="shared" si="4"/>
        <v>21717338</v>
      </c>
    </row>
    <row r="276" spans="2:7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162">
        <f t="shared" si="4"/>
        <v>21934511</v>
      </c>
    </row>
    <row r="277" spans="2:7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162">
        <f t="shared" si="4"/>
        <v>21500166</v>
      </c>
    </row>
    <row r="278" spans="2:7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162">
        <f t="shared" si="4"/>
        <v>21282992</v>
      </c>
    </row>
    <row r="279" spans="2:7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162">
        <f t="shared" si="4"/>
        <v>21065819</v>
      </c>
    </row>
    <row r="280" spans="2:7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162">
        <f t="shared" si="4"/>
        <v>46236441</v>
      </c>
    </row>
    <row r="281" spans="2:7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162">
        <f t="shared" si="4"/>
        <v>43543056</v>
      </c>
    </row>
    <row r="282" spans="2:7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162">
        <f t="shared" si="4"/>
        <v>21500166</v>
      </c>
    </row>
    <row r="283" spans="2:7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162">
        <f t="shared" si="4"/>
        <v>22368858</v>
      </c>
    </row>
    <row r="284" spans="2:7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162">
        <f t="shared" si="4"/>
        <v>20631472</v>
      </c>
    </row>
    <row r="285" spans="2:7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162">
        <f t="shared" si="4"/>
        <v>21282992</v>
      </c>
    </row>
    <row r="286" spans="2:7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162">
        <f t="shared" si="4"/>
        <v>21282992</v>
      </c>
    </row>
    <row r="287" spans="2:7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162">
        <f t="shared" si="4"/>
        <v>45338647</v>
      </c>
    </row>
    <row r="288" spans="2:7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162">
        <f t="shared" si="4"/>
        <v>43543056</v>
      </c>
    </row>
    <row r="289" spans="2:7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162">
        <f t="shared" si="4"/>
        <v>20848645</v>
      </c>
    </row>
    <row r="290" spans="2:7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162">
        <f t="shared" si="4"/>
        <v>21934511</v>
      </c>
    </row>
    <row r="291" spans="2:7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162">
        <f t="shared" si="4"/>
        <v>20631472</v>
      </c>
    </row>
    <row r="292" spans="2:7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162">
        <f t="shared" si="4"/>
        <v>22151685</v>
      </c>
    </row>
    <row r="293" spans="2:7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162">
        <f t="shared" si="4"/>
        <v>20848645</v>
      </c>
    </row>
    <row r="294" spans="2:7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162">
        <f t="shared" si="4"/>
        <v>46236441</v>
      </c>
    </row>
    <row r="295" spans="2:7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162">
        <f t="shared" si="4"/>
        <v>43094158</v>
      </c>
    </row>
    <row r="296" spans="2:7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162">
        <f t="shared" si="4"/>
        <v>22803205</v>
      </c>
    </row>
    <row r="297" spans="2:7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162">
        <f t="shared" si="4"/>
        <v>21717338</v>
      </c>
    </row>
    <row r="298" spans="2:7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162">
        <f t="shared" si="4"/>
        <v>21717338</v>
      </c>
    </row>
    <row r="299" spans="2:7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162">
        <f t="shared" si="4"/>
        <v>21065819</v>
      </c>
    </row>
    <row r="300" spans="2:7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162">
        <f t="shared" si="4"/>
        <v>21500166</v>
      </c>
    </row>
    <row r="301" spans="2:7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162">
        <f t="shared" si="4"/>
        <v>43991955</v>
      </c>
    </row>
    <row r="302" spans="2:7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162">
        <f t="shared" si="4"/>
        <v>43094158</v>
      </c>
    </row>
    <row r="303" spans="2:7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162">
        <f t="shared" si="4"/>
        <v>21065819</v>
      </c>
    </row>
    <row r="304" spans="2:7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162">
        <f t="shared" si="4"/>
        <v>22151685</v>
      </c>
    </row>
    <row r="305" spans="2:7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162">
        <f t="shared" si="4"/>
        <v>21500166</v>
      </c>
    </row>
    <row r="306" spans="2:7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162">
        <f t="shared" si="4"/>
        <v>20631472</v>
      </c>
    </row>
    <row r="307" spans="2:7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162">
        <f t="shared" si="4"/>
        <v>21065819</v>
      </c>
    </row>
    <row r="308" spans="2:7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162">
        <f t="shared" si="4"/>
        <v>42645261</v>
      </c>
    </row>
    <row r="309" spans="2:7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162">
        <f t="shared" si="4"/>
        <v>45787544</v>
      </c>
    </row>
    <row r="310" spans="2:7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162">
        <f t="shared" si="4"/>
        <v>21282992</v>
      </c>
    </row>
    <row r="311" spans="2:7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162">
        <f t="shared" si="4"/>
        <v>20848645</v>
      </c>
    </row>
    <row r="312" spans="2:7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162">
        <f t="shared" si="4"/>
        <v>21500166</v>
      </c>
    </row>
    <row r="313" spans="2:7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162">
        <f t="shared" si="4"/>
        <v>20848645</v>
      </c>
    </row>
    <row r="314" spans="2:7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162">
        <f t="shared" si="4"/>
        <v>21065819</v>
      </c>
    </row>
    <row r="315" spans="2:7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162">
        <f t="shared" si="4"/>
        <v>45787544</v>
      </c>
    </row>
    <row r="316" spans="2:7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162">
        <f t="shared" si="4"/>
        <v>47134236</v>
      </c>
    </row>
    <row r="317" spans="2:7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162">
        <f t="shared" si="4"/>
        <v>21500166</v>
      </c>
    </row>
    <row r="318" spans="2:7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162">
        <f t="shared" si="4"/>
        <v>20631472</v>
      </c>
    </row>
    <row r="319" spans="2:7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162">
        <f t="shared" si="4"/>
        <v>21500166</v>
      </c>
    </row>
    <row r="320" spans="2:7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162">
        <f t="shared" si="4"/>
        <v>20848645</v>
      </c>
    </row>
    <row r="321" spans="2:7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162">
        <f t="shared" si="4"/>
        <v>21717338</v>
      </c>
    </row>
    <row r="322" spans="2:7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162">
        <f t="shared" si="4"/>
        <v>47134236</v>
      </c>
    </row>
    <row r="323" spans="2:7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162">
        <f t="shared" ref="G323:G368" si="5">SUM(C323:F323)</f>
        <v>43991955</v>
      </c>
    </row>
    <row r="324" spans="2:7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162">
        <f t="shared" si="5"/>
        <v>22803205</v>
      </c>
    </row>
    <row r="325" spans="2:7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162">
        <f t="shared" si="5"/>
        <v>21282992</v>
      </c>
    </row>
    <row r="326" spans="2:7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162">
        <f t="shared" si="5"/>
        <v>22368858</v>
      </c>
    </row>
    <row r="327" spans="2:7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162">
        <f t="shared" si="5"/>
        <v>21282992</v>
      </c>
    </row>
    <row r="328" spans="2:7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162">
        <f t="shared" si="5"/>
        <v>22803205</v>
      </c>
    </row>
    <row r="329" spans="2:7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162">
        <f t="shared" si="5"/>
        <v>45787544</v>
      </c>
    </row>
    <row r="330" spans="2:7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162">
        <f t="shared" si="5"/>
        <v>46236441</v>
      </c>
    </row>
    <row r="331" spans="2:7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162">
        <f t="shared" si="5"/>
        <v>22151685</v>
      </c>
    </row>
    <row r="332" spans="2:7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162">
        <f t="shared" si="5"/>
        <v>21065819</v>
      </c>
    </row>
    <row r="333" spans="2:7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162">
        <f t="shared" si="5"/>
        <v>22803205</v>
      </c>
    </row>
    <row r="334" spans="2:7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162">
        <f t="shared" si="5"/>
        <v>22803205</v>
      </c>
    </row>
    <row r="335" spans="2:7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162">
        <f t="shared" si="5"/>
        <v>21717338</v>
      </c>
    </row>
    <row r="336" spans="2:7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162">
        <f t="shared" si="5"/>
        <v>47134236</v>
      </c>
    </row>
    <row r="337" spans="2:7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162">
        <f t="shared" si="5"/>
        <v>46685339</v>
      </c>
    </row>
    <row r="338" spans="2:7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162">
        <f t="shared" si="5"/>
        <v>21500166</v>
      </c>
    </row>
    <row r="339" spans="2:7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162">
        <f t="shared" si="5"/>
        <v>20848645</v>
      </c>
    </row>
    <row r="340" spans="2:7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162">
        <f t="shared" si="5"/>
        <v>22368858</v>
      </c>
    </row>
    <row r="341" spans="2:7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162">
        <f t="shared" si="5"/>
        <v>22586032</v>
      </c>
    </row>
    <row r="342" spans="2:7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162">
        <f t="shared" si="5"/>
        <v>21065819</v>
      </c>
    </row>
    <row r="343" spans="2:7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162">
        <f t="shared" si="5"/>
        <v>43991955</v>
      </c>
    </row>
    <row r="344" spans="2:7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162">
        <f t="shared" si="5"/>
        <v>43991955</v>
      </c>
    </row>
    <row r="345" spans="2:7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162">
        <f t="shared" si="5"/>
        <v>22586032</v>
      </c>
    </row>
    <row r="346" spans="2:7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162">
        <f t="shared" si="5"/>
        <v>21500166</v>
      </c>
    </row>
    <row r="347" spans="2:7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162">
        <f t="shared" si="5"/>
        <v>22586032</v>
      </c>
    </row>
    <row r="348" spans="2:7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162">
        <f t="shared" si="5"/>
        <v>21934511</v>
      </c>
    </row>
    <row r="349" spans="2:7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162">
        <f t="shared" si="5"/>
        <v>22803205</v>
      </c>
    </row>
    <row r="350" spans="2:7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162">
        <f t="shared" si="5"/>
        <v>45787544</v>
      </c>
    </row>
    <row r="351" spans="2:7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162">
        <f t="shared" si="5"/>
        <v>43094158</v>
      </c>
    </row>
    <row r="352" spans="2:7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162">
        <f t="shared" si="5"/>
        <v>21282992</v>
      </c>
    </row>
    <row r="353" spans="2:7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162">
        <f t="shared" si="5"/>
        <v>21065819</v>
      </c>
    </row>
    <row r="354" spans="2:7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162">
        <f t="shared" si="5"/>
        <v>22368858</v>
      </c>
    </row>
    <row r="355" spans="2:7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162">
        <f t="shared" si="5"/>
        <v>21065819</v>
      </c>
    </row>
    <row r="356" spans="2:7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162">
        <f t="shared" si="5"/>
        <v>22151685</v>
      </c>
    </row>
    <row r="357" spans="2:7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162">
        <f t="shared" si="5"/>
        <v>46236441</v>
      </c>
    </row>
    <row r="358" spans="2:7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162">
        <f t="shared" si="5"/>
        <v>43094158</v>
      </c>
    </row>
    <row r="359" spans="2:7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162">
        <f t="shared" si="5"/>
        <v>21500166</v>
      </c>
    </row>
    <row r="360" spans="2:7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162">
        <f t="shared" si="5"/>
        <v>21282992</v>
      </c>
    </row>
    <row r="361" spans="2:7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162">
        <f t="shared" si="5"/>
        <v>20631472</v>
      </c>
    </row>
    <row r="362" spans="2:7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162">
        <f t="shared" si="5"/>
        <v>20631472</v>
      </c>
    </row>
    <row r="363" spans="2:7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162">
        <f t="shared" si="5"/>
        <v>22368858</v>
      </c>
    </row>
    <row r="364" spans="2:7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162">
        <f t="shared" si="5"/>
        <v>45338647</v>
      </c>
    </row>
    <row r="365" spans="2:7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162">
        <f t="shared" si="5"/>
        <v>43543056</v>
      </c>
    </row>
    <row r="366" spans="2:7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162">
        <f t="shared" si="5"/>
        <v>22151685</v>
      </c>
    </row>
    <row r="367" spans="2:7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162">
        <f t="shared" si="5"/>
        <v>21934511</v>
      </c>
    </row>
    <row r="368" spans="2:7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162">
        <f t="shared" si="5"/>
        <v>21717338</v>
      </c>
    </row>
  </sheetData>
  <sheetProtection sheet="1" objects="1" scenarios="1" sort="0"/>
  <pageMargins left="0.7" right="0.7" top="0.75" bottom="0.75" header="0.3" footer="0.3"/>
  <pageSetup orientation="portrait" r:id="rId1"/>
  <ignoredErrors>
    <ignoredError sqref="G3:G36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368"/>
  <sheetViews>
    <sheetView topLeftCell="A2" workbookViewId="0">
      <selection activeCell="D2" sqref="D2"/>
    </sheetView>
  </sheetViews>
  <sheetFormatPr defaultColWidth="11.19921875" defaultRowHeight="15.6" x14ac:dyDescent="0.3"/>
  <cols>
    <col min="2" max="2" width="10.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sheetProtection sheet="1" objects="1" scenarios="1" sort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E466"/>
  <sheetViews>
    <sheetView topLeftCell="P1" zoomScale="70" zoomScaleNormal="70" workbookViewId="0">
      <selection activeCell="B2" sqref="B2"/>
    </sheetView>
  </sheetViews>
  <sheetFormatPr defaultRowHeight="15.6" x14ac:dyDescent="0.3"/>
  <cols>
    <col min="1" max="2" width="10.5" bestFit="1" customWidth="1"/>
    <col min="16" max="16" width="51.09765625" bestFit="1" customWidth="1"/>
    <col min="21" max="21" width="18" bestFit="1" customWidth="1"/>
    <col min="22" max="22" width="15.69921875" bestFit="1" customWidth="1"/>
    <col min="23" max="23" width="29" bestFit="1" customWidth="1"/>
    <col min="24" max="24" width="24" bestFit="1" customWidth="1"/>
    <col min="25" max="25" width="22.796875" bestFit="1" customWidth="1"/>
    <col min="26" max="26" width="14.796875" bestFit="1" customWidth="1"/>
    <col min="27" max="27" width="29.19921875" bestFit="1" customWidth="1"/>
    <col min="28" max="28" width="23" bestFit="1" customWidth="1"/>
    <col min="30" max="30" width="11.3984375" customWidth="1"/>
  </cols>
  <sheetData>
    <row r="2" spans="1:31" x14ac:dyDescent="0.3">
      <c r="A2" s="96"/>
      <c r="B2" s="71" t="s">
        <v>0</v>
      </c>
      <c r="C2" s="72" t="s">
        <v>6</v>
      </c>
      <c r="D2" s="72" t="s">
        <v>7</v>
      </c>
      <c r="E2" s="72" t="s">
        <v>8</v>
      </c>
      <c r="F2" s="72" t="s">
        <v>9</v>
      </c>
      <c r="G2" s="14" t="s">
        <v>35</v>
      </c>
      <c r="H2" s="13" t="s">
        <v>1</v>
      </c>
      <c r="I2" s="13" t="s">
        <v>2</v>
      </c>
      <c r="J2" s="13" t="s">
        <v>3</v>
      </c>
      <c r="K2" s="13" t="s">
        <v>4</v>
      </c>
      <c r="L2" s="13" t="s">
        <v>5</v>
      </c>
      <c r="M2" s="13" t="s">
        <v>18</v>
      </c>
      <c r="N2" s="13" t="s">
        <v>23</v>
      </c>
      <c r="O2" s="13" t="s">
        <v>24</v>
      </c>
      <c r="P2" s="13" t="s">
        <v>25</v>
      </c>
      <c r="Q2" s="13" t="s">
        <v>19</v>
      </c>
      <c r="R2" s="13" t="s">
        <v>20</v>
      </c>
      <c r="S2" s="13" t="s">
        <v>21</v>
      </c>
      <c r="T2" s="13" t="s">
        <v>22</v>
      </c>
      <c r="U2" s="73" t="s">
        <v>10</v>
      </c>
      <c r="V2" s="73" t="s">
        <v>11</v>
      </c>
      <c r="W2" s="73" t="s">
        <v>12</v>
      </c>
      <c r="X2" s="73" t="s">
        <v>13</v>
      </c>
      <c r="Y2" s="73" t="s">
        <v>14</v>
      </c>
      <c r="Z2" s="73" t="s">
        <v>15</v>
      </c>
      <c r="AA2" s="73" t="s">
        <v>16</v>
      </c>
      <c r="AB2" s="73" t="s">
        <v>17</v>
      </c>
    </row>
    <row r="3" spans="1:31" x14ac:dyDescent="0.3">
      <c r="A3" s="12"/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4">
        <f t="shared" ref="G3:G66" si="0">SUM(C3:F3)</f>
        <v>20848645</v>
      </c>
      <c r="H3" s="4">
        <v>20848646</v>
      </c>
      <c r="I3" s="4">
        <v>5107918</v>
      </c>
      <c r="J3" s="4">
        <v>2104462</v>
      </c>
      <c r="K3" s="4">
        <v>1505532</v>
      </c>
      <c r="L3" s="74">
        <v>1271572.67328</v>
      </c>
      <c r="M3" s="24">
        <v>6.0990659694639161E-2</v>
      </c>
      <c r="N3" s="24" t="s">
        <v>34</v>
      </c>
      <c r="O3" s="24" t="s">
        <v>34</v>
      </c>
      <c r="P3" s="4" t="s">
        <v>34</v>
      </c>
      <c r="Q3" s="24">
        <v>0.2449999870495187</v>
      </c>
      <c r="R3" s="24">
        <v>0.41199995771271192</v>
      </c>
      <c r="S3" s="24">
        <v>0.71539994544924068</v>
      </c>
      <c r="T3" s="24">
        <v>0.84460022987223116</v>
      </c>
      <c r="U3" s="4">
        <v>385075</v>
      </c>
      <c r="V3" s="5">
        <v>0.17</v>
      </c>
      <c r="W3" s="4">
        <v>37</v>
      </c>
      <c r="X3" s="4">
        <v>22</v>
      </c>
      <c r="Y3" s="4">
        <v>26</v>
      </c>
      <c r="Z3" s="4">
        <v>364</v>
      </c>
      <c r="AA3" s="4">
        <v>32</v>
      </c>
      <c r="AB3" s="5">
        <v>0.95</v>
      </c>
      <c r="AD3" s="12"/>
      <c r="AE3" s="12"/>
    </row>
    <row r="4" spans="1:31" x14ac:dyDescent="0.3">
      <c r="A4" s="12"/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4">
        <f t="shared" si="0"/>
        <v>21934511</v>
      </c>
      <c r="H4" s="4">
        <v>21934513</v>
      </c>
      <c r="I4" s="4">
        <v>5428792</v>
      </c>
      <c r="J4" s="4">
        <v>2171516</v>
      </c>
      <c r="K4" s="4">
        <v>1569355</v>
      </c>
      <c r="L4" s="4">
        <v>1261133</v>
      </c>
      <c r="M4" s="24">
        <v>5.749537270328272E-2</v>
      </c>
      <c r="N4" s="24" t="s">
        <v>34</v>
      </c>
      <c r="O4" s="24" t="s">
        <v>34</v>
      </c>
      <c r="P4" s="4" t="s">
        <v>34</v>
      </c>
      <c r="Q4" s="24">
        <v>0.24750000148168322</v>
      </c>
      <c r="R4" s="24">
        <v>0.39999985263756649</v>
      </c>
      <c r="S4" s="24">
        <v>0.72270017812440712</v>
      </c>
      <c r="T4" s="24">
        <v>0.80359956797537846</v>
      </c>
      <c r="U4" s="4">
        <v>388232</v>
      </c>
      <c r="V4" s="5">
        <v>0.19</v>
      </c>
      <c r="W4" s="4">
        <v>31</v>
      </c>
      <c r="X4" s="4">
        <v>17</v>
      </c>
      <c r="Y4" s="4">
        <v>28</v>
      </c>
      <c r="Z4" s="4">
        <v>360</v>
      </c>
      <c r="AA4" s="4">
        <v>35</v>
      </c>
      <c r="AB4" s="5">
        <v>0.95</v>
      </c>
      <c r="AD4" s="12"/>
      <c r="AE4" s="12"/>
    </row>
    <row r="5" spans="1:31" x14ac:dyDescent="0.3">
      <c r="A5" s="12"/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4">
        <f t="shared" si="0"/>
        <v>20848645</v>
      </c>
      <c r="H5" s="4">
        <v>20848646</v>
      </c>
      <c r="I5" s="4">
        <v>5212161</v>
      </c>
      <c r="J5" s="4">
        <v>2001470</v>
      </c>
      <c r="K5" s="4">
        <v>1402630</v>
      </c>
      <c r="L5" s="4">
        <v>1138655</v>
      </c>
      <c r="M5" s="24">
        <v>5.4615297319547756E-2</v>
      </c>
      <c r="N5" s="24" t="s">
        <v>34</v>
      </c>
      <c r="O5" s="24" t="s">
        <v>34</v>
      </c>
      <c r="P5" s="4" t="s">
        <v>34</v>
      </c>
      <c r="Q5" s="24">
        <v>0.24999997601762725</v>
      </c>
      <c r="R5" s="24">
        <v>0.38400003376718411</v>
      </c>
      <c r="S5" s="24">
        <v>0.70079991206463255</v>
      </c>
      <c r="T5" s="24">
        <v>0.81179997575982266</v>
      </c>
      <c r="U5" s="4">
        <v>399964</v>
      </c>
      <c r="V5" s="5">
        <v>0.18</v>
      </c>
      <c r="W5" s="4">
        <v>30</v>
      </c>
      <c r="X5" s="4">
        <v>22</v>
      </c>
      <c r="Y5" s="4">
        <v>29</v>
      </c>
      <c r="Z5" s="4">
        <v>370</v>
      </c>
      <c r="AA5" s="4">
        <v>31</v>
      </c>
      <c r="AB5" s="5">
        <v>0.94</v>
      </c>
      <c r="AD5" s="12"/>
      <c r="AE5" s="12"/>
    </row>
    <row r="6" spans="1:31" x14ac:dyDescent="0.3">
      <c r="A6" s="12"/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4">
        <f t="shared" si="0"/>
        <v>21717338</v>
      </c>
      <c r="H6" s="4">
        <v>21717340</v>
      </c>
      <c r="I6" s="4">
        <v>5700801</v>
      </c>
      <c r="J6" s="4">
        <v>2303123</v>
      </c>
      <c r="K6" s="4">
        <v>1597216</v>
      </c>
      <c r="L6" s="4">
        <v>1296620</v>
      </c>
      <c r="M6" s="24">
        <v>5.9704365267569601E-2</v>
      </c>
      <c r="N6" s="24" t="s">
        <v>34</v>
      </c>
      <c r="O6" s="24" t="s">
        <v>34</v>
      </c>
      <c r="P6" s="4" t="s">
        <v>34</v>
      </c>
      <c r="Q6" s="24">
        <v>0.2624999654653839</v>
      </c>
      <c r="R6" s="24">
        <v>0.40399989404997649</v>
      </c>
      <c r="S6" s="24">
        <v>0.69350008662151352</v>
      </c>
      <c r="T6" s="24">
        <v>0.811800032055777</v>
      </c>
      <c r="U6" s="4">
        <v>408471</v>
      </c>
      <c r="V6" s="5">
        <v>0.17</v>
      </c>
      <c r="W6" s="4">
        <v>30</v>
      </c>
      <c r="X6" s="4">
        <v>19</v>
      </c>
      <c r="Y6" s="4">
        <v>26</v>
      </c>
      <c r="Z6" s="4">
        <v>386</v>
      </c>
      <c r="AA6" s="4">
        <v>40</v>
      </c>
      <c r="AB6" s="5">
        <v>0.94</v>
      </c>
      <c r="AD6" s="12"/>
      <c r="AE6" s="12"/>
    </row>
    <row r="7" spans="1:31" x14ac:dyDescent="0.3">
      <c r="A7" s="12"/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4">
        <f t="shared" si="0"/>
        <v>42645261</v>
      </c>
      <c r="H7" s="4">
        <v>42645263</v>
      </c>
      <c r="I7" s="4">
        <v>8776395</v>
      </c>
      <c r="J7" s="4">
        <v>2924294</v>
      </c>
      <c r="K7" s="4">
        <v>2087946</v>
      </c>
      <c r="L7" s="4">
        <v>1596026</v>
      </c>
      <c r="M7" s="24">
        <v>3.7425633885761242E-2</v>
      </c>
      <c r="N7" s="24" t="s">
        <v>34</v>
      </c>
      <c r="O7" s="24" t="s">
        <v>34</v>
      </c>
      <c r="P7" s="4" t="s">
        <v>34</v>
      </c>
      <c r="Q7" s="24">
        <v>0.20579999705946239</v>
      </c>
      <c r="R7" s="24">
        <v>0.3331999072512119</v>
      </c>
      <c r="S7" s="24">
        <v>0.714000028724882</v>
      </c>
      <c r="T7" s="24">
        <v>0.76440003716571214</v>
      </c>
      <c r="U7" s="4">
        <v>384771</v>
      </c>
      <c r="V7" s="5">
        <v>0.19</v>
      </c>
      <c r="W7" s="4">
        <v>31</v>
      </c>
      <c r="X7" s="4">
        <v>22</v>
      </c>
      <c r="Y7" s="4">
        <v>27</v>
      </c>
      <c r="Z7" s="4">
        <v>390</v>
      </c>
      <c r="AA7" s="4">
        <v>33</v>
      </c>
      <c r="AB7" s="5">
        <v>0.92</v>
      </c>
      <c r="AD7" s="12"/>
      <c r="AE7" s="12"/>
    </row>
    <row r="8" spans="1:31" x14ac:dyDescent="0.3">
      <c r="A8" s="12"/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4">
        <f t="shared" si="0"/>
        <v>43543056</v>
      </c>
      <c r="H8" s="4">
        <v>43543058</v>
      </c>
      <c r="I8" s="4">
        <v>8778280</v>
      </c>
      <c r="J8" s="4">
        <v>3014461</v>
      </c>
      <c r="K8" s="4">
        <v>2049833</v>
      </c>
      <c r="L8" s="4">
        <v>1582881</v>
      </c>
      <c r="M8" s="24">
        <v>3.6352086249890857E-2</v>
      </c>
      <c r="N8" s="24" t="s">
        <v>34</v>
      </c>
      <c r="O8" s="24" t="s">
        <v>34</v>
      </c>
      <c r="P8" s="4" t="s">
        <v>34</v>
      </c>
      <c r="Q8" s="24">
        <v>0.2015999886824669</v>
      </c>
      <c r="R8" s="24">
        <v>0.34339995990102845</v>
      </c>
      <c r="S8" s="24">
        <v>0.67999984076755349</v>
      </c>
      <c r="T8" s="24">
        <v>0.77219997921781924</v>
      </c>
      <c r="U8" s="4">
        <v>390787</v>
      </c>
      <c r="V8" s="5">
        <v>0.19</v>
      </c>
      <c r="W8" s="4">
        <v>33</v>
      </c>
      <c r="X8" s="4">
        <v>18</v>
      </c>
      <c r="Y8" s="4">
        <v>26</v>
      </c>
      <c r="Z8" s="4">
        <v>360</v>
      </c>
      <c r="AA8" s="4">
        <v>36</v>
      </c>
      <c r="AB8" s="5">
        <v>0.93</v>
      </c>
      <c r="AD8" s="12"/>
      <c r="AE8" s="12"/>
    </row>
    <row r="9" spans="1:31" x14ac:dyDescent="0.3">
      <c r="A9" s="12"/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4">
        <f t="shared" si="0"/>
        <v>22803205</v>
      </c>
      <c r="H9" s="4">
        <v>22803207</v>
      </c>
      <c r="I9" s="4">
        <v>5415761</v>
      </c>
      <c r="J9" s="4">
        <v>2079652</v>
      </c>
      <c r="K9" s="4">
        <v>1442239</v>
      </c>
      <c r="L9" s="4">
        <v>1123504</v>
      </c>
      <c r="M9" s="24">
        <v>4.9269561075334707E-2</v>
      </c>
      <c r="N9" s="24" t="s">
        <v>34</v>
      </c>
      <c r="O9" s="24" t="s">
        <v>34</v>
      </c>
      <c r="P9" s="4" t="s">
        <v>34</v>
      </c>
      <c r="Q9" s="24">
        <v>0.23749997094706898</v>
      </c>
      <c r="R9" s="24">
        <v>0.3839999586392383</v>
      </c>
      <c r="S9" s="24">
        <v>0.69350016252719204</v>
      </c>
      <c r="T9" s="24">
        <v>0.77899987450068953</v>
      </c>
      <c r="U9" s="4">
        <v>388351</v>
      </c>
      <c r="V9" s="5">
        <v>0.18</v>
      </c>
      <c r="W9" s="4">
        <v>36</v>
      </c>
      <c r="X9" s="4">
        <v>19</v>
      </c>
      <c r="Y9" s="4">
        <v>30</v>
      </c>
      <c r="Z9" s="4">
        <v>381</v>
      </c>
      <c r="AA9" s="4">
        <v>34</v>
      </c>
      <c r="AB9" s="5">
        <v>0.93</v>
      </c>
      <c r="AD9" s="12"/>
      <c r="AE9" s="12"/>
    </row>
    <row r="10" spans="1:31" x14ac:dyDescent="0.3">
      <c r="A10" s="12"/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4">
        <f t="shared" si="0"/>
        <v>21717338</v>
      </c>
      <c r="H10" s="4">
        <v>21717340</v>
      </c>
      <c r="I10" s="4">
        <v>5320748</v>
      </c>
      <c r="J10" s="4">
        <v>2085733</v>
      </c>
      <c r="K10" s="4">
        <v>1583488</v>
      </c>
      <c r="L10" s="4">
        <v>1311445</v>
      </c>
      <c r="M10" s="24">
        <v>6.0386999512831684E-2</v>
      </c>
      <c r="N10" s="24">
        <v>3.1356703048005974E-2</v>
      </c>
      <c r="O10" s="24">
        <v>4.1666640685761536E-2</v>
      </c>
      <c r="P10" s="24">
        <v>-9.8975840699184747E-3</v>
      </c>
      <c r="Q10" s="24">
        <v>0.24499998618615354</v>
      </c>
      <c r="R10" s="24">
        <v>0.39199995940420407</v>
      </c>
      <c r="S10" s="24">
        <v>0.75919976334458916</v>
      </c>
      <c r="T10" s="24">
        <v>0.82820015055371432</v>
      </c>
      <c r="U10" s="4">
        <v>387624</v>
      </c>
      <c r="V10" s="5">
        <v>0.17</v>
      </c>
      <c r="W10" s="4">
        <v>39</v>
      </c>
      <c r="X10" s="4">
        <v>22</v>
      </c>
      <c r="Y10" s="4">
        <v>25</v>
      </c>
      <c r="Z10" s="4">
        <v>359</v>
      </c>
      <c r="AA10" s="4">
        <v>37</v>
      </c>
      <c r="AB10" s="5">
        <v>0.95</v>
      </c>
      <c r="AD10" s="12"/>
      <c r="AE10" s="12"/>
    </row>
    <row r="11" spans="1:31" x14ac:dyDescent="0.3">
      <c r="A11" s="12"/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4">
        <f t="shared" si="0"/>
        <v>22586032</v>
      </c>
      <c r="H11" s="4">
        <v>22586034</v>
      </c>
      <c r="I11" s="4">
        <v>5872368</v>
      </c>
      <c r="J11" s="4">
        <v>2372437</v>
      </c>
      <c r="K11" s="4">
        <v>1766516</v>
      </c>
      <c r="L11" s="4">
        <v>1506485</v>
      </c>
      <c r="M11" s="24">
        <v>6.6699846462641474E-2</v>
      </c>
      <c r="N11" s="24">
        <v>0.1945488699447242</v>
      </c>
      <c r="O11" s="24">
        <v>2.9703010019234144E-2</v>
      </c>
      <c r="P11" s="24">
        <v>0.16009068776474278</v>
      </c>
      <c r="Q11" s="24">
        <v>0.25999996280887561</v>
      </c>
      <c r="R11" s="24">
        <v>0.40400005585481019</v>
      </c>
      <c r="S11" s="24">
        <v>0.74459975122627076</v>
      </c>
      <c r="T11" s="24">
        <v>0.85280008785654926</v>
      </c>
      <c r="U11" s="4">
        <v>399127</v>
      </c>
      <c r="V11" s="5">
        <v>0.18</v>
      </c>
      <c r="W11" s="4">
        <v>40</v>
      </c>
      <c r="X11" s="4">
        <v>22</v>
      </c>
      <c r="Y11" s="4">
        <v>30</v>
      </c>
      <c r="Z11" s="4">
        <v>359</v>
      </c>
      <c r="AA11" s="4">
        <v>38</v>
      </c>
      <c r="AB11" s="5">
        <v>0.93</v>
      </c>
      <c r="AD11" s="12"/>
      <c r="AE11" s="12"/>
    </row>
    <row r="12" spans="1:31" x14ac:dyDescent="0.3">
      <c r="A12" s="12"/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4">
        <f t="shared" si="0"/>
        <v>10641496</v>
      </c>
      <c r="H12" s="4">
        <v>10641496</v>
      </c>
      <c r="I12" s="4">
        <v>2740185</v>
      </c>
      <c r="J12" s="4">
        <v>1063191</v>
      </c>
      <c r="K12" s="4">
        <v>760607</v>
      </c>
      <c r="L12" s="4">
        <v>623698</v>
      </c>
      <c r="M12" s="24">
        <v>5.8609992429635833E-2</v>
      </c>
      <c r="N12" s="24">
        <v>-0.4522502426107996</v>
      </c>
      <c r="O12" s="24">
        <v>-0.48958332783737268</v>
      </c>
      <c r="P12" s="24">
        <v>7.3142421741578811E-2</v>
      </c>
      <c r="Q12" s="24">
        <v>0.25749997932621504</v>
      </c>
      <c r="R12" s="24">
        <v>0.3879997153476864</v>
      </c>
      <c r="S12" s="24">
        <v>0.71540014917357275</v>
      </c>
      <c r="T12" s="24">
        <v>0.82000034183224713</v>
      </c>
      <c r="U12" s="4">
        <v>400812</v>
      </c>
      <c r="V12" s="5">
        <v>0.19</v>
      </c>
      <c r="W12" s="4">
        <v>32</v>
      </c>
      <c r="X12" s="4">
        <v>22</v>
      </c>
      <c r="Y12" s="4">
        <v>27</v>
      </c>
      <c r="Z12" s="4">
        <v>399</v>
      </c>
      <c r="AA12" s="4">
        <v>34</v>
      </c>
      <c r="AB12" s="5">
        <v>0.92</v>
      </c>
      <c r="AD12" s="12"/>
      <c r="AE12" s="12"/>
    </row>
    <row r="13" spans="1:31" x14ac:dyDescent="0.3">
      <c r="A13" s="12"/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4">
        <f t="shared" si="0"/>
        <v>20631472</v>
      </c>
      <c r="H13" s="4">
        <v>20631473</v>
      </c>
      <c r="I13" s="4">
        <v>4951553</v>
      </c>
      <c r="J13" s="4">
        <v>2000427</v>
      </c>
      <c r="K13" s="4">
        <v>1431105</v>
      </c>
      <c r="L13" s="4">
        <v>1126566</v>
      </c>
      <c r="M13" s="24">
        <v>5.4604244689654489E-2</v>
      </c>
      <c r="N13" s="24">
        <v>-0.13115176381669258</v>
      </c>
      <c r="O13" s="24">
        <v>-4.9999958558456847E-2</v>
      </c>
      <c r="P13" s="24">
        <v>-8.5422909280729042E-2</v>
      </c>
      <c r="Q13" s="24">
        <v>0.23999997479578894</v>
      </c>
      <c r="R13" s="24">
        <v>0.40399991679378167</v>
      </c>
      <c r="S13" s="24">
        <v>0.71539976215078083</v>
      </c>
      <c r="T13" s="24">
        <v>0.78720010062154766</v>
      </c>
      <c r="U13" s="4">
        <v>382806</v>
      </c>
      <c r="V13" s="5">
        <v>0.19</v>
      </c>
      <c r="W13" s="4">
        <v>36</v>
      </c>
      <c r="X13" s="4">
        <v>17</v>
      </c>
      <c r="Y13" s="4">
        <v>26</v>
      </c>
      <c r="Z13" s="4">
        <v>392</v>
      </c>
      <c r="AA13" s="4">
        <v>38</v>
      </c>
      <c r="AB13" s="5">
        <v>0.91</v>
      </c>
      <c r="AD13" s="12"/>
      <c r="AE13" s="12"/>
    </row>
    <row r="14" spans="1:31" x14ac:dyDescent="0.3">
      <c r="A14" s="12"/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4">
        <f t="shared" si="0"/>
        <v>42645261</v>
      </c>
      <c r="H14" s="4">
        <v>42645263</v>
      </c>
      <c r="I14" s="4">
        <v>9045060</v>
      </c>
      <c r="J14" s="4">
        <v>3075320</v>
      </c>
      <c r="K14" s="4">
        <v>2133042</v>
      </c>
      <c r="L14" s="4">
        <v>1680410</v>
      </c>
      <c r="M14" s="24">
        <v>3.9404376518911377E-2</v>
      </c>
      <c r="N14" s="24">
        <v>5.2871319138911188E-2</v>
      </c>
      <c r="O14" s="24">
        <v>0</v>
      </c>
      <c r="P14" s="24">
        <v>5.2871319138911188E-2</v>
      </c>
      <c r="Q14" s="24">
        <v>0.21209999338027297</v>
      </c>
      <c r="R14" s="24">
        <v>0.33999995577696557</v>
      </c>
      <c r="S14" s="24">
        <v>0.69360001560813178</v>
      </c>
      <c r="T14" s="24">
        <v>0.78779977140628266</v>
      </c>
      <c r="U14" s="4">
        <v>406488</v>
      </c>
      <c r="V14" s="5">
        <v>0.18</v>
      </c>
      <c r="W14" s="4">
        <v>37</v>
      </c>
      <c r="X14" s="4">
        <v>21</v>
      </c>
      <c r="Y14" s="4">
        <v>30</v>
      </c>
      <c r="Z14" s="4">
        <v>363</v>
      </c>
      <c r="AA14" s="4">
        <v>33</v>
      </c>
      <c r="AB14" s="5">
        <v>0.95</v>
      </c>
      <c r="AD14" s="12"/>
      <c r="AE14" s="12"/>
    </row>
    <row r="15" spans="1:31" x14ac:dyDescent="0.3">
      <c r="A15" s="12"/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4">
        <f t="shared" si="0"/>
        <v>46236441</v>
      </c>
      <c r="H15" s="4">
        <v>46236443</v>
      </c>
      <c r="I15" s="4">
        <v>9806749</v>
      </c>
      <c r="J15" s="4">
        <v>3300951</v>
      </c>
      <c r="K15" s="4">
        <v>2199754</v>
      </c>
      <c r="L15" s="4">
        <v>1630017</v>
      </c>
      <c r="M15" s="24">
        <v>3.5253944599501305E-2</v>
      </c>
      <c r="N15" s="24">
        <v>2.9778612542572747E-2</v>
      </c>
      <c r="O15" s="24">
        <v>6.1855672233937842E-2</v>
      </c>
      <c r="P15" s="24">
        <v>-3.0208490451984704E-2</v>
      </c>
      <c r="Q15" s="24">
        <v>0.21209998788185327</v>
      </c>
      <c r="R15" s="24">
        <v>0.33659992725417975</v>
      </c>
      <c r="S15" s="24">
        <v>0.66640007682634494</v>
      </c>
      <c r="T15" s="24">
        <v>0.74099967541825129</v>
      </c>
      <c r="U15" s="4">
        <v>402450</v>
      </c>
      <c r="V15" s="5">
        <v>0.17</v>
      </c>
      <c r="W15" s="4">
        <v>34</v>
      </c>
      <c r="X15" s="4">
        <v>20</v>
      </c>
      <c r="Y15" s="4">
        <v>28</v>
      </c>
      <c r="Z15" s="4">
        <v>390</v>
      </c>
      <c r="AA15" s="4">
        <v>37</v>
      </c>
      <c r="AB15" s="5">
        <v>0.92</v>
      </c>
      <c r="AD15" s="12"/>
      <c r="AE15" s="12"/>
    </row>
    <row r="16" spans="1:31" x14ac:dyDescent="0.3">
      <c r="A16" s="12"/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4">
        <f t="shared" si="0"/>
        <v>21065819</v>
      </c>
      <c r="H16" s="4">
        <v>21065820</v>
      </c>
      <c r="I16" s="4">
        <v>5371784</v>
      </c>
      <c r="J16" s="4">
        <v>2084252</v>
      </c>
      <c r="K16" s="4">
        <v>1445428</v>
      </c>
      <c r="L16" s="4">
        <v>1197104</v>
      </c>
      <c r="M16" s="24">
        <v>5.6826840825564828E-2</v>
      </c>
      <c r="N16" s="24">
        <v>6.550933508024892E-2</v>
      </c>
      <c r="O16" s="24">
        <v>-7.6190430248730401E-2</v>
      </c>
      <c r="P16" s="24">
        <v>0.15338638269325777</v>
      </c>
      <c r="Q16" s="24">
        <v>0.25499999525297379</v>
      </c>
      <c r="R16" s="24">
        <v>0.38799996425768424</v>
      </c>
      <c r="S16" s="24">
        <v>0.69349963440121443</v>
      </c>
      <c r="T16" s="24">
        <v>0.82820036695013521</v>
      </c>
      <c r="U16" s="4">
        <v>392554</v>
      </c>
      <c r="V16" s="5">
        <v>0.19</v>
      </c>
      <c r="W16" s="4">
        <v>36</v>
      </c>
      <c r="X16" s="4">
        <v>21</v>
      </c>
      <c r="Y16" s="4">
        <v>27</v>
      </c>
      <c r="Z16" s="4">
        <v>395</v>
      </c>
      <c r="AA16" s="4">
        <v>31</v>
      </c>
      <c r="AB16" s="5">
        <v>0.94</v>
      </c>
      <c r="AD16" s="12"/>
      <c r="AE16" s="12"/>
    </row>
    <row r="17" spans="1:31" x14ac:dyDescent="0.3">
      <c r="A17" s="12"/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4">
        <f t="shared" si="0"/>
        <v>21282992</v>
      </c>
      <c r="H17" s="4">
        <v>21282993</v>
      </c>
      <c r="I17" s="4">
        <v>5054710</v>
      </c>
      <c r="J17" s="4">
        <v>2042103</v>
      </c>
      <c r="K17" s="4">
        <v>1475828</v>
      </c>
      <c r="L17" s="4">
        <v>1198077</v>
      </c>
      <c r="M17" s="24">
        <v>5.6292693419576843E-2</v>
      </c>
      <c r="N17" s="24">
        <v>-8.6445104445859289E-2</v>
      </c>
      <c r="O17" s="24">
        <v>-1.9999965004919074E-2</v>
      </c>
      <c r="P17" s="24">
        <v>-6.7801118225535251E-2</v>
      </c>
      <c r="Q17" s="24">
        <v>0.2374999606493316</v>
      </c>
      <c r="R17" s="24">
        <v>0.40400003165364579</v>
      </c>
      <c r="S17" s="24">
        <v>0.72270007928101565</v>
      </c>
      <c r="T17" s="24">
        <v>0.81179988453939078</v>
      </c>
      <c r="U17" s="4">
        <v>407211</v>
      </c>
      <c r="V17" s="5">
        <v>0.17</v>
      </c>
      <c r="W17" s="4">
        <v>36</v>
      </c>
      <c r="X17" s="4">
        <v>19</v>
      </c>
      <c r="Y17" s="4">
        <v>29</v>
      </c>
      <c r="Z17" s="4">
        <v>362</v>
      </c>
      <c r="AA17" s="4">
        <v>32</v>
      </c>
      <c r="AB17" s="5">
        <v>0.91</v>
      </c>
      <c r="AD17" s="12"/>
      <c r="AE17" s="12"/>
    </row>
    <row r="18" spans="1:31" x14ac:dyDescent="0.3">
      <c r="A18" s="12"/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4">
        <f t="shared" si="0"/>
        <v>21065819</v>
      </c>
      <c r="H18" s="4">
        <v>21065820</v>
      </c>
      <c r="I18" s="4">
        <v>5529777</v>
      </c>
      <c r="J18" s="4">
        <v>2278268</v>
      </c>
      <c r="K18" s="4">
        <v>1663135</v>
      </c>
      <c r="L18" s="4">
        <v>1391046</v>
      </c>
      <c r="M18" s="24">
        <v>6.6033318427670989E-2</v>
      </c>
      <c r="N18" s="24">
        <v>-7.6628044753183744E-2</v>
      </c>
      <c r="O18" s="24">
        <v>-6.7307661655664042E-2</v>
      </c>
      <c r="P18" s="24">
        <v>-9.992947065385005E-3</v>
      </c>
      <c r="Q18" s="24">
        <v>0.26249996439730333</v>
      </c>
      <c r="R18" s="24">
        <v>0.41199997757594925</v>
      </c>
      <c r="S18" s="24">
        <v>0.72999971908484862</v>
      </c>
      <c r="T18" s="24">
        <v>0.83639993145475267</v>
      </c>
      <c r="U18" s="4">
        <v>404264</v>
      </c>
      <c r="V18" s="5">
        <v>0.18</v>
      </c>
      <c r="W18" s="4">
        <v>30</v>
      </c>
      <c r="X18" s="4">
        <v>18</v>
      </c>
      <c r="Y18" s="4">
        <v>25</v>
      </c>
      <c r="Z18" s="4">
        <v>382</v>
      </c>
      <c r="AA18" s="4">
        <v>31</v>
      </c>
      <c r="AB18" s="5">
        <v>0.91</v>
      </c>
      <c r="AD18" s="12"/>
      <c r="AE18" s="12"/>
    </row>
    <row r="19" spans="1:31" x14ac:dyDescent="0.3">
      <c r="A19" s="12"/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4">
        <f t="shared" si="0"/>
        <v>22368858</v>
      </c>
      <c r="H19" s="4">
        <v>22368860</v>
      </c>
      <c r="I19" s="4">
        <v>5648137</v>
      </c>
      <c r="J19" s="4">
        <v>2168884</v>
      </c>
      <c r="K19" s="4">
        <v>1535787</v>
      </c>
      <c r="L19" s="4">
        <v>1284532</v>
      </c>
      <c r="M19" s="24">
        <v>5.7425009589223593E-2</v>
      </c>
      <c r="N19" s="24">
        <v>1.0595416371384867</v>
      </c>
      <c r="O19" s="24">
        <v>1.102040728108153</v>
      </c>
      <c r="P19" s="24">
        <v>-2.0218102601444077E-2</v>
      </c>
      <c r="Q19" s="24">
        <v>0.25249999329424921</v>
      </c>
      <c r="R19" s="24">
        <v>0.38399989235388587</v>
      </c>
      <c r="S19" s="24">
        <v>0.70810011047156052</v>
      </c>
      <c r="T19" s="24">
        <v>0.83639983930063222</v>
      </c>
      <c r="U19" s="4">
        <v>404417</v>
      </c>
      <c r="V19" s="5">
        <v>0.17</v>
      </c>
      <c r="W19" s="4">
        <v>36</v>
      </c>
      <c r="X19" s="4">
        <v>19</v>
      </c>
      <c r="Y19" s="4">
        <v>26</v>
      </c>
      <c r="Z19" s="4">
        <v>365</v>
      </c>
      <c r="AA19" s="4">
        <v>31</v>
      </c>
      <c r="AB19" s="5">
        <v>0.95</v>
      </c>
      <c r="AD19" s="12"/>
      <c r="AE19" s="12"/>
    </row>
    <row r="20" spans="1:31" x14ac:dyDescent="0.3">
      <c r="A20" s="12"/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4">
        <f t="shared" si="0"/>
        <v>22151685</v>
      </c>
      <c r="H20" s="4">
        <v>22151687</v>
      </c>
      <c r="I20" s="4">
        <v>5759438</v>
      </c>
      <c r="J20" s="4">
        <v>2395926</v>
      </c>
      <c r="K20" s="4">
        <v>1661575</v>
      </c>
      <c r="L20" s="4">
        <v>1307991</v>
      </c>
      <c r="M20" s="24">
        <v>5.9047015245385151E-2</v>
      </c>
      <c r="N20" s="24">
        <v>0.16104249551291261</v>
      </c>
      <c r="O20" s="24">
        <v>7.3684175322051626E-2</v>
      </c>
      <c r="P20" s="24">
        <v>8.136309880269077E-2</v>
      </c>
      <c r="Q20" s="24">
        <v>0.25999997201116104</v>
      </c>
      <c r="R20" s="24">
        <v>0.4159999638853652</v>
      </c>
      <c r="S20" s="24">
        <v>0.69350013314267633</v>
      </c>
      <c r="T20" s="24">
        <v>0.7871994944555617</v>
      </c>
      <c r="U20" s="4">
        <v>404715</v>
      </c>
      <c r="V20" s="5">
        <v>0.18</v>
      </c>
      <c r="W20" s="4">
        <v>31</v>
      </c>
      <c r="X20" s="4">
        <v>20</v>
      </c>
      <c r="Y20" s="4">
        <v>25</v>
      </c>
      <c r="Z20" s="4">
        <v>374</v>
      </c>
      <c r="AA20" s="4">
        <v>33</v>
      </c>
      <c r="AB20" s="5">
        <v>0.91</v>
      </c>
      <c r="AD20" s="12"/>
      <c r="AE20" s="12"/>
    </row>
    <row r="21" spans="1:31" x14ac:dyDescent="0.3">
      <c r="A21" s="12"/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4">
        <f t="shared" si="0"/>
        <v>42645261</v>
      </c>
      <c r="H21" s="4">
        <v>42645263</v>
      </c>
      <c r="I21" s="4">
        <v>8686840</v>
      </c>
      <c r="J21" s="4">
        <v>2894455</v>
      </c>
      <c r="K21" s="4">
        <v>2046958</v>
      </c>
      <c r="L21" s="4">
        <v>1612594</v>
      </c>
      <c r="M21" s="24">
        <v>3.7814141279888462E-2</v>
      </c>
      <c r="N21" s="24">
        <v>-4.0356817681399204E-2</v>
      </c>
      <c r="O21" s="24">
        <v>0</v>
      </c>
      <c r="P21" s="24">
        <v>-4.0356817681399204E-2</v>
      </c>
      <c r="Q21" s="24">
        <v>0.20369999828585886</v>
      </c>
      <c r="R21" s="24">
        <v>0.33319998986973398</v>
      </c>
      <c r="S21" s="24">
        <v>0.7071998009988063</v>
      </c>
      <c r="T21" s="24">
        <v>0.78780023820713474</v>
      </c>
      <c r="U21" s="4">
        <v>409719</v>
      </c>
      <c r="V21" s="5">
        <v>0.17</v>
      </c>
      <c r="W21" s="4">
        <v>37</v>
      </c>
      <c r="X21" s="4">
        <v>19</v>
      </c>
      <c r="Y21" s="4">
        <v>27</v>
      </c>
      <c r="Z21" s="4">
        <v>384</v>
      </c>
      <c r="AA21" s="4">
        <v>39</v>
      </c>
      <c r="AB21" s="5">
        <v>0.95</v>
      </c>
      <c r="AD21" s="12"/>
      <c r="AE21" s="12"/>
    </row>
    <row r="22" spans="1:31" x14ac:dyDescent="0.3">
      <c r="A22" s="12"/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4">
        <f t="shared" si="0"/>
        <v>44440851</v>
      </c>
      <c r="H22" s="4">
        <v>44440853</v>
      </c>
      <c r="I22" s="4">
        <v>9239253</v>
      </c>
      <c r="J22" s="4">
        <v>3267000</v>
      </c>
      <c r="K22" s="4">
        <v>2310422</v>
      </c>
      <c r="L22" s="4">
        <v>1820150</v>
      </c>
      <c r="M22" s="24">
        <v>4.0956684607291405E-2</v>
      </c>
      <c r="N22" s="24">
        <v>0.11664479572912434</v>
      </c>
      <c r="O22" s="24">
        <v>-3.8834952716191973E-2</v>
      </c>
      <c r="P22" s="24">
        <v>0.16176175666511861</v>
      </c>
      <c r="Q22" s="24">
        <v>0.20789999237863413</v>
      </c>
      <c r="R22" s="24">
        <v>0.35360001506615307</v>
      </c>
      <c r="S22" s="24">
        <v>0.70719987756351388</v>
      </c>
      <c r="T22" s="24">
        <v>0.78779980453787235</v>
      </c>
      <c r="U22" s="4">
        <v>389363</v>
      </c>
      <c r="V22" s="5">
        <v>0.17</v>
      </c>
      <c r="W22" s="4">
        <v>40</v>
      </c>
      <c r="X22" s="4">
        <v>22</v>
      </c>
      <c r="Y22" s="4">
        <v>29</v>
      </c>
      <c r="Z22" s="4">
        <v>364</v>
      </c>
      <c r="AA22" s="4">
        <v>32</v>
      </c>
      <c r="AB22" s="5">
        <v>0.91</v>
      </c>
      <c r="AD22" s="12"/>
      <c r="AE22" s="12"/>
    </row>
    <row r="23" spans="1:31" x14ac:dyDescent="0.3">
      <c r="A23" s="12"/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4">
        <f t="shared" si="0"/>
        <v>22151685</v>
      </c>
      <c r="H23" s="4">
        <v>22151687</v>
      </c>
      <c r="I23" s="4">
        <v>5759438</v>
      </c>
      <c r="J23" s="4">
        <v>2395926</v>
      </c>
      <c r="K23" s="4">
        <v>1818987</v>
      </c>
      <c r="L23" s="4">
        <v>1476653</v>
      </c>
      <c r="M23" s="24">
        <v>6.6660972593193465E-2</v>
      </c>
      <c r="N23" s="24">
        <v>0.23352106416819263</v>
      </c>
      <c r="O23" s="24">
        <v>5.154634623984955E-2</v>
      </c>
      <c r="P23" s="24">
        <v>0.17305434588235169</v>
      </c>
      <c r="Q23" s="24">
        <v>0.25999997201116104</v>
      </c>
      <c r="R23" s="24">
        <v>0.4159999638853652</v>
      </c>
      <c r="S23" s="24">
        <v>0.75919999198639687</v>
      </c>
      <c r="T23" s="24">
        <v>0.81179964452742104</v>
      </c>
      <c r="U23" s="4">
        <v>388430</v>
      </c>
      <c r="V23" s="5">
        <v>0.19</v>
      </c>
      <c r="W23" s="4">
        <v>39</v>
      </c>
      <c r="X23" s="4">
        <v>21</v>
      </c>
      <c r="Y23" s="4">
        <v>30</v>
      </c>
      <c r="Z23" s="4">
        <v>389</v>
      </c>
      <c r="AA23" s="4">
        <v>37</v>
      </c>
      <c r="AB23" s="5">
        <v>0.92</v>
      </c>
      <c r="AD23" s="12"/>
      <c r="AE23" s="12"/>
    </row>
    <row r="24" spans="1:31" x14ac:dyDescent="0.3">
      <c r="A24" s="12"/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4">
        <f t="shared" si="0"/>
        <v>37570997</v>
      </c>
      <c r="H24" s="4">
        <v>37570998</v>
      </c>
      <c r="I24" s="4">
        <v>9768459</v>
      </c>
      <c r="J24" s="4">
        <v>3751088</v>
      </c>
      <c r="K24" s="4">
        <v>2656145</v>
      </c>
      <c r="L24" s="4">
        <v>2221600</v>
      </c>
      <c r="M24" s="24">
        <v>5.9130715665311848E-2</v>
      </c>
      <c r="N24" s="24">
        <v>0.85430485686646174</v>
      </c>
      <c r="O24" s="24">
        <v>0.76530616559927278</v>
      </c>
      <c r="P24" s="24">
        <v>5.041546377221362E-2</v>
      </c>
      <c r="Q24" s="24">
        <v>0.25999998722418821</v>
      </c>
      <c r="R24" s="24">
        <v>0.38399997379320527</v>
      </c>
      <c r="S24" s="24">
        <v>0.70809988995192863</v>
      </c>
      <c r="T24" s="24">
        <v>0.83640012122832152</v>
      </c>
      <c r="U24" s="4">
        <v>383015</v>
      </c>
      <c r="V24" s="5">
        <v>0.18</v>
      </c>
      <c r="W24" s="4">
        <v>35</v>
      </c>
      <c r="X24" s="4">
        <v>17</v>
      </c>
      <c r="Y24" s="4">
        <v>28</v>
      </c>
      <c r="Z24" s="4">
        <v>379</v>
      </c>
      <c r="AA24" s="4">
        <v>33</v>
      </c>
      <c r="AB24" s="5">
        <v>0.94</v>
      </c>
      <c r="AD24" s="12"/>
      <c r="AE24" s="12"/>
    </row>
    <row r="25" spans="1:31" x14ac:dyDescent="0.3">
      <c r="A25" s="12"/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4">
        <f t="shared" si="0"/>
        <v>21500166</v>
      </c>
      <c r="H25" s="4">
        <v>21500167</v>
      </c>
      <c r="I25" s="4">
        <v>5428792</v>
      </c>
      <c r="J25" s="4">
        <v>2258377</v>
      </c>
      <c r="K25" s="4">
        <v>1648615</v>
      </c>
      <c r="L25" s="4">
        <v>1392420</v>
      </c>
      <c r="M25" s="24">
        <v>6.4763217885702939E-2</v>
      </c>
      <c r="N25" s="24">
        <v>9.8774591206907125E-4</v>
      </c>
      <c r="O25" s="24">
        <v>2.0618566978098496E-2</v>
      </c>
      <c r="P25" s="24">
        <v>-1.9234237688042999E-2</v>
      </c>
      <c r="Q25" s="24">
        <v>0.25249999220936281</v>
      </c>
      <c r="R25" s="24">
        <v>0.41599991305616424</v>
      </c>
      <c r="S25" s="24">
        <v>0.7299999070128681</v>
      </c>
      <c r="T25" s="24">
        <v>0.84459986109552565</v>
      </c>
      <c r="U25" s="4">
        <v>394426</v>
      </c>
      <c r="V25" s="5">
        <v>0.18</v>
      </c>
      <c r="W25" s="4">
        <v>36</v>
      </c>
      <c r="X25" s="4">
        <v>20</v>
      </c>
      <c r="Y25" s="4">
        <v>25</v>
      </c>
      <c r="Z25" s="4">
        <v>395</v>
      </c>
      <c r="AA25" s="4">
        <v>32</v>
      </c>
      <c r="AB25" s="5">
        <v>0.95</v>
      </c>
      <c r="AD25" s="12"/>
      <c r="AE25" s="12"/>
    </row>
    <row r="26" spans="1:31" x14ac:dyDescent="0.3">
      <c r="A26" s="12"/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4">
        <f t="shared" si="0"/>
        <v>20631472</v>
      </c>
      <c r="H26" s="4">
        <v>20631473</v>
      </c>
      <c r="I26" s="4">
        <v>4899974</v>
      </c>
      <c r="J26" s="4">
        <v>1861990</v>
      </c>
      <c r="K26" s="4">
        <v>1332067</v>
      </c>
      <c r="L26" s="4">
        <v>1059526</v>
      </c>
      <c r="M26" s="24">
        <v>5.1354840248197496E-2</v>
      </c>
      <c r="N26" s="24">
        <v>-0.17516574129721951</v>
      </c>
      <c r="O26" s="24">
        <v>-7.7669856905524637E-2</v>
      </c>
      <c r="P26" s="24">
        <v>-0.10570602224444781</v>
      </c>
      <c r="Q26" s="24">
        <v>0.23749995940667931</v>
      </c>
      <c r="R26" s="24">
        <v>0.37999997551007414</v>
      </c>
      <c r="S26" s="24">
        <v>0.71539965305936126</v>
      </c>
      <c r="T26" s="24">
        <v>0.79539993108454754</v>
      </c>
      <c r="U26" s="4">
        <v>404477</v>
      </c>
      <c r="V26" s="5">
        <v>0.17</v>
      </c>
      <c r="W26" s="4">
        <v>33</v>
      </c>
      <c r="X26" s="4">
        <v>19</v>
      </c>
      <c r="Y26" s="4">
        <v>30</v>
      </c>
      <c r="Z26" s="4">
        <v>383</v>
      </c>
      <c r="AA26" s="4">
        <v>37</v>
      </c>
      <c r="AB26" s="5">
        <v>0.94</v>
      </c>
      <c r="AD26" s="12"/>
      <c r="AE26" s="12"/>
    </row>
    <row r="27" spans="1:31" x14ac:dyDescent="0.3">
      <c r="A27" s="12"/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4">
        <f t="shared" si="0"/>
        <v>20631472</v>
      </c>
      <c r="H27" s="4">
        <v>20631473</v>
      </c>
      <c r="I27" s="4">
        <v>5054710</v>
      </c>
      <c r="J27" s="4">
        <v>2021884</v>
      </c>
      <c r="K27" s="4">
        <v>1520254</v>
      </c>
      <c r="L27" s="4">
        <v>1234142</v>
      </c>
      <c r="M27" s="24">
        <v>5.9818414322622526E-2</v>
      </c>
      <c r="N27" s="24">
        <v>-5.6459868607658614E-2</v>
      </c>
      <c r="O27" s="24">
        <v>-6.8627420442282427E-2</v>
      </c>
      <c r="P27" s="24">
        <v>1.3064150220491788E-2</v>
      </c>
      <c r="Q27" s="24">
        <v>0.24499995710437156</v>
      </c>
      <c r="R27" s="24">
        <v>0.4</v>
      </c>
      <c r="S27" s="24">
        <v>0.75189971333667016</v>
      </c>
      <c r="T27" s="24">
        <v>0.81179987028483402</v>
      </c>
      <c r="U27" s="4">
        <v>395903</v>
      </c>
      <c r="V27" s="5">
        <v>0.17</v>
      </c>
      <c r="W27" s="4">
        <v>32</v>
      </c>
      <c r="X27" s="4">
        <v>19</v>
      </c>
      <c r="Y27" s="4">
        <v>28</v>
      </c>
      <c r="Z27" s="4">
        <v>365</v>
      </c>
      <c r="AA27" s="4">
        <v>30</v>
      </c>
      <c r="AB27" s="5">
        <v>0.94</v>
      </c>
      <c r="AD27" s="12"/>
      <c r="AE27" s="12"/>
    </row>
    <row r="28" spans="1:31" x14ac:dyDescent="0.3">
      <c r="A28" s="12"/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4">
        <f t="shared" si="0"/>
        <v>47134236</v>
      </c>
      <c r="H28" s="4">
        <v>47134238</v>
      </c>
      <c r="I28" s="4">
        <v>9997171</v>
      </c>
      <c r="J28" s="4">
        <v>3568990</v>
      </c>
      <c r="K28" s="4">
        <v>2378375</v>
      </c>
      <c r="L28" s="4">
        <v>1762376</v>
      </c>
      <c r="M28" s="24">
        <v>3.7390569462478637E-2</v>
      </c>
      <c r="N28" s="24">
        <v>9.2882647461171253E-2</v>
      </c>
      <c r="O28" s="24">
        <v>0.10526316159725235</v>
      </c>
      <c r="P28" s="24">
        <v>-1.120141309767364E-2</v>
      </c>
      <c r="Q28" s="24">
        <v>0.21209998133416308</v>
      </c>
      <c r="R28" s="24">
        <v>0.35699999529866999</v>
      </c>
      <c r="S28" s="24">
        <v>0.66640001793224413</v>
      </c>
      <c r="T28" s="24">
        <v>0.74100005255689283</v>
      </c>
      <c r="U28" s="4">
        <v>392190</v>
      </c>
      <c r="V28" s="5">
        <v>0.17</v>
      </c>
      <c r="W28" s="4">
        <v>37</v>
      </c>
      <c r="X28" s="4">
        <v>19</v>
      </c>
      <c r="Y28" s="4">
        <v>30</v>
      </c>
      <c r="Z28" s="4">
        <v>352</v>
      </c>
      <c r="AA28" s="4">
        <v>34</v>
      </c>
      <c r="AB28" s="5">
        <v>0.92</v>
      </c>
      <c r="AD28" s="12"/>
      <c r="AE28" s="12"/>
    </row>
    <row r="29" spans="1:31" x14ac:dyDescent="0.3">
      <c r="A29" s="12"/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4">
        <f t="shared" si="0"/>
        <v>45338647</v>
      </c>
      <c r="H29" s="4">
        <v>45338648</v>
      </c>
      <c r="I29" s="4">
        <v>9616327</v>
      </c>
      <c r="J29" s="4">
        <v>3400333</v>
      </c>
      <c r="K29" s="4">
        <v>2358471</v>
      </c>
      <c r="L29" s="4">
        <v>1784419</v>
      </c>
      <c r="M29" s="24">
        <v>3.9357569727266679E-2</v>
      </c>
      <c r="N29" s="24">
        <v>-1.9630799659368758E-2</v>
      </c>
      <c r="O29" s="24">
        <v>2.0202043385712853E-2</v>
      </c>
      <c r="P29" s="24">
        <v>-3.9044050937170782E-2</v>
      </c>
      <c r="Q29" s="24">
        <v>0.21209999468885796</v>
      </c>
      <c r="R29" s="24">
        <v>0.35359997637351559</v>
      </c>
      <c r="S29" s="24">
        <v>0.69360000917557196</v>
      </c>
      <c r="T29" s="24">
        <v>0.75659993275304216</v>
      </c>
      <c r="U29" s="4">
        <v>393831</v>
      </c>
      <c r="V29" s="5">
        <v>0.19</v>
      </c>
      <c r="W29" s="4">
        <v>30</v>
      </c>
      <c r="X29" s="4">
        <v>21</v>
      </c>
      <c r="Y29" s="4">
        <v>30</v>
      </c>
      <c r="Z29" s="4">
        <v>390</v>
      </c>
      <c r="AA29" s="4">
        <v>35</v>
      </c>
      <c r="AB29" s="5">
        <v>0.91</v>
      </c>
      <c r="AD29" s="12"/>
      <c r="AE29" s="12"/>
    </row>
    <row r="30" spans="1:31" x14ac:dyDescent="0.3">
      <c r="A30" s="12"/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4">
        <f t="shared" si="0"/>
        <v>21282992</v>
      </c>
      <c r="H30" s="4">
        <v>21282993</v>
      </c>
      <c r="I30" s="4">
        <v>5267540</v>
      </c>
      <c r="J30" s="4">
        <v>2043805</v>
      </c>
      <c r="K30" s="4">
        <v>1536737</v>
      </c>
      <c r="L30" s="4">
        <v>1310529</v>
      </c>
      <c r="M30" s="24">
        <v>6.157634877763668E-2</v>
      </c>
      <c r="N30" s="24">
        <v>-0.11250036399885421</v>
      </c>
      <c r="O30" s="24">
        <v>-3.9215662375119531E-2</v>
      </c>
      <c r="P30" s="24">
        <v>-7.6275872039646142E-2</v>
      </c>
      <c r="Q30" s="24">
        <v>0.2474999639383427</v>
      </c>
      <c r="R30" s="24">
        <v>0.38799990128219247</v>
      </c>
      <c r="S30" s="24">
        <v>0.75190001003031115</v>
      </c>
      <c r="T30" s="24">
        <v>0.8527997959312491</v>
      </c>
      <c r="U30" s="4">
        <v>399983</v>
      </c>
      <c r="V30" s="5">
        <v>0.19</v>
      </c>
      <c r="W30" s="4">
        <v>40</v>
      </c>
      <c r="X30" s="4">
        <v>19</v>
      </c>
      <c r="Y30" s="4">
        <v>26</v>
      </c>
      <c r="Z30" s="4">
        <v>370</v>
      </c>
      <c r="AA30" s="4">
        <v>34</v>
      </c>
      <c r="AB30" s="5">
        <v>0.91</v>
      </c>
      <c r="AD30" s="12"/>
      <c r="AE30" s="12"/>
    </row>
    <row r="31" spans="1:31" x14ac:dyDescent="0.3">
      <c r="A31" s="12"/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4">
        <f t="shared" si="0"/>
        <v>22368858</v>
      </c>
      <c r="H31" s="4">
        <v>22368860</v>
      </c>
      <c r="I31" s="4">
        <v>2628341</v>
      </c>
      <c r="J31" s="4">
        <v>1093389</v>
      </c>
      <c r="K31" s="4">
        <v>790192</v>
      </c>
      <c r="L31" s="4">
        <v>628519</v>
      </c>
      <c r="M31" s="24">
        <v>2.8097945089736356E-2</v>
      </c>
      <c r="N31" s="24">
        <v>-0.71708723442563915</v>
      </c>
      <c r="O31" s="24">
        <v>-0.40462431699643209</v>
      </c>
      <c r="P31" s="24">
        <v>-0.52481642115115479</v>
      </c>
      <c r="Q31" s="24">
        <v>0.11749999776474974</v>
      </c>
      <c r="R31" s="24">
        <v>0.41599967431927592</v>
      </c>
      <c r="S31" s="24">
        <v>0.72269978937048018</v>
      </c>
      <c r="T31" s="24">
        <v>0.79540035839390932</v>
      </c>
      <c r="U31" s="4">
        <v>274777</v>
      </c>
      <c r="V31" s="5">
        <v>0.17</v>
      </c>
      <c r="W31" s="4">
        <v>31</v>
      </c>
      <c r="X31" s="4">
        <v>22</v>
      </c>
      <c r="Y31" s="4">
        <v>25</v>
      </c>
      <c r="Z31" s="4">
        <v>376</v>
      </c>
      <c r="AA31" s="4">
        <v>37</v>
      </c>
      <c r="AB31" s="5">
        <v>0.94</v>
      </c>
      <c r="AD31" s="12"/>
      <c r="AE31" s="12"/>
    </row>
    <row r="32" spans="1:31" x14ac:dyDescent="0.3">
      <c r="A32" s="12"/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4">
        <f t="shared" si="0"/>
        <v>22368858</v>
      </c>
      <c r="H32" s="4">
        <v>22368860</v>
      </c>
      <c r="I32" s="4">
        <v>5536293</v>
      </c>
      <c r="J32" s="4">
        <v>2303097</v>
      </c>
      <c r="K32" s="4">
        <v>1614011</v>
      </c>
      <c r="L32" s="4">
        <v>1283784</v>
      </c>
      <c r="M32" s="24">
        <v>5.739157024542154E-2</v>
      </c>
      <c r="N32" s="24">
        <v>-7.8019563062868946E-2</v>
      </c>
      <c r="O32" s="24">
        <v>4.0403967113556316E-2</v>
      </c>
      <c r="P32" s="24">
        <v>-0.11382460416483964</v>
      </c>
      <c r="Q32" s="24">
        <v>0.24750000670575076</v>
      </c>
      <c r="R32" s="24">
        <v>0.41599983960386488</v>
      </c>
      <c r="S32" s="24">
        <v>0.70080027024480518</v>
      </c>
      <c r="T32" s="24">
        <v>0.7953997835206823</v>
      </c>
      <c r="U32" s="4">
        <v>390375</v>
      </c>
      <c r="V32" s="5">
        <v>0.18</v>
      </c>
      <c r="W32" s="4">
        <v>37</v>
      </c>
      <c r="X32" s="4">
        <v>18</v>
      </c>
      <c r="Y32" s="4">
        <v>26</v>
      </c>
      <c r="Z32" s="4">
        <v>366</v>
      </c>
      <c r="AA32" s="4">
        <v>37</v>
      </c>
      <c r="AB32" s="5">
        <v>0.93</v>
      </c>
      <c r="AD32" s="12"/>
      <c r="AE32" s="12"/>
    </row>
    <row r="33" spans="1:31" x14ac:dyDescent="0.3">
      <c r="A33" s="12"/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4">
        <f t="shared" si="0"/>
        <v>20848645</v>
      </c>
      <c r="H33" s="4">
        <v>20848646</v>
      </c>
      <c r="I33" s="4">
        <v>5316404</v>
      </c>
      <c r="J33" s="4">
        <v>2147827</v>
      </c>
      <c r="K33" s="4">
        <v>1520876</v>
      </c>
      <c r="L33" s="4">
        <v>1272061</v>
      </c>
      <c r="M33" s="24">
        <v>6.1014082161498638E-2</v>
      </c>
      <c r="N33" s="24">
        <v>0.20059441674862155</v>
      </c>
      <c r="O33" s="24">
        <v>1.0526296911824717E-2</v>
      </c>
      <c r="P33" s="24">
        <v>0.18808824770202981</v>
      </c>
      <c r="Q33" s="24">
        <v>0.25499996498573574</v>
      </c>
      <c r="R33" s="24">
        <v>0.4039999593710335</v>
      </c>
      <c r="S33" s="24">
        <v>0.70809986092920896</v>
      </c>
      <c r="T33" s="24">
        <v>0.83640020619695488</v>
      </c>
      <c r="U33" s="4">
        <v>393482</v>
      </c>
      <c r="V33" s="5">
        <v>0.18</v>
      </c>
      <c r="W33" s="4">
        <v>38</v>
      </c>
      <c r="X33" s="4">
        <v>18</v>
      </c>
      <c r="Y33" s="4">
        <v>25</v>
      </c>
      <c r="Z33" s="4">
        <v>354</v>
      </c>
      <c r="AA33" s="4">
        <v>33</v>
      </c>
      <c r="AB33" s="5">
        <v>0.94</v>
      </c>
      <c r="AD33" s="12"/>
      <c r="AE33" s="12"/>
    </row>
    <row r="34" spans="1:31" x14ac:dyDescent="0.3">
      <c r="A34" s="12"/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4">
        <f t="shared" si="0"/>
        <v>20631472</v>
      </c>
      <c r="H34" s="4">
        <v>20631473</v>
      </c>
      <c r="I34" s="4">
        <v>5054710</v>
      </c>
      <c r="J34" s="4">
        <v>2082540</v>
      </c>
      <c r="K34" s="4">
        <v>1565862</v>
      </c>
      <c r="L34" s="4">
        <v>1322527</v>
      </c>
      <c r="M34" s="24">
        <v>6.4102403158514176E-2</v>
      </c>
      <c r="N34" s="24">
        <v>7.1616556279585408E-2</v>
      </c>
      <c r="O34" s="24">
        <v>0</v>
      </c>
      <c r="P34" s="24">
        <v>7.1616556279585408E-2</v>
      </c>
      <c r="Q34" s="24">
        <v>0.24499995710437156</v>
      </c>
      <c r="R34" s="24">
        <v>0.4119998971256511</v>
      </c>
      <c r="S34" s="24">
        <v>0.75190008355181648</v>
      </c>
      <c r="T34" s="24">
        <v>0.84459997113411012</v>
      </c>
      <c r="U34" s="4">
        <v>393763</v>
      </c>
      <c r="V34" s="5">
        <v>0.18</v>
      </c>
      <c r="W34" s="4">
        <v>34</v>
      </c>
      <c r="X34" s="4">
        <v>17</v>
      </c>
      <c r="Y34" s="4">
        <v>28</v>
      </c>
      <c r="Z34" s="4">
        <v>394</v>
      </c>
      <c r="AA34" s="4">
        <v>38</v>
      </c>
      <c r="AB34" s="5">
        <v>0.94</v>
      </c>
      <c r="AD34" s="12"/>
      <c r="AE34" s="12"/>
    </row>
    <row r="35" spans="1:31" x14ac:dyDescent="0.3">
      <c r="A35" s="12"/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4">
        <f t="shared" si="0"/>
        <v>43543056</v>
      </c>
      <c r="H35" s="4">
        <v>43543058</v>
      </c>
      <c r="I35" s="4">
        <v>9052601</v>
      </c>
      <c r="J35" s="4">
        <v>2985548</v>
      </c>
      <c r="K35" s="4">
        <v>2070776</v>
      </c>
      <c r="L35" s="4">
        <v>1566749</v>
      </c>
      <c r="M35" s="24">
        <v>3.598160239457688E-2</v>
      </c>
      <c r="N35" s="24">
        <v>-0.11100185204519353</v>
      </c>
      <c r="O35" s="24">
        <v>-7.6190478615162038E-2</v>
      </c>
      <c r="P35" s="24">
        <v>-3.7682418004241769E-2</v>
      </c>
      <c r="Q35" s="24">
        <v>0.20789998258735065</v>
      </c>
      <c r="R35" s="24">
        <v>0.32980002101053607</v>
      </c>
      <c r="S35" s="24">
        <v>0.6935999689169291</v>
      </c>
      <c r="T35" s="24">
        <v>0.7565999412780523</v>
      </c>
      <c r="U35" s="4">
        <v>391275</v>
      </c>
      <c r="V35" s="5">
        <v>0.18</v>
      </c>
      <c r="W35" s="4">
        <v>33</v>
      </c>
      <c r="X35" s="4">
        <v>20</v>
      </c>
      <c r="Y35" s="4">
        <v>27</v>
      </c>
      <c r="Z35" s="4">
        <v>350</v>
      </c>
      <c r="AA35" s="4">
        <v>34</v>
      </c>
      <c r="AB35" s="5">
        <v>0.95</v>
      </c>
      <c r="AD35" s="12"/>
      <c r="AE35" s="12"/>
    </row>
    <row r="36" spans="1:31" x14ac:dyDescent="0.3">
      <c r="A36" s="12"/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4">
        <f t="shared" si="0"/>
        <v>44889749</v>
      </c>
      <c r="H36" s="4">
        <v>44889750</v>
      </c>
      <c r="I36" s="4">
        <v>9709653</v>
      </c>
      <c r="J36" s="4">
        <v>3268269</v>
      </c>
      <c r="K36" s="4">
        <v>2333544</v>
      </c>
      <c r="L36" s="4">
        <v>1892971</v>
      </c>
      <c r="M36" s="24">
        <v>4.2169337098112596E-2</v>
      </c>
      <c r="N36" s="24">
        <v>6.0833246003320962E-2</v>
      </c>
      <c r="O36" s="24">
        <v>-9.9010012363183186E-3</v>
      </c>
      <c r="P36" s="24">
        <v>7.1441590279339273E-2</v>
      </c>
      <c r="Q36" s="24">
        <v>0.21630000167076002</v>
      </c>
      <c r="R36" s="24">
        <v>0.33659997942253961</v>
      </c>
      <c r="S36" s="24">
        <v>0.71399997980582386</v>
      </c>
      <c r="T36" s="24">
        <v>0.81120004593870954</v>
      </c>
      <c r="U36" s="4">
        <v>402690</v>
      </c>
      <c r="V36" s="5">
        <v>0.18</v>
      </c>
      <c r="W36" s="4">
        <v>30</v>
      </c>
      <c r="X36" s="4">
        <v>20</v>
      </c>
      <c r="Y36" s="4">
        <v>30</v>
      </c>
      <c r="Z36" s="4">
        <v>357</v>
      </c>
      <c r="AA36" s="4">
        <v>38</v>
      </c>
      <c r="AB36" s="5">
        <v>0.91</v>
      </c>
      <c r="AD36" s="12"/>
      <c r="AE36" s="12"/>
    </row>
    <row r="37" spans="1:31" x14ac:dyDescent="0.3">
      <c r="A37" s="12"/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4">
        <f t="shared" si="0"/>
        <v>21282992</v>
      </c>
      <c r="H37" s="4">
        <v>21282993</v>
      </c>
      <c r="I37" s="4">
        <v>5054710</v>
      </c>
      <c r="J37" s="4">
        <v>2001665</v>
      </c>
      <c r="K37" s="4">
        <v>1475828</v>
      </c>
      <c r="L37" s="4">
        <v>1198077</v>
      </c>
      <c r="M37" s="24">
        <v>5.6292693419576843E-2</v>
      </c>
      <c r="N37" s="24">
        <v>-8.5806571239552931E-2</v>
      </c>
      <c r="O37" s="24">
        <v>0</v>
      </c>
      <c r="P37" s="24">
        <v>-8.5806571239552931E-2</v>
      </c>
      <c r="Q37" s="24">
        <v>0.2374999606493316</v>
      </c>
      <c r="R37" s="24">
        <v>0.3959999683463542</v>
      </c>
      <c r="S37" s="24">
        <v>0.73730019758551002</v>
      </c>
      <c r="T37" s="24">
        <v>0.81179988453939078</v>
      </c>
      <c r="U37" s="4">
        <v>407158</v>
      </c>
      <c r="V37" s="5">
        <v>0.17</v>
      </c>
      <c r="W37" s="4">
        <v>39</v>
      </c>
      <c r="X37" s="4">
        <v>17</v>
      </c>
      <c r="Y37" s="4">
        <v>26</v>
      </c>
      <c r="Z37" s="4">
        <v>370</v>
      </c>
      <c r="AA37" s="4">
        <v>37</v>
      </c>
      <c r="AB37" s="5">
        <v>0.93</v>
      </c>
      <c r="AD37" s="12"/>
      <c r="AE37" s="12"/>
    </row>
    <row r="38" spans="1:31" x14ac:dyDescent="0.3">
      <c r="A38" s="12"/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4">
        <f t="shared" si="0"/>
        <v>22368858</v>
      </c>
      <c r="H38" s="4">
        <v>22368860</v>
      </c>
      <c r="I38" s="4">
        <v>5871825</v>
      </c>
      <c r="J38" s="4">
        <v>2372217</v>
      </c>
      <c r="K38" s="4">
        <v>1679767</v>
      </c>
      <c r="L38" s="4">
        <v>1349861</v>
      </c>
      <c r="M38" s="24">
        <v>6.0345542866288224E-2</v>
      </c>
      <c r="N38" s="24">
        <v>1.1476852728398028</v>
      </c>
      <c r="O38" s="24">
        <v>0</v>
      </c>
      <c r="P38" s="24">
        <v>1.1476852728398028</v>
      </c>
      <c r="Q38" s="24">
        <v>0.26249996647124618</v>
      </c>
      <c r="R38" s="24">
        <v>0.40399994890855911</v>
      </c>
      <c r="S38" s="24">
        <v>0.7081000599860805</v>
      </c>
      <c r="T38" s="24">
        <v>0.80360014216257369</v>
      </c>
      <c r="U38" s="4">
        <v>408982</v>
      </c>
      <c r="V38" s="5">
        <v>0.18</v>
      </c>
      <c r="W38" s="4">
        <v>30</v>
      </c>
      <c r="X38" s="4">
        <v>21</v>
      </c>
      <c r="Y38" s="4">
        <v>28</v>
      </c>
      <c r="Z38" s="4">
        <v>371</v>
      </c>
      <c r="AA38" s="4">
        <v>39</v>
      </c>
      <c r="AB38" s="5">
        <v>0.91</v>
      </c>
      <c r="AD38" s="12"/>
      <c r="AE38" s="12"/>
    </row>
    <row r="39" spans="1:31" x14ac:dyDescent="0.3">
      <c r="A39" s="12"/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4">
        <f t="shared" si="0"/>
        <v>20631472</v>
      </c>
      <c r="H39" s="4">
        <v>20631473</v>
      </c>
      <c r="I39" s="4">
        <v>5364183</v>
      </c>
      <c r="J39" s="4">
        <v>2145673</v>
      </c>
      <c r="K39" s="4">
        <v>1488024</v>
      </c>
      <c r="L39" s="4">
        <v>1281189</v>
      </c>
      <c r="M39" s="24">
        <v>6.2098765318404553E-2</v>
      </c>
      <c r="N39" s="24">
        <v>-2.0213680806117074E-3</v>
      </c>
      <c r="O39" s="24">
        <v>-7.7669856905524637E-2</v>
      </c>
      <c r="P39" s="24">
        <v>8.2018928090899168E-2</v>
      </c>
      <c r="Q39" s="24">
        <v>0.26000000096939274</v>
      </c>
      <c r="R39" s="24">
        <v>0.39999996271566424</v>
      </c>
      <c r="S39" s="24">
        <v>0.69349989490476882</v>
      </c>
      <c r="T39" s="24">
        <v>0.86100022580280966</v>
      </c>
      <c r="U39" s="4">
        <v>404349</v>
      </c>
      <c r="V39" s="5">
        <v>0.18</v>
      </c>
      <c r="W39" s="4">
        <v>40</v>
      </c>
      <c r="X39" s="4">
        <v>21</v>
      </c>
      <c r="Y39" s="4">
        <v>28</v>
      </c>
      <c r="Z39" s="4">
        <v>350</v>
      </c>
      <c r="AA39" s="4">
        <v>34</v>
      </c>
      <c r="AB39" s="5">
        <v>0.93</v>
      </c>
      <c r="AD39" s="12"/>
      <c r="AE39" s="12"/>
    </row>
    <row r="40" spans="1:31" x14ac:dyDescent="0.3">
      <c r="A40" s="12"/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4">
        <f t="shared" si="0"/>
        <v>22151685</v>
      </c>
      <c r="H40" s="4">
        <v>22151687</v>
      </c>
      <c r="I40" s="4">
        <v>5482542</v>
      </c>
      <c r="J40" s="4">
        <v>2193017</v>
      </c>
      <c r="K40" s="4">
        <v>1616911</v>
      </c>
      <c r="L40" s="4">
        <v>1378902</v>
      </c>
      <c r="M40" s="24">
        <v>6.2248170985803472E-2</v>
      </c>
      <c r="N40" s="24">
        <v>8.3990469010527091E-2</v>
      </c>
      <c r="O40" s="24">
        <v>6.249998501101639E-2</v>
      </c>
      <c r="P40" s="24">
        <v>2.0226294989381444E-2</v>
      </c>
      <c r="Q40" s="24">
        <v>0.2474999759611988</v>
      </c>
      <c r="R40" s="24">
        <v>0.40000003647942872</v>
      </c>
      <c r="S40" s="24">
        <v>0.73729980205351808</v>
      </c>
      <c r="T40" s="24">
        <v>0.85280018504419852</v>
      </c>
      <c r="U40" s="4">
        <v>406748</v>
      </c>
      <c r="V40" s="5">
        <v>0.17</v>
      </c>
      <c r="W40" s="4">
        <v>30</v>
      </c>
      <c r="X40" s="4">
        <v>20</v>
      </c>
      <c r="Y40" s="4">
        <v>29</v>
      </c>
      <c r="Z40" s="4">
        <v>359</v>
      </c>
      <c r="AA40" s="4">
        <v>34</v>
      </c>
      <c r="AB40" s="5">
        <v>0.94</v>
      </c>
      <c r="AD40" s="12"/>
      <c r="AE40" s="12"/>
    </row>
    <row r="41" spans="1:31" x14ac:dyDescent="0.3">
      <c r="A41" s="12"/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4">
        <f t="shared" si="0"/>
        <v>21934511</v>
      </c>
      <c r="H41" s="4">
        <v>21934513</v>
      </c>
      <c r="I41" s="4">
        <v>5209447</v>
      </c>
      <c r="J41" s="4">
        <v>2104616</v>
      </c>
      <c r="K41" s="4">
        <v>1490279</v>
      </c>
      <c r="L41" s="4">
        <v>1246469</v>
      </c>
      <c r="M41" s="24">
        <v>5.6826837231353164E-2</v>
      </c>
      <c r="N41" s="24">
        <v>-5.7509600938203898E-2</v>
      </c>
      <c r="O41" s="24">
        <v>6.315782994058794E-2</v>
      </c>
      <c r="P41" s="24">
        <v>-0.11349911342902064</v>
      </c>
      <c r="Q41" s="24">
        <v>0.23750000740841615</v>
      </c>
      <c r="R41" s="24">
        <v>0.40399988712813473</v>
      </c>
      <c r="S41" s="24">
        <v>0.70810019499994303</v>
      </c>
      <c r="T41" s="24">
        <v>0.83639976138696182</v>
      </c>
      <c r="U41" s="4">
        <v>398421</v>
      </c>
      <c r="V41" s="5">
        <v>0.19</v>
      </c>
      <c r="W41" s="4">
        <v>37</v>
      </c>
      <c r="X41" s="4">
        <v>22</v>
      </c>
      <c r="Y41" s="4">
        <v>26</v>
      </c>
      <c r="Z41" s="4">
        <v>378</v>
      </c>
      <c r="AA41" s="4">
        <v>37</v>
      </c>
      <c r="AB41" s="5">
        <v>0.92</v>
      </c>
      <c r="AD41" s="12"/>
      <c r="AE41" s="12"/>
    </row>
    <row r="42" spans="1:31" x14ac:dyDescent="0.3">
      <c r="A42" s="12"/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4">
        <f t="shared" si="0"/>
        <v>43991955</v>
      </c>
      <c r="H42" s="4">
        <v>43991955</v>
      </c>
      <c r="I42" s="4">
        <v>9145927</v>
      </c>
      <c r="J42" s="4">
        <v>3265096</v>
      </c>
      <c r="K42" s="4">
        <v>2286873</v>
      </c>
      <c r="L42" s="4">
        <v>1855111</v>
      </c>
      <c r="M42" s="24">
        <v>4.2169323913883797E-2</v>
      </c>
      <c r="N42" s="24">
        <v>0.1840511785869976</v>
      </c>
      <c r="O42" s="24">
        <v>1.0309313154317934E-2</v>
      </c>
      <c r="P42" s="24">
        <v>0.1719690371610445</v>
      </c>
      <c r="Q42" s="24">
        <v>0.20789998989587982</v>
      </c>
      <c r="R42" s="24">
        <v>0.35700000666963555</v>
      </c>
      <c r="S42" s="24">
        <v>0.70039992698530151</v>
      </c>
      <c r="T42" s="24">
        <v>0.81119983488370362</v>
      </c>
      <c r="U42" s="4">
        <v>382738</v>
      </c>
      <c r="V42" s="5">
        <v>0.18</v>
      </c>
      <c r="W42" s="4">
        <v>34</v>
      </c>
      <c r="X42" s="4">
        <v>22</v>
      </c>
      <c r="Y42" s="4">
        <v>26</v>
      </c>
      <c r="Z42" s="4">
        <v>353</v>
      </c>
      <c r="AA42" s="4">
        <v>31</v>
      </c>
      <c r="AB42" s="5">
        <v>0.95</v>
      </c>
      <c r="AD42" s="12"/>
      <c r="AE42" s="12"/>
    </row>
    <row r="43" spans="1:31" x14ac:dyDescent="0.3">
      <c r="A43" s="12"/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4">
        <f t="shared" si="0"/>
        <v>46236441</v>
      </c>
      <c r="H43" s="4">
        <v>46236443</v>
      </c>
      <c r="I43" s="4">
        <v>10000942</v>
      </c>
      <c r="J43" s="4">
        <v>3366317</v>
      </c>
      <c r="K43" s="4">
        <v>2197531</v>
      </c>
      <c r="L43" s="4">
        <v>1799778</v>
      </c>
      <c r="M43" s="24">
        <v>3.892552893828792E-2</v>
      </c>
      <c r="N43" s="24">
        <v>-4.9231076440156785E-2</v>
      </c>
      <c r="O43" s="24">
        <v>2.9999989529903681E-2</v>
      </c>
      <c r="P43" s="24">
        <v>-7.6923385166750902E-2</v>
      </c>
      <c r="Q43" s="24">
        <v>0.21629998657119884</v>
      </c>
      <c r="R43" s="24">
        <v>0.33659999228072718</v>
      </c>
      <c r="S43" s="24">
        <v>0.65279978088813384</v>
      </c>
      <c r="T43" s="24">
        <v>0.81900005051123281</v>
      </c>
      <c r="U43" s="4">
        <v>391506</v>
      </c>
      <c r="V43" s="5">
        <v>0.18</v>
      </c>
      <c r="W43" s="4">
        <v>38</v>
      </c>
      <c r="X43" s="4">
        <v>19</v>
      </c>
      <c r="Y43" s="4">
        <v>26</v>
      </c>
      <c r="Z43" s="4">
        <v>387</v>
      </c>
      <c r="AA43" s="4">
        <v>15</v>
      </c>
      <c r="AB43" s="5">
        <v>0.95</v>
      </c>
      <c r="AD43" s="12"/>
      <c r="AE43" s="12"/>
    </row>
    <row r="44" spans="1:31" x14ac:dyDescent="0.3">
      <c r="A44" s="12"/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4">
        <f t="shared" si="0"/>
        <v>22368858</v>
      </c>
      <c r="H44" s="4">
        <v>22368860</v>
      </c>
      <c r="I44" s="4">
        <v>5312604</v>
      </c>
      <c r="J44" s="4">
        <v>2125041</v>
      </c>
      <c r="K44" s="4">
        <v>1582306</v>
      </c>
      <c r="L44" s="4">
        <v>1297491</v>
      </c>
      <c r="M44" s="24">
        <v>5.8004341750093655E-2</v>
      </c>
      <c r="N44" s="24">
        <v>8.2977972200451333E-2</v>
      </c>
      <c r="O44" s="24">
        <v>5.1020364054076506E-2</v>
      </c>
      <c r="P44" s="24">
        <v>3.0406225507084272E-2</v>
      </c>
      <c r="Q44" s="24">
        <v>0.23749998882374873</v>
      </c>
      <c r="R44" s="24">
        <v>0.39999988706103445</v>
      </c>
      <c r="S44" s="24">
        <v>0.74460022183101404</v>
      </c>
      <c r="T44" s="24">
        <v>0.82000005055912073</v>
      </c>
      <c r="U44" s="4">
        <v>393294</v>
      </c>
      <c r="V44" s="5">
        <v>0.17</v>
      </c>
      <c r="W44" s="4">
        <v>33</v>
      </c>
      <c r="X44" s="4">
        <v>20</v>
      </c>
      <c r="Y44" s="4">
        <v>25</v>
      </c>
      <c r="Z44" s="4">
        <v>375</v>
      </c>
      <c r="AA44" s="4">
        <v>34</v>
      </c>
      <c r="AB44" s="5">
        <v>0.94</v>
      </c>
      <c r="AD44" s="12"/>
      <c r="AE44" s="12"/>
    </row>
    <row r="45" spans="1:31" x14ac:dyDescent="0.3">
      <c r="A45" s="12"/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4">
        <f t="shared" si="0"/>
        <v>22803205</v>
      </c>
      <c r="H45" s="4">
        <v>22803207</v>
      </c>
      <c r="I45" s="4">
        <v>5814817</v>
      </c>
      <c r="J45" s="4">
        <v>2256149</v>
      </c>
      <c r="K45" s="4">
        <v>1712868</v>
      </c>
      <c r="L45" s="4">
        <v>1404552</v>
      </c>
      <c r="M45" s="24">
        <v>6.1594494142863325E-2</v>
      </c>
      <c r="N45" s="24">
        <v>4.0516023501679044E-2</v>
      </c>
      <c r="O45" s="24">
        <v>1.9417486578885645E-2</v>
      </c>
      <c r="P45" s="24">
        <v>2.0696661547025652E-2</v>
      </c>
      <c r="Q45" s="24">
        <v>0.25499996557501758</v>
      </c>
      <c r="R45" s="24">
        <v>0.38800000068789781</v>
      </c>
      <c r="S45" s="24">
        <v>0.75919985781080945</v>
      </c>
      <c r="T45" s="24">
        <v>0.82000014011587585</v>
      </c>
      <c r="U45" s="4">
        <v>389714</v>
      </c>
      <c r="V45" s="5">
        <v>0.17</v>
      </c>
      <c r="W45" s="4">
        <v>39</v>
      </c>
      <c r="X45" s="4">
        <v>17</v>
      </c>
      <c r="Y45" s="4">
        <v>25</v>
      </c>
      <c r="Z45" s="4">
        <v>354</v>
      </c>
      <c r="AA45" s="4">
        <v>30</v>
      </c>
      <c r="AB45" s="5">
        <v>0.92</v>
      </c>
      <c r="AD45" s="12"/>
      <c r="AE45" s="12"/>
    </row>
    <row r="46" spans="1:31" x14ac:dyDescent="0.3">
      <c r="A46" s="12"/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4">
        <f t="shared" si="0"/>
        <v>21717338</v>
      </c>
      <c r="H46" s="4">
        <v>21717340</v>
      </c>
      <c r="I46" s="4">
        <v>5483628</v>
      </c>
      <c r="J46" s="4">
        <v>2259254</v>
      </c>
      <c r="K46" s="4">
        <v>1682241</v>
      </c>
      <c r="L46" s="4">
        <v>1393232</v>
      </c>
      <c r="M46" s="24">
        <v>6.4152976377401652E-2</v>
      </c>
      <c r="N46" s="24">
        <v>8.7452358707419409E-2</v>
      </c>
      <c r="O46" s="24">
        <v>5.2631533028763E-2</v>
      </c>
      <c r="P46" s="24">
        <v>3.3079740772048449E-2</v>
      </c>
      <c r="Q46" s="24">
        <v>0.25249998388384581</v>
      </c>
      <c r="R46" s="24">
        <v>0.41199986578228864</v>
      </c>
      <c r="S46" s="24">
        <v>0.74460020874146948</v>
      </c>
      <c r="T46" s="24">
        <v>0.82820000225889157</v>
      </c>
      <c r="U46" s="4">
        <v>401381</v>
      </c>
      <c r="V46" s="5">
        <v>0.17</v>
      </c>
      <c r="W46" s="4">
        <v>32</v>
      </c>
      <c r="X46" s="4">
        <v>17</v>
      </c>
      <c r="Y46" s="4">
        <v>30</v>
      </c>
      <c r="Z46" s="4">
        <v>357</v>
      </c>
      <c r="AA46" s="4">
        <v>35</v>
      </c>
      <c r="AB46" s="5">
        <v>0.94</v>
      </c>
      <c r="AD46" s="12"/>
      <c r="AE46" s="12"/>
    </row>
    <row r="47" spans="1:31" x14ac:dyDescent="0.3">
      <c r="A47" s="12"/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4">
        <f t="shared" si="0"/>
        <v>21500166</v>
      </c>
      <c r="H47" s="4">
        <v>21500167</v>
      </c>
      <c r="I47" s="4">
        <v>5213790</v>
      </c>
      <c r="J47" s="4">
        <v>1981240</v>
      </c>
      <c r="K47" s="4">
        <v>1402916</v>
      </c>
      <c r="L47" s="4">
        <v>1184903</v>
      </c>
      <c r="M47" s="24">
        <v>5.5111339367736073E-2</v>
      </c>
      <c r="N47" s="24">
        <v>-0.14069092654880477</v>
      </c>
      <c r="O47" s="24">
        <v>-2.9411712923870126E-2</v>
      </c>
      <c r="P47" s="24">
        <v>-0.1146512661343102</v>
      </c>
      <c r="Q47" s="24">
        <v>0.24249997686064484</v>
      </c>
      <c r="R47" s="24">
        <v>0.37999996164018879</v>
      </c>
      <c r="S47" s="24">
        <v>0.70809997779168599</v>
      </c>
      <c r="T47" s="24">
        <v>0.84460010435407396</v>
      </c>
      <c r="U47" s="4">
        <v>406712</v>
      </c>
      <c r="V47" s="5">
        <v>0.18</v>
      </c>
      <c r="W47" s="4">
        <v>40</v>
      </c>
      <c r="X47" s="4">
        <v>22</v>
      </c>
      <c r="Y47" s="4">
        <v>29</v>
      </c>
      <c r="Z47" s="4">
        <v>359</v>
      </c>
      <c r="AA47" s="4">
        <v>30</v>
      </c>
      <c r="AB47" s="5">
        <v>0.91</v>
      </c>
      <c r="AD47" s="12"/>
      <c r="AE47" s="12"/>
    </row>
    <row r="48" spans="1:31" x14ac:dyDescent="0.3">
      <c r="A48" s="12"/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4">
        <f t="shared" si="0"/>
        <v>21500166</v>
      </c>
      <c r="H48" s="4">
        <v>21500167</v>
      </c>
      <c r="I48" s="4">
        <v>5482542</v>
      </c>
      <c r="J48" s="4">
        <v>2214947</v>
      </c>
      <c r="K48" s="4">
        <v>1633080</v>
      </c>
      <c r="L48" s="4">
        <v>1285561</v>
      </c>
      <c r="M48" s="24">
        <v>5.9793070444522596E-2</v>
      </c>
      <c r="N48" s="24">
        <v>3.1362191919734883E-2</v>
      </c>
      <c r="O48" s="24">
        <v>-1.9801900302222397E-2</v>
      </c>
      <c r="P48" s="24">
        <v>5.2197752992891644E-2</v>
      </c>
      <c r="Q48" s="24">
        <v>0.25499997279090902</v>
      </c>
      <c r="R48" s="24">
        <v>0.40400000583670859</v>
      </c>
      <c r="S48" s="24">
        <v>0.73729980897962799</v>
      </c>
      <c r="T48" s="24">
        <v>0.78720025963210616</v>
      </c>
      <c r="U48" s="4">
        <v>397282</v>
      </c>
      <c r="V48" s="5">
        <v>0.18</v>
      </c>
      <c r="W48" s="4">
        <v>34</v>
      </c>
      <c r="X48" s="4">
        <v>19</v>
      </c>
      <c r="Y48" s="4">
        <v>25</v>
      </c>
      <c r="Z48" s="4">
        <v>370</v>
      </c>
      <c r="AA48" s="4">
        <v>39</v>
      </c>
      <c r="AB48" s="5">
        <v>0.93</v>
      </c>
      <c r="AD48" s="12"/>
      <c r="AE48" s="12"/>
    </row>
    <row r="49" spans="1:31" x14ac:dyDescent="0.3">
      <c r="A49" s="12"/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4">
        <f t="shared" si="0"/>
        <v>45787544</v>
      </c>
      <c r="H49" s="4">
        <v>45787545</v>
      </c>
      <c r="I49" s="4">
        <v>9807692</v>
      </c>
      <c r="J49" s="4">
        <v>3334615</v>
      </c>
      <c r="K49" s="4">
        <v>2290213</v>
      </c>
      <c r="L49" s="4">
        <v>1768503</v>
      </c>
      <c r="M49" s="24">
        <v>3.8624106184334629E-2</v>
      </c>
      <c r="N49" s="24">
        <v>-4.6686155168073507E-2</v>
      </c>
      <c r="O49" s="24">
        <v>4.0816303799183329E-2</v>
      </c>
      <c r="P49" s="24">
        <v>-8.4071011828148912E-2</v>
      </c>
      <c r="Q49" s="24">
        <v>0.21419999696423994</v>
      </c>
      <c r="R49" s="24">
        <v>0.33999997145097949</v>
      </c>
      <c r="S49" s="24">
        <v>0.68679982546710794</v>
      </c>
      <c r="T49" s="24">
        <v>0.77220022766441376</v>
      </c>
      <c r="U49" s="4">
        <v>382778</v>
      </c>
      <c r="V49" s="5">
        <v>0.19</v>
      </c>
      <c r="W49" s="4">
        <v>33</v>
      </c>
      <c r="X49" s="4">
        <v>18</v>
      </c>
      <c r="Y49" s="4">
        <v>26</v>
      </c>
      <c r="Z49" s="4">
        <v>361</v>
      </c>
      <c r="AA49" s="4">
        <v>30</v>
      </c>
      <c r="AB49" s="5">
        <v>0.91</v>
      </c>
      <c r="AD49" s="12"/>
      <c r="AE49" s="12"/>
    </row>
    <row r="50" spans="1:31" x14ac:dyDescent="0.3">
      <c r="A50" s="12"/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4">
        <f t="shared" si="0"/>
        <v>45338647</v>
      </c>
      <c r="H50" s="4">
        <v>45338648</v>
      </c>
      <c r="I50" s="4">
        <v>9901960</v>
      </c>
      <c r="J50" s="4">
        <v>3232000</v>
      </c>
      <c r="K50" s="4">
        <v>2087872</v>
      </c>
      <c r="L50" s="4">
        <v>1579683</v>
      </c>
      <c r="M50" s="24">
        <v>3.4841863833257665E-2</v>
      </c>
      <c r="N50" s="24">
        <v>-0.12229008244350137</v>
      </c>
      <c r="O50" s="24">
        <v>-1.9417454730133787E-2</v>
      </c>
      <c r="P50" s="24">
        <v>-0.10490968822811508</v>
      </c>
      <c r="Q50" s="24">
        <v>0.21839998404892885</v>
      </c>
      <c r="R50" s="24">
        <v>0.32640002585346739</v>
      </c>
      <c r="S50" s="24">
        <v>0.64600000000000002</v>
      </c>
      <c r="T50" s="24">
        <v>0.75659954250068973</v>
      </c>
      <c r="U50" s="4">
        <v>393504</v>
      </c>
      <c r="V50" s="5">
        <v>0.19</v>
      </c>
      <c r="W50" s="4">
        <v>31</v>
      </c>
      <c r="X50" s="4">
        <v>18</v>
      </c>
      <c r="Y50" s="4">
        <v>30</v>
      </c>
      <c r="Z50" s="4">
        <v>374</v>
      </c>
      <c r="AA50" s="4">
        <v>39</v>
      </c>
      <c r="AB50" s="5">
        <v>0.94</v>
      </c>
      <c r="AD50" s="12"/>
      <c r="AE50" s="12"/>
    </row>
    <row r="51" spans="1:31" x14ac:dyDescent="0.3">
      <c r="A51" s="12"/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4">
        <f t="shared" si="0"/>
        <v>21717338</v>
      </c>
      <c r="H51" s="4">
        <v>21717340</v>
      </c>
      <c r="I51" s="4">
        <v>5592215</v>
      </c>
      <c r="J51" s="4">
        <v>2348730</v>
      </c>
      <c r="K51" s="4">
        <v>1800301</v>
      </c>
      <c r="L51" s="4">
        <v>1431960</v>
      </c>
      <c r="M51" s="24">
        <v>6.5936251861415815E-2</v>
      </c>
      <c r="N51" s="24">
        <v>0.10363771309396363</v>
      </c>
      <c r="O51" s="24">
        <v>-2.9126207515823954E-2</v>
      </c>
      <c r="P51" s="24">
        <v>0.13674683432312817</v>
      </c>
      <c r="Q51" s="24">
        <v>0.25749999769769227</v>
      </c>
      <c r="R51" s="24">
        <v>0.4199999463539939</v>
      </c>
      <c r="S51" s="24">
        <v>0.76649976795970587</v>
      </c>
      <c r="T51" s="24">
        <v>0.79540032472347677</v>
      </c>
      <c r="U51" s="4">
        <v>401252</v>
      </c>
      <c r="V51" s="5">
        <v>0.17</v>
      </c>
      <c r="W51" s="4">
        <v>36</v>
      </c>
      <c r="X51" s="4">
        <v>18</v>
      </c>
      <c r="Y51" s="4">
        <v>27</v>
      </c>
      <c r="Z51" s="4">
        <v>395</v>
      </c>
      <c r="AA51" s="4">
        <v>37</v>
      </c>
      <c r="AB51" s="5">
        <v>0.95</v>
      </c>
      <c r="AD51" s="12"/>
      <c r="AE51" s="12"/>
    </row>
    <row r="52" spans="1:31" x14ac:dyDescent="0.3">
      <c r="A52" s="12"/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4">
        <f t="shared" si="0"/>
        <v>21934511</v>
      </c>
      <c r="H52" s="4">
        <v>21934513</v>
      </c>
      <c r="I52" s="4">
        <v>5648137</v>
      </c>
      <c r="J52" s="4">
        <v>948887</v>
      </c>
      <c r="K52" s="4">
        <v>727321</v>
      </c>
      <c r="L52" s="4">
        <v>620260</v>
      </c>
      <c r="M52" s="24">
        <v>2.8277810407735061E-2</v>
      </c>
      <c r="N52" s="24">
        <v>-0.55839299648571217</v>
      </c>
      <c r="O52" s="24">
        <v>-3.8095258977849822E-2</v>
      </c>
      <c r="P52" s="24">
        <v>-0.54090360183579034</v>
      </c>
      <c r="Q52" s="24">
        <v>0.25749999555495034</v>
      </c>
      <c r="R52" s="24">
        <v>0.16799999716720751</v>
      </c>
      <c r="S52" s="24">
        <v>0.76649906680142099</v>
      </c>
      <c r="T52" s="24">
        <v>0.8528008953405718</v>
      </c>
      <c r="U52" s="4">
        <v>400903</v>
      </c>
      <c r="V52" s="5">
        <v>0.18</v>
      </c>
      <c r="W52" s="4">
        <v>35</v>
      </c>
      <c r="X52" s="4">
        <v>19</v>
      </c>
      <c r="Y52" s="4">
        <v>29</v>
      </c>
      <c r="Z52" s="4">
        <v>350</v>
      </c>
      <c r="AA52" s="4">
        <v>35</v>
      </c>
      <c r="AB52" s="5">
        <v>0.92</v>
      </c>
      <c r="AD52" s="12"/>
      <c r="AE52" s="12"/>
    </row>
    <row r="53" spans="1:31" x14ac:dyDescent="0.3">
      <c r="A53" s="12"/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4">
        <f t="shared" si="0"/>
        <v>22151685</v>
      </c>
      <c r="H53" s="4">
        <v>22151687</v>
      </c>
      <c r="I53" s="4">
        <v>5427163</v>
      </c>
      <c r="J53" s="4">
        <v>2105739</v>
      </c>
      <c r="K53" s="4">
        <v>1537189</v>
      </c>
      <c r="L53" s="4">
        <v>1222680</v>
      </c>
      <c r="M53" s="24">
        <v>5.5195796148618387E-2</v>
      </c>
      <c r="N53" s="24">
        <v>-0.12241464451003137</v>
      </c>
      <c r="O53" s="24">
        <v>2.000001105107807E-2</v>
      </c>
      <c r="P53" s="24">
        <v>-0.13962220826808736</v>
      </c>
      <c r="Q53" s="24">
        <v>0.24499998577986409</v>
      </c>
      <c r="R53" s="24">
        <v>0.38799995504096707</v>
      </c>
      <c r="S53" s="24">
        <v>0.7299997768004487</v>
      </c>
      <c r="T53" s="24">
        <v>0.79539991503972507</v>
      </c>
      <c r="U53" s="4">
        <v>392628</v>
      </c>
      <c r="V53" s="5">
        <v>0.18</v>
      </c>
      <c r="W53" s="4">
        <v>32</v>
      </c>
      <c r="X53" s="4">
        <v>18</v>
      </c>
      <c r="Y53" s="4">
        <v>25</v>
      </c>
      <c r="Z53" s="4">
        <v>378</v>
      </c>
      <c r="AA53" s="4">
        <v>40</v>
      </c>
      <c r="AB53" s="5">
        <v>0.91</v>
      </c>
      <c r="AD53" s="12"/>
      <c r="AE53" s="12"/>
    </row>
    <row r="54" spans="1:31" x14ac:dyDescent="0.3">
      <c r="A54" s="12"/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4">
        <f t="shared" si="0"/>
        <v>20848645</v>
      </c>
      <c r="H54" s="4">
        <v>20848646</v>
      </c>
      <c r="I54" s="4">
        <v>5003675</v>
      </c>
      <c r="J54" s="4">
        <v>1921411</v>
      </c>
      <c r="K54" s="4">
        <v>1444709</v>
      </c>
      <c r="L54" s="4">
        <v>1149121</v>
      </c>
      <c r="M54" s="24">
        <v>5.5117296346247138E-2</v>
      </c>
      <c r="N54" s="24">
        <v>-3.019825251518482E-2</v>
      </c>
      <c r="O54" s="24">
        <v>-3.0303068357704799E-2</v>
      </c>
      <c r="P54" s="24">
        <v>1.0808988820465437E-4</v>
      </c>
      <c r="Q54" s="24">
        <v>0.23999999808141018</v>
      </c>
      <c r="R54" s="24">
        <v>0.38399996002937842</v>
      </c>
      <c r="S54" s="24">
        <v>0.75190003596315413</v>
      </c>
      <c r="T54" s="24">
        <v>0.79539962719135826</v>
      </c>
      <c r="U54" s="4">
        <v>390285</v>
      </c>
      <c r="V54" s="5">
        <v>0.18</v>
      </c>
      <c r="W54" s="4">
        <v>36</v>
      </c>
      <c r="X54" s="4">
        <v>22</v>
      </c>
      <c r="Y54" s="4">
        <v>26</v>
      </c>
      <c r="Z54" s="4">
        <v>373</v>
      </c>
      <c r="AA54" s="4">
        <v>36</v>
      </c>
      <c r="AB54" s="5">
        <v>0.94</v>
      </c>
      <c r="AD54" s="12"/>
      <c r="AE54" s="12"/>
    </row>
    <row r="55" spans="1:31" x14ac:dyDescent="0.3">
      <c r="A55" s="12"/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4">
        <f t="shared" si="0"/>
        <v>22151685</v>
      </c>
      <c r="H55" s="4">
        <v>22151687</v>
      </c>
      <c r="I55" s="4">
        <v>5704059</v>
      </c>
      <c r="J55" s="4">
        <v>2304440</v>
      </c>
      <c r="K55" s="4">
        <v>1749530</v>
      </c>
      <c r="L55" s="4">
        <v>1377230</v>
      </c>
      <c r="M55" s="24">
        <v>6.2172691407205237E-2</v>
      </c>
      <c r="N55" s="24">
        <v>7.1306612443905903E-2</v>
      </c>
      <c r="O55" s="24">
        <v>3.0302975335167126E-2</v>
      </c>
      <c r="P55" s="24">
        <v>3.9797604387794561E-2</v>
      </c>
      <c r="Q55" s="24">
        <v>0.25749998182982631</v>
      </c>
      <c r="R55" s="24">
        <v>0.40400002875145574</v>
      </c>
      <c r="S55" s="24">
        <v>0.75919963201471941</v>
      </c>
      <c r="T55" s="24">
        <v>0.78719999085468673</v>
      </c>
      <c r="U55" s="4">
        <v>407017</v>
      </c>
      <c r="V55" s="5">
        <v>0.17</v>
      </c>
      <c r="W55" s="4">
        <v>30</v>
      </c>
      <c r="X55" s="4">
        <v>19</v>
      </c>
      <c r="Y55" s="4">
        <v>28</v>
      </c>
      <c r="Z55" s="4">
        <v>395</v>
      </c>
      <c r="AA55" s="4">
        <v>40</v>
      </c>
      <c r="AB55" s="5">
        <v>0.94</v>
      </c>
      <c r="AD55" s="12"/>
      <c r="AE55" s="12"/>
    </row>
    <row r="56" spans="1:31" x14ac:dyDescent="0.3">
      <c r="A56" s="12"/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4">
        <f t="shared" si="0"/>
        <v>43094158</v>
      </c>
      <c r="H56" s="4">
        <v>43094160</v>
      </c>
      <c r="I56" s="4">
        <v>9049773</v>
      </c>
      <c r="J56" s="4">
        <v>2923076</v>
      </c>
      <c r="K56" s="4">
        <v>1908184</v>
      </c>
      <c r="L56" s="4">
        <v>1443732</v>
      </c>
      <c r="M56" s="24">
        <v>3.3501801636230989E-2</v>
      </c>
      <c r="N56" s="24">
        <v>-0.18364175802924843</v>
      </c>
      <c r="O56" s="24">
        <v>-5.8823552536471535E-2</v>
      </c>
      <c r="P56" s="24">
        <v>-0.13261936790607654</v>
      </c>
      <c r="Q56" s="24">
        <v>0.20999998607699977</v>
      </c>
      <c r="R56" s="24">
        <v>0.32299992497049373</v>
      </c>
      <c r="S56" s="24">
        <v>0.65279999562105129</v>
      </c>
      <c r="T56" s="24">
        <v>0.75659999245355791</v>
      </c>
      <c r="U56" s="4">
        <v>391896</v>
      </c>
      <c r="V56" s="5">
        <v>0.18</v>
      </c>
      <c r="W56" s="4">
        <v>35</v>
      </c>
      <c r="X56" s="4">
        <v>20</v>
      </c>
      <c r="Y56" s="4">
        <v>28</v>
      </c>
      <c r="Z56" s="4">
        <v>360</v>
      </c>
      <c r="AA56" s="4">
        <v>39</v>
      </c>
      <c r="AB56" s="5">
        <v>0.91</v>
      </c>
      <c r="AD56" s="12"/>
      <c r="AE56" s="12"/>
    </row>
    <row r="57" spans="1:31" x14ac:dyDescent="0.3">
      <c r="A57" s="12"/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4">
        <f t="shared" si="0"/>
        <v>44440851</v>
      </c>
      <c r="H57" s="4">
        <v>44440853</v>
      </c>
      <c r="I57" s="4">
        <v>8959276</v>
      </c>
      <c r="J57" s="4">
        <v>3168000</v>
      </c>
      <c r="K57" s="4">
        <v>2046528</v>
      </c>
      <c r="L57" s="4">
        <v>1644180</v>
      </c>
      <c r="M57" s="24">
        <v>3.699703963828057E-2</v>
      </c>
      <c r="N57" s="24">
        <v>4.0829077732684294E-2</v>
      </c>
      <c r="O57" s="24">
        <v>-1.9802002472636637E-2</v>
      </c>
      <c r="P57" s="24">
        <v>6.1855927551318857E-2</v>
      </c>
      <c r="Q57" s="24">
        <v>0.201600000792064</v>
      </c>
      <c r="R57" s="24">
        <v>0.35360000071434344</v>
      </c>
      <c r="S57" s="24">
        <v>0.64600000000000002</v>
      </c>
      <c r="T57" s="24">
        <v>0.80339970916596304</v>
      </c>
      <c r="U57" s="4">
        <v>401786</v>
      </c>
      <c r="V57" s="5">
        <v>0.17</v>
      </c>
      <c r="W57" s="4">
        <v>38</v>
      </c>
      <c r="X57" s="4">
        <v>19</v>
      </c>
      <c r="Y57" s="4">
        <v>29</v>
      </c>
      <c r="Z57" s="4">
        <v>389</v>
      </c>
      <c r="AA57" s="4">
        <v>40</v>
      </c>
      <c r="AB57" s="5">
        <v>0.91</v>
      </c>
      <c r="AD57" s="12"/>
      <c r="AE57" s="12"/>
    </row>
    <row r="58" spans="1:31" x14ac:dyDescent="0.3">
      <c r="A58" s="12"/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4">
        <f t="shared" si="0"/>
        <v>21065819</v>
      </c>
      <c r="H58" s="4">
        <v>21065820</v>
      </c>
      <c r="I58" s="4">
        <v>5055796</v>
      </c>
      <c r="J58" s="4">
        <v>2042541</v>
      </c>
      <c r="K58" s="4">
        <v>1505966</v>
      </c>
      <c r="L58" s="4">
        <v>1271939</v>
      </c>
      <c r="M58" s="24">
        <v>6.0379277901358691E-2</v>
      </c>
      <c r="N58" s="24">
        <v>-0.11174962987792958</v>
      </c>
      <c r="O58" s="24">
        <v>-2.9999947507378666E-2</v>
      </c>
      <c r="P58" s="24">
        <v>-8.427797764023226E-2</v>
      </c>
      <c r="Q58" s="24">
        <v>0.2399999620237902</v>
      </c>
      <c r="R58" s="24">
        <v>0.40399988448901025</v>
      </c>
      <c r="S58" s="24">
        <v>0.73730025492756324</v>
      </c>
      <c r="T58" s="24">
        <v>0.84460007729258169</v>
      </c>
      <c r="U58" s="4">
        <v>404294</v>
      </c>
      <c r="V58" s="5">
        <v>0.19</v>
      </c>
      <c r="W58" s="4">
        <v>34</v>
      </c>
      <c r="X58" s="4">
        <v>22</v>
      </c>
      <c r="Y58" s="4">
        <v>26</v>
      </c>
      <c r="Z58" s="4">
        <v>397</v>
      </c>
      <c r="AA58" s="4">
        <v>30</v>
      </c>
      <c r="AB58" s="5">
        <v>0.93</v>
      </c>
      <c r="AD58" s="12"/>
      <c r="AE58" s="12"/>
    </row>
    <row r="59" spans="1:31" x14ac:dyDescent="0.3">
      <c r="A59" s="12"/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4">
        <f t="shared" si="0"/>
        <v>22368858</v>
      </c>
      <c r="H59" s="4">
        <v>22368860</v>
      </c>
      <c r="I59" s="4">
        <v>5480370</v>
      </c>
      <c r="J59" s="4">
        <v>2257912</v>
      </c>
      <c r="K59" s="4">
        <v>1681241</v>
      </c>
      <c r="L59" s="4">
        <v>1364832</v>
      </c>
      <c r="M59" s="24">
        <v>6.1014821497385206E-2</v>
      </c>
      <c r="N59" s="24">
        <v>1.2004191790539451</v>
      </c>
      <c r="O59" s="24">
        <v>1.980199148273698E-2</v>
      </c>
      <c r="P59" s="24">
        <v>1.157692572996929</v>
      </c>
      <c r="Q59" s="24">
        <v>0.24499996870649643</v>
      </c>
      <c r="R59" s="24">
        <v>0.41199991971345001</v>
      </c>
      <c r="S59" s="24">
        <v>0.74459987811748196</v>
      </c>
      <c r="T59" s="24">
        <v>0.81180033082704983</v>
      </c>
      <c r="U59" s="4">
        <v>400671</v>
      </c>
      <c r="V59" s="5">
        <v>0.18</v>
      </c>
      <c r="W59" s="4">
        <v>33</v>
      </c>
      <c r="X59" s="4">
        <v>17</v>
      </c>
      <c r="Y59" s="4">
        <v>28</v>
      </c>
      <c r="Z59" s="4">
        <v>369</v>
      </c>
      <c r="AA59" s="4">
        <v>40</v>
      </c>
      <c r="AB59" s="5">
        <v>0.95</v>
      </c>
      <c r="AD59" s="12"/>
      <c r="AE59" s="12"/>
    </row>
    <row r="60" spans="1:31" x14ac:dyDescent="0.3">
      <c r="A60" s="12"/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4">
        <f t="shared" si="0"/>
        <v>21500166</v>
      </c>
      <c r="H60" s="4">
        <v>21500167</v>
      </c>
      <c r="I60" s="4">
        <v>5482542</v>
      </c>
      <c r="J60" s="4">
        <v>2105296</v>
      </c>
      <c r="K60" s="4">
        <v>1613709</v>
      </c>
      <c r="L60" s="4">
        <v>1323241</v>
      </c>
      <c r="M60" s="24">
        <v>6.1545614971269758E-2</v>
      </c>
      <c r="N60" s="24">
        <v>8.2246376811594191E-2</v>
      </c>
      <c r="O60" s="24">
        <v>-2.9411712923870126E-2</v>
      </c>
      <c r="P60" s="24">
        <v>0.11504171088598958</v>
      </c>
      <c r="Q60" s="24">
        <v>0.25499997279090902</v>
      </c>
      <c r="R60" s="24">
        <v>0.38399997665316565</v>
      </c>
      <c r="S60" s="24">
        <v>0.76649981760284536</v>
      </c>
      <c r="T60" s="24">
        <v>0.81999976451764223</v>
      </c>
      <c r="U60" s="4">
        <v>402996</v>
      </c>
      <c r="V60" s="5">
        <v>0.17</v>
      </c>
      <c r="W60" s="4">
        <v>38</v>
      </c>
      <c r="X60" s="4">
        <v>18</v>
      </c>
      <c r="Y60" s="4">
        <v>30</v>
      </c>
      <c r="Z60" s="4">
        <v>375</v>
      </c>
      <c r="AA60" s="4">
        <v>32</v>
      </c>
      <c r="AB60" s="5">
        <v>0.95</v>
      </c>
      <c r="AD60" s="12"/>
      <c r="AE60" s="12"/>
    </row>
    <row r="61" spans="1:31" x14ac:dyDescent="0.3">
      <c r="A61" s="12"/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4">
        <f t="shared" si="0"/>
        <v>22586032</v>
      </c>
      <c r="H61" s="4">
        <v>22586034</v>
      </c>
      <c r="I61" s="4">
        <v>5759438</v>
      </c>
      <c r="J61" s="4">
        <v>2280737</v>
      </c>
      <c r="K61" s="4">
        <v>1648289</v>
      </c>
      <c r="L61" s="4">
        <v>1405660</v>
      </c>
      <c r="M61" s="24">
        <v>6.2235804656984049E-2</v>
      </c>
      <c r="N61" s="24">
        <v>0.22324803045110131</v>
      </c>
      <c r="O61" s="24">
        <v>8.3333329336271023E-2</v>
      </c>
      <c r="P61" s="24">
        <v>0.12915198644756454</v>
      </c>
      <c r="Q61" s="24">
        <v>0.25499997033565081</v>
      </c>
      <c r="R61" s="24">
        <v>0.39599992221463276</v>
      </c>
      <c r="S61" s="24">
        <v>0.72270016227210765</v>
      </c>
      <c r="T61" s="24">
        <v>0.85279947873218831</v>
      </c>
      <c r="U61" s="4">
        <v>399552</v>
      </c>
      <c r="V61" s="5">
        <v>0.19</v>
      </c>
      <c r="W61" s="4">
        <v>30</v>
      </c>
      <c r="X61" s="4">
        <v>22</v>
      </c>
      <c r="Y61" s="4">
        <v>25</v>
      </c>
      <c r="Z61" s="4">
        <v>377</v>
      </c>
      <c r="AA61" s="4">
        <v>38</v>
      </c>
      <c r="AB61" s="5">
        <v>0.93</v>
      </c>
      <c r="AD61" s="12"/>
      <c r="AE61" s="12"/>
    </row>
    <row r="62" spans="1:31" x14ac:dyDescent="0.3">
      <c r="A62" s="12"/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4">
        <f t="shared" si="0"/>
        <v>22368858</v>
      </c>
      <c r="H62" s="4">
        <v>22368860</v>
      </c>
      <c r="I62" s="4">
        <v>5815903</v>
      </c>
      <c r="J62" s="4">
        <v>2442679</v>
      </c>
      <c r="K62" s="4">
        <v>1872313</v>
      </c>
      <c r="L62" s="4">
        <v>1458532</v>
      </c>
      <c r="M62" s="24">
        <v>6.5203680473658474E-2</v>
      </c>
      <c r="N62" s="24">
        <v>5.9032986501891482E-2</v>
      </c>
      <c r="O62" s="24">
        <v>9.8039043079567456E-3</v>
      </c>
      <c r="P62" s="24">
        <v>4.8751131692233107E-2</v>
      </c>
      <c r="Q62" s="24">
        <v>0.25999997317699697</v>
      </c>
      <c r="R62" s="24">
        <v>0.41999995529499029</v>
      </c>
      <c r="S62" s="24">
        <v>0.76649981434318626</v>
      </c>
      <c r="T62" s="24">
        <v>0.77900009239908075</v>
      </c>
      <c r="U62" s="4">
        <v>406631</v>
      </c>
      <c r="V62" s="5">
        <v>0.19</v>
      </c>
      <c r="W62" s="4">
        <v>34</v>
      </c>
      <c r="X62" s="4">
        <v>22</v>
      </c>
      <c r="Y62" s="4">
        <v>28</v>
      </c>
      <c r="Z62" s="4">
        <v>382</v>
      </c>
      <c r="AA62" s="4">
        <v>31</v>
      </c>
      <c r="AB62" s="5">
        <v>0.94</v>
      </c>
      <c r="AD62" s="12"/>
      <c r="AE62" s="12"/>
    </row>
    <row r="63" spans="1:31" x14ac:dyDescent="0.3">
      <c r="A63" s="12"/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4">
        <f t="shared" si="0"/>
        <v>46685339</v>
      </c>
      <c r="H63" s="4">
        <v>46685340</v>
      </c>
      <c r="I63" s="4">
        <v>9803921</v>
      </c>
      <c r="J63" s="4">
        <v>3333333</v>
      </c>
      <c r="K63" s="4">
        <v>1110666</v>
      </c>
      <c r="L63" s="4">
        <v>900972</v>
      </c>
      <c r="M63" s="24">
        <v>1.9298820571939712E-2</v>
      </c>
      <c r="N63" s="24">
        <v>-0.37594234941110949</v>
      </c>
      <c r="O63" s="24">
        <v>8.3333360405835055E-2</v>
      </c>
      <c r="P63" s="24">
        <v>-0.42394678407179354</v>
      </c>
      <c r="Q63" s="24">
        <v>0.20999999143199985</v>
      </c>
      <c r="R63" s="24">
        <v>0.33999998571999918</v>
      </c>
      <c r="S63" s="24">
        <v>0.33319983331998332</v>
      </c>
      <c r="T63" s="24">
        <v>0.81119976662651061</v>
      </c>
      <c r="U63" s="4">
        <v>386616</v>
      </c>
      <c r="V63" s="5">
        <v>0.18</v>
      </c>
      <c r="W63" s="4">
        <v>40</v>
      </c>
      <c r="X63" s="4">
        <v>18</v>
      </c>
      <c r="Y63" s="4">
        <v>56</v>
      </c>
      <c r="Z63" s="4">
        <v>399</v>
      </c>
      <c r="AA63" s="4">
        <v>40</v>
      </c>
      <c r="AB63" s="5">
        <v>0.95</v>
      </c>
      <c r="AD63" s="12"/>
      <c r="AE63" s="12"/>
    </row>
    <row r="64" spans="1:31" x14ac:dyDescent="0.3">
      <c r="A64" s="12"/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4">
        <f t="shared" si="0"/>
        <v>43991955</v>
      </c>
      <c r="H64" s="4">
        <v>43991955</v>
      </c>
      <c r="I64" s="4">
        <v>8961161</v>
      </c>
      <c r="J64" s="4">
        <v>2924923</v>
      </c>
      <c r="K64" s="4">
        <v>2088395</v>
      </c>
      <c r="L64" s="4">
        <v>1694106</v>
      </c>
      <c r="M64" s="24">
        <v>3.8509450193791116E-2</v>
      </c>
      <c r="N64" s="24">
        <v>3.03652884720651E-2</v>
      </c>
      <c r="O64" s="24">
        <v>-1.0100976689217722E-2</v>
      </c>
      <c r="P64" s="24">
        <v>4.0879231697923846E-2</v>
      </c>
      <c r="Q64" s="24">
        <v>0.20369999469221134</v>
      </c>
      <c r="R64" s="24">
        <v>0.3264000055349971</v>
      </c>
      <c r="S64" s="24">
        <v>0.71399999247843449</v>
      </c>
      <c r="T64" s="24">
        <v>0.81119998850792119</v>
      </c>
      <c r="U64" s="4">
        <v>395246</v>
      </c>
      <c r="V64" s="5">
        <v>0.18</v>
      </c>
      <c r="W64" s="4">
        <v>32</v>
      </c>
      <c r="X64" s="4">
        <v>21</v>
      </c>
      <c r="Y64" s="4">
        <v>29</v>
      </c>
      <c r="Z64" s="4">
        <v>355</v>
      </c>
      <c r="AA64" s="4">
        <v>35</v>
      </c>
      <c r="AB64" s="5">
        <v>0.93</v>
      </c>
      <c r="AD64" s="12"/>
      <c r="AE64" s="12"/>
    </row>
    <row r="65" spans="1:31" x14ac:dyDescent="0.3">
      <c r="A65" s="12"/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4">
        <f t="shared" si="0"/>
        <v>21717338</v>
      </c>
      <c r="H65" s="4">
        <v>21717340</v>
      </c>
      <c r="I65" s="4">
        <v>5700801</v>
      </c>
      <c r="J65" s="4">
        <v>2371533</v>
      </c>
      <c r="K65" s="4">
        <v>1765843</v>
      </c>
      <c r="L65" s="4">
        <v>1375592</v>
      </c>
      <c r="M65" s="24">
        <v>6.3340722206310721E-2</v>
      </c>
      <c r="N65" s="24">
        <v>8.1492115581014435E-2</v>
      </c>
      <c r="O65" s="24">
        <v>3.0927779261751054E-2</v>
      </c>
      <c r="P65" s="24">
        <v>4.9047362073294742E-2</v>
      </c>
      <c r="Q65" s="24">
        <v>0.2624999654653839</v>
      </c>
      <c r="R65" s="24">
        <v>0.4159999621105876</v>
      </c>
      <c r="S65" s="24">
        <v>0.74459980105695345</v>
      </c>
      <c r="T65" s="24">
        <v>0.77900017158943347</v>
      </c>
      <c r="U65" s="4">
        <v>409961</v>
      </c>
      <c r="V65" s="5">
        <v>0.17</v>
      </c>
      <c r="W65" s="4">
        <v>31</v>
      </c>
      <c r="X65" s="4">
        <v>19</v>
      </c>
      <c r="Y65" s="4">
        <v>29</v>
      </c>
      <c r="Z65" s="4">
        <v>372</v>
      </c>
      <c r="AA65" s="4">
        <v>33</v>
      </c>
      <c r="AB65" s="5">
        <v>0.95</v>
      </c>
      <c r="AD65" s="12"/>
      <c r="AE65" s="12"/>
    </row>
    <row r="66" spans="1:31" x14ac:dyDescent="0.3">
      <c r="A66" s="12"/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4">
        <f t="shared" si="0"/>
        <v>21717338</v>
      </c>
      <c r="H66" s="4">
        <v>21717340</v>
      </c>
      <c r="I66" s="4">
        <v>5266455</v>
      </c>
      <c r="J66" s="4">
        <v>2001252</v>
      </c>
      <c r="K66" s="4">
        <v>1490132</v>
      </c>
      <c r="L66" s="4">
        <v>1258566</v>
      </c>
      <c r="M66" s="24">
        <v>5.7952124891906653E-2</v>
      </c>
      <c r="N66" s="24">
        <v>-7.7860132236055479E-2</v>
      </c>
      <c r="O66" s="24">
        <v>-2.9126207515823954E-2</v>
      </c>
      <c r="P66" s="24">
        <v>-5.019594469533617E-2</v>
      </c>
      <c r="Q66" s="24">
        <v>0.24250000230230775</v>
      </c>
      <c r="R66" s="24">
        <v>0.37999982910705588</v>
      </c>
      <c r="S66" s="24">
        <v>0.74459988047482273</v>
      </c>
      <c r="T66" s="24">
        <v>0.84460034413058704</v>
      </c>
      <c r="U66" s="4">
        <v>396249</v>
      </c>
      <c r="V66" s="5">
        <v>0.18</v>
      </c>
      <c r="W66" s="4">
        <v>35</v>
      </c>
      <c r="X66" s="4">
        <v>20</v>
      </c>
      <c r="Y66" s="4">
        <v>27</v>
      </c>
      <c r="Z66" s="4">
        <v>367</v>
      </c>
      <c r="AA66" s="4">
        <v>38</v>
      </c>
      <c r="AB66" s="5">
        <v>0.95</v>
      </c>
      <c r="AD66" s="12"/>
      <c r="AE66" s="12"/>
    </row>
    <row r="67" spans="1:31" x14ac:dyDescent="0.3">
      <c r="A67" s="12"/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4">
        <f t="shared" ref="G67:G130" si="1">SUM(C67:F67)</f>
        <v>21065819</v>
      </c>
      <c r="H67" s="4">
        <v>21065820</v>
      </c>
      <c r="I67" s="4">
        <v>5161125</v>
      </c>
      <c r="J67" s="4">
        <v>2002516</v>
      </c>
      <c r="K67" s="4">
        <v>1417982</v>
      </c>
      <c r="L67" s="4">
        <v>1104608</v>
      </c>
      <c r="M67" s="24">
        <v>5.2436031448099336E-2</v>
      </c>
      <c r="N67" s="24">
        <v>-0.16522538222440208</v>
      </c>
      <c r="O67" s="24">
        <v>-2.0202030068046883E-2</v>
      </c>
      <c r="P67" s="24">
        <v>-0.14801352667323064</v>
      </c>
      <c r="Q67" s="24">
        <v>0.24499995727676396</v>
      </c>
      <c r="R67" s="24">
        <v>0.38799990312189686</v>
      </c>
      <c r="S67" s="24">
        <v>0.70810020993590062</v>
      </c>
      <c r="T67" s="24">
        <v>0.77900001551500653</v>
      </c>
      <c r="U67" s="4">
        <v>398589</v>
      </c>
      <c r="V67" s="5">
        <v>0.19</v>
      </c>
      <c r="W67" s="4">
        <v>39</v>
      </c>
      <c r="X67" s="4">
        <v>22</v>
      </c>
      <c r="Y67" s="4">
        <v>27</v>
      </c>
      <c r="Z67" s="4">
        <v>354</v>
      </c>
      <c r="AA67" s="4">
        <v>39</v>
      </c>
      <c r="AB67" s="5">
        <v>0.95</v>
      </c>
      <c r="AD67" s="12"/>
      <c r="AE67" s="12"/>
    </row>
    <row r="68" spans="1:31" x14ac:dyDescent="0.3">
      <c r="A68" s="12"/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4">
        <f t="shared" si="1"/>
        <v>21717338</v>
      </c>
      <c r="H68" s="4">
        <v>21717340</v>
      </c>
      <c r="I68" s="4">
        <v>5157868</v>
      </c>
      <c r="J68" s="4">
        <v>2042515</v>
      </c>
      <c r="K68" s="4">
        <v>1446305</v>
      </c>
      <c r="L68" s="4">
        <v>1221549</v>
      </c>
      <c r="M68" s="24">
        <v>5.624763437879593E-2</v>
      </c>
      <c r="N68" s="24">
        <v>-0.13097833046398133</v>
      </c>
      <c r="O68" s="24">
        <v>-3.8461558896224046E-2</v>
      </c>
      <c r="P68" s="24">
        <v>-9.6217447676498091E-2</v>
      </c>
      <c r="Q68" s="24">
        <v>0.23749998848846129</v>
      </c>
      <c r="R68" s="24">
        <v>0.3959998588564112</v>
      </c>
      <c r="S68" s="24">
        <v>0.70810006291263472</v>
      </c>
      <c r="T68" s="24">
        <v>0.84459985964232998</v>
      </c>
      <c r="U68" s="4">
        <v>398003</v>
      </c>
      <c r="V68" s="5">
        <v>0.19</v>
      </c>
      <c r="W68" s="4">
        <v>31</v>
      </c>
      <c r="X68" s="4">
        <v>18</v>
      </c>
      <c r="Y68" s="4">
        <v>29</v>
      </c>
      <c r="Z68" s="4">
        <v>350</v>
      </c>
      <c r="AA68" s="4">
        <v>37</v>
      </c>
      <c r="AB68" s="5">
        <v>0.94</v>
      </c>
      <c r="AD68" s="12"/>
      <c r="AE68" s="12"/>
    </row>
    <row r="69" spans="1:31" x14ac:dyDescent="0.3">
      <c r="A69" s="12"/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4">
        <f t="shared" si="1"/>
        <v>21717338</v>
      </c>
      <c r="H69" s="4">
        <v>21717340</v>
      </c>
      <c r="I69" s="4">
        <v>5700801</v>
      </c>
      <c r="J69" s="4">
        <v>2394336</v>
      </c>
      <c r="K69" s="4">
        <v>1730387</v>
      </c>
      <c r="L69" s="4">
        <v>1390539</v>
      </c>
      <c r="M69" s="24">
        <v>6.402897408246129E-2</v>
      </c>
      <c r="N69" s="24">
        <v>-4.6617420803931608E-2</v>
      </c>
      <c r="O69" s="24">
        <v>-2.9126207515823954E-2</v>
      </c>
      <c r="P69" s="24">
        <v>-1.8015952207970032E-2</v>
      </c>
      <c r="Q69" s="24">
        <v>0.2624999654653839</v>
      </c>
      <c r="R69" s="24">
        <v>0.41999992632614258</v>
      </c>
      <c r="S69" s="24">
        <v>0.72270015570078716</v>
      </c>
      <c r="T69" s="24">
        <v>0.80360000392975672</v>
      </c>
      <c r="U69" s="4">
        <v>396560</v>
      </c>
      <c r="V69" s="5">
        <v>0.18</v>
      </c>
      <c r="W69" s="4">
        <v>30</v>
      </c>
      <c r="X69" s="4">
        <v>19</v>
      </c>
      <c r="Y69" s="4">
        <v>26</v>
      </c>
      <c r="Z69" s="4">
        <v>381</v>
      </c>
      <c r="AA69" s="4">
        <v>30</v>
      </c>
      <c r="AB69" s="5">
        <v>0.95</v>
      </c>
      <c r="AD69" s="12"/>
      <c r="AE69" s="12"/>
    </row>
    <row r="70" spans="1:31" x14ac:dyDescent="0.3">
      <c r="A70" s="12"/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4">
        <f t="shared" si="1"/>
        <v>46685339</v>
      </c>
      <c r="H70" s="4">
        <v>46685340</v>
      </c>
      <c r="I70" s="4">
        <v>9705882</v>
      </c>
      <c r="J70" s="4">
        <v>3267000</v>
      </c>
      <c r="K70" s="4">
        <v>2310422</v>
      </c>
      <c r="L70" s="4">
        <v>1820150</v>
      </c>
      <c r="M70" s="24">
        <v>3.8987613670586958E-2</v>
      </c>
      <c r="N70" s="24">
        <v>1.0202070652584099</v>
      </c>
      <c r="O70" s="24">
        <v>0</v>
      </c>
      <c r="P70" s="24">
        <v>1.0202070652584103</v>
      </c>
      <c r="Q70" s="24">
        <v>0.20789999601587994</v>
      </c>
      <c r="R70" s="24">
        <v>0.33660001224000047</v>
      </c>
      <c r="S70" s="24">
        <v>0.70719987756351388</v>
      </c>
      <c r="T70" s="24">
        <v>0.78779980453787235</v>
      </c>
      <c r="U70" s="4">
        <v>404097</v>
      </c>
      <c r="V70" s="5">
        <v>0.17</v>
      </c>
      <c r="W70" s="4">
        <v>33</v>
      </c>
      <c r="X70" s="4">
        <v>21</v>
      </c>
      <c r="Y70" s="4">
        <v>28</v>
      </c>
      <c r="Z70" s="4">
        <v>386</v>
      </c>
      <c r="AA70" s="4">
        <v>31</v>
      </c>
      <c r="AB70" s="5">
        <v>0.95</v>
      </c>
      <c r="AD70" s="12"/>
      <c r="AE70" s="12"/>
    </row>
    <row r="71" spans="1:31" x14ac:dyDescent="0.3">
      <c r="A71" s="12"/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4">
        <f t="shared" si="1"/>
        <v>46236441</v>
      </c>
      <c r="H71" s="4">
        <v>46236443</v>
      </c>
      <c r="I71" s="4">
        <v>10098039</v>
      </c>
      <c r="J71" s="4">
        <v>3502000</v>
      </c>
      <c r="K71" s="4">
        <v>2262292</v>
      </c>
      <c r="L71" s="4">
        <v>1711650</v>
      </c>
      <c r="M71" s="24">
        <v>3.7019499964562587E-2</v>
      </c>
      <c r="N71" s="24">
        <v>1.0355904530176874E-2</v>
      </c>
      <c r="O71" s="24">
        <v>5.1020374066121921E-2</v>
      </c>
      <c r="P71" s="24">
        <v>-3.8690508997938244E-2</v>
      </c>
      <c r="Q71" s="24">
        <v>0.21839999672985225</v>
      </c>
      <c r="R71" s="24">
        <v>0.34680000740737882</v>
      </c>
      <c r="S71" s="24">
        <v>0.64600000000000002</v>
      </c>
      <c r="T71" s="24">
        <v>0.75659994377383644</v>
      </c>
      <c r="U71" s="4">
        <v>406619</v>
      </c>
      <c r="V71" s="5">
        <v>0.17</v>
      </c>
      <c r="W71" s="4">
        <v>33</v>
      </c>
      <c r="X71" s="4">
        <v>19</v>
      </c>
      <c r="Y71" s="4">
        <v>25</v>
      </c>
      <c r="Z71" s="4">
        <v>354</v>
      </c>
      <c r="AA71" s="4">
        <v>37</v>
      </c>
      <c r="AB71" s="5">
        <v>0.92</v>
      </c>
      <c r="AD71" s="12"/>
      <c r="AE71" s="12"/>
    </row>
    <row r="72" spans="1:31" x14ac:dyDescent="0.3">
      <c r="A72" s="12"/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4">
        <f t="shared" si="1"/>
        <v>21282992</v>
      </c>
      <c r="H72" s="4">
        <v>21282993</v>
      </c>
      <c r="I72" s="4">
        <v>5107918</v>
      </c>
      <c r="J72" s="4">
        <v>2104462</v>
      </c>
      <c r="K72" s="4">
        <v>1459444</v>
      </c>
      <c r="L72" s="4">
        <v>1220679</v>
      </c>
      <c r="M72" s="24">
        <v>5.735466811458332E-2</v>
      </c>
      <c r="N72" s="24">
        <v>-0.11261551390237801</v>
      </c>
      <c r="O72" s="24">
        <v>-1.9999965004919074E-2</v>
      </c>
      <c r="P72" s="24">
        <v>-9.4505617921909368E-2</v>
      </c>
      <c r="Q72" s="24">
        <v>0.23999998496452074</v>
      </c>
      <c r="R72" s="24">
        <v>0.41199995771271192</v>
      </c>
      <c r="S72" s="24">
        <v>0.69349981135321048</v>
      </c>
      <c r="T72" s="24">
        <v>0.83640002631138977</v>
      </c>
      <c r="U72" s="4">
        <v>390758</v>
      </c>
      <c r="V72" s="5">
        <v>0.19</v>
      </c>
      <c r="W72" s="4">
        <v>35</v>
      </c>
      <c r="X72" s="4">
        <v>21</v>
      </c>
      <c r="Y72" s="4">
        <v>25</v>
      </c>
      <c r="Z72" s="4">
        <v>378</v>
      </c>
      <c r="AA72" s="4">
        <v>36</v>
      </c>
      <c r="AB72" s="5">
        <v>0.93</v>
      </c>
      <c r="AD72" s="12"/>
      <c r="AE72" s="12"/>
    </row>
    <row r="73" spans="1:31" x14ac:dyDescent="0.3">
      <c r="A73" s="12"/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4">
        <f t="shared" si="1"/>
        <v>21500166</v>
      </c>
      <c r="H73" s="4">
        <v>21500167</v>
      </c>
      <c r="I73" s="4">
        <v>5428792</v>
      </c>
      <c r="J73" s="4">
        <v>2149801</v>
      </c>
      <c r="K73" s="4">
        <v>1600742</v>
      </c>
      <c r="L73" s="4">
        <v>1299482</v>
      </c>
      <c r="M73" s="24">
        <v>6.04405537873264E-2</v>
      </c>
      <c r="N73" s="24">
        <v>3.2510015366695066E-2</v>
      </c>
      <c r="O73" s="24">
        <v>-9.9999364563004844E-3</v>
      </c>
      <c r="P73" s="24">
        <v>4.2939390057935123E-2</v>
      </c>
      <c r="Q73" s="24">
        <v>0.25249999220936281</v>
      </c>
      <c r="R73" s="24">
        <v>0.39599988358367755</v>
      </c>
      <c r="S73" s="24">
        <v>0.74460008158894708</v>
      </c>
      <c r="T73" s="24">
        <v>0.81179977785302071</v>
      </c>
      <c r="U73" s="4">
        <v>385418</v>
      </c>
      <c r="V73" s="5">
        <v>0.19</v>
      </c>
      <c r="W73" s="4">
        <v>30</v>
      </c>
      <c r="X73" s="4">
        <v>19</v>
      </c>
      <c r="Y73" s="4">
        <v>25</v>
      </c>
      <c r="Z73" s="4">
        <v>357</v>
      </c>
      <c r="AA73" s="4">
        <v>39</v>
      </c>
      <c r="AB73" s="5">
        <v>0.91</v>
      </c>
      <c r="AD73" s="12"/>
      <c r="AE73" s="12"/>
    </row>
    <row r="74" spans="1:31" x14ac:dyDescent="0.3">
      <c r="A74" s="12"/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4">
        <f t="shared" si="1"/>
        <v>21717338</v>
      </c>
      <c r="H74" s="4">
        <v>21717340</v>
      </c>
      <c r="I74" s="4">
        <v>5700801</v>
      </c>
      <c r="J74" s="4">
        <v>2166304</v>
      </c>
      <c r="K74" s="4">
        <v>1533960</v>
      </c>
      <c r="L74" s="4">
        <v>1232690</v>
      </c>
      <c r="M74" s="24">
        <v>5.6760634589687317E-2</v>
      </c>
      <c r="N74" s="24">
        <v>0.11595244647875091</v>
      </c>
      <c r="O74" s="24">
        <v>3.0927779261751054E-2</v>
      </c>
      <c r="P74" s="24">
        <v>8.2473883361452227E-2</v>
      </c>
      <c r="Q74" s="24">
        <v>0.2624999654653839</v>
      </c>
      <c r="R74" s="24">
        <v>0.37999993334270044</v>
      </c>
      <c r="S74" s="24">
        <v>0.70810006351832433</v>
      </c>
      <c r="T74" s="24">
        <v>0.80359983311168481</v>
      </c>
      <c r="U74" s="4">
        <v>395501</v>
      </c>
      <c r="V74" s="5">
        <v>0.18</v>
      </c>
      <c r="W74" s="4">
        <v>31</v>
      </c>
      <c r="X74" s="4">
        <v>21</v>
      </c>
      <c r="Y74" s="4">
        <v>29</v>
      </c>
      <c r="Z74" s="4">
        <v>378</v>
      </c>
      <c r="AA74" s="4">
        <v>35</v>
      </c>
      <c r="AB74" s="5">
        <v>0.91</v>
      </c>
      <c r="AD74" s="12"/>
      <c r="AE74" s="12"/>
    </row>
    <row r="75" spans="1:31" x14ac:dyDescent="0.3">
      <c r="A75" s="12"/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4">
        <f t="shared" si="1"/>
        <v>22803205</v>
      </c>
      <c r="H75" s="4">
        <v>22803207</v>
      </c>
      <c r="I75" s="4">
        <v>5415761</v>
      </c>
      <c r="J75" s="4">
        <v>2144641</v>
      </c>
      <c r="K75" s="4">
        <v>1628211</v>
      </c>
      <c r="L75" s="4">
        <v>1268377</v>
      </c>
      <c r="M75" s="24">
        <v>5.5622746397030909E-2</v>
      </c>
      <c r="N75" s="24">
        <v>3.8334933760332257E-2</v>
      </c>
      <c r="O75" s="24">
        <v>5.0000004604615844E-2</v>
      </c>
      <c r="P75" s="24">
        <v>-1.1109586894921697E-2</v>
      </c>
      <c r="Q75" s="24">
        <v>0.23749997094706898</v>
      </c>
      <c r="R75" s="24">
        <v>0.39599993426593233</v>
      </c>
      <c r="S75" s="24">
        <v>0.75919979148025241</v>
      </c>
      <c r="T75" s="24">
        <v>0.77900038754190948</v>
      </c>
      <c r="U75" s="4">
        <v>396795</v>
      </c>
      <c r="V75" s="5">
        <v>0.17</v>
      </c>
      <c r="W75" s="4">
        <v>34</v>
      </c>
      <c r="X75" s="4">
        <v>18</v>
      </c>
      <c r="Y75" s="4">
        <v>28</v>
      </c>
      <c r="Z75" s="4">
        <v>372</v>
      </c>
      <c r="AA75" s="4">
        <v>31</v>
      </c>
      <c r="AB75" s="5">
        <v>0.94</v>
      </c>
      <c r="AD75" s="12"/>
      <c r="AE75" s="12"/>
    </row>
    <row r="76" spans="1:31" x14ac:dyDescent="0.3">
      <c r="A76" s="12"/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4">
        <f t="shared" si="1"/>
        <v>21500166</v>
      </c>
      <c r="H76" s="4">
        <v>21500167</v>
      </c>
      <c r="I76" s="4">
        <v>5106289</v>
      </c>
      <c r="J76" s="4">
        <v>2124216</v>
      </c>
      <c r="K76" s="4">
        <v>1519664</v>
      </c>
      <c r="L76" s="4">
        <v>1183818</v>
      </c>
      <c r="M76" s="24">
        <v>5.5060874643438819E-2</v>
      </c>
      <c r="N76" s="24">
        <v>-0.14866249706049239</v>
      </c>
      <c r="O76" s="24">
        <v>-9.9999364563004844E-3</v>
      </c>
      <c r="P76" s="24">
        <v>-0.14006314434263278</v>
      </c>
      <c r="Q76" s="24">
        <v>0.23749996918628585</v>
      </c>
      <c r="R76" s="24">
        <v>0.41599995613252599</v>
      </c>
      <c r="S76" s="24">
        <v>0.71539994049569344</v>
      </c>
      <c r="T76" s="24">
        <v>0.77899983154170926</v>
      </c>
      <c r="U76" s="4">
        <v>381360</v>
      </c>
      <c r="V76" s="5">
        <v>0.17</v>
      </c>
      <c r="W76" s="4">
        <v>34</v>
      </c>
      <c r="X76" s="4">
        <v>19</v>
      </c>
      <c r="Y76" s="4">
        <v>27</v>
      </c>
      <c r="Z76" s="4">
        <v>395</v>
      </c>
      <c r="AA76" s="4">
        <v>39</v>
      </c>
      <c r="AB76" s="5">
        <v>0.95</v>
      </c>
      <c r="AD76" s="12"/>
      <c r="AE76" s="12"/>
    </row>
    <row r="77" spans="1:31" x14ac:dyDescent="0.3">
      <c r="A77" s="12"/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4">
        <f t="shared" si="1"/>
        <v>42645261</v>
      </c>
      <c r="H77" s="4">
        <v>42645263</v>
      </c>
      <c r="I77" s="4">
        <v>9313725</v>
      </c>
      <c r="J77" s="4">
        <v>3293333</v>
      </c>
      <c r="K77" s="4">
        <v>2217072</v>
      </c>
      <c r="L77" s="4">
        <v>1815781</v>
      </c>
      <c r="M77" s="24">
        <v>4.2578726739239479E-2</v>
      </c>
      <c r="N77" s="24">
        <v>-2.4003516193720209E-3</v>
      </c>
      <c r="O77" s="24">
        <v>-8.6538474102115903E-2</v>
      </c>
      <c r="P77" s="24">
        <v>9.2109075948952679E-2</v>
      </c>
      <c r="Q77" s="24">
        <v>0.21839998970108357</v>
      </c>
      <c r="R77" s="24">
        <v>0.35359998282105171</v>
      </c>
      <c r="S77" s="24">
        <v>0.67320006813765876</v>
      </c>
      <c r="T77" s="24">
        <v>0.81899956338810831</v>
      </c>
      <c r="U77" s="4">
        <v>409886</v>
      </c>
      <c r="V77" s="5">
        <v>0.17</v>
      </c>
      <c r="W77" s="4">
        <v>40</v>
      </c>
      <c r="X77" s="4">
        <v>19</v>
      </c>
      <c r="Y77" s="4">
        <v>30</v>
      </c>
      <c r="Z77" s="4">
        <v>356</v>
      </c>
      <c r="AA77" s="4">
        <v>31</v>
      </c>
      <c r="AB77" s="5">
        <v>0.93</v>
      </c>
      <c r="AD77" s="12"/>
      <c r="AE77" s="12"/>
    </row>
    <row r="78" spans="1:31" x14ac:dyDescent="0.3">
      <c r="A78" s="12"/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4">
        <f t="shared" si="1"/>
        <v>42645261</v>
      </c>
      <c r="H78" s="4">
        <v>42645263</v>
      </c>
      <c r="I78" s="4">
        <v>8686840</v>
      </c>
      <c r="J78" s="4">
        <v>2894455</v>
      </c>
      <c r="K78" s="4">
        <v>1968229</v>
      </c>
      <c r="L78" s="4">
        <v>1504514</v>
      </c>
      <c r="M78" s="24">
        <v>3.5279744903906445E-2</v>
      </c>
      <c r="N78" s="24">
        <v>-0.12101539450238075</v>
      </c>
      <c r="O78" s="24">
        <v>-7.7669905432383946E-2</v>
      </c>
      <c r="P78" s="24">
        <v>-4.6995639117804022E-2</v>
      </c>
      <c r="Q78" s="24">
        <v>0.20369999828585886</v>
      </c>
      <c r="R78" s="24">
        <v>0.33319998986973398</v>
      </c>
      <c r="S78" s="24">
        <v>0.6799998618047266</v>
      </c>
      <c r="T78" s="24">
        <v>0.76439987420163003</v>
      </c>
      <c r="U78" s="4">
        <v>395416</v>
      </c>
      <c r="V78" s="5">
        <v>0.18</v>
      </c>
      <c r="W78" s="4">
        <v>36</v>
      </c>
      <c r="X78" s="4">
        <v>22</v>
      </c>
      <c r="Y78" s="4">
        <v>29</v>
      </c>
      <c r="Z78" s="4">
        <v>382</v>
      </c>
      <c r="AA78" s="4">
        <v>34</v>
      </c>
      <c r="AB78" s="5">
        <v>0.93</v>
      </c>
      <c r="AD78" s="12"/>
      <c r="AE78" s="12"/>
    </row>
    <row r="79" spans="1:31" x14ac:dyDescent="0.3">
      <c r="A79" s="12"/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4">
        <f t="shared" si="1"/>
        <v>22368858</v>
      </c>
      <c r="H79" s="4">
        <v>22368860</v>
      </c>
      <c r="I79" s="4">
        <v>5368526</v>
      </c>
      <c r="J79" s="4">
        <v>2233307</v>
      </c>
      <c r="K79" s="4">
        <v>1614011</v>
      </c>
      <c r="L79" s="4">
        <v>1310254</v>
      </c>
      <c r="M79" s="24">
        <v>5.8574911729967462E-2</v>
      </c>
      <c r="N79" s="24">
        <v>7.3381290249115549E-2</v>
      </c>
      <c r="O79" s="24">
        <v>5.1020364054076506E-2</v>
      </c>
      <c r="P79" s="24">
        <v>2.1275401907066005E-2</v>
      </c>
      <c r="Q79" s="24">
        <v>0.23999998211799797</v>
      </c>
      <c r="R79" s="24">
        <v>0.4160000342738398</v>
      </c>
      <c r="S79" s="24">
        <v>0.72270001392553729</v>
      </c>
      <c r="T79" s="24">
        <v>0.81179991957923459</v>
      </c>
      <c r="U79" s="4">
        <v>395027</v>
      </c>
      <c r="V79" s="5">
        <v>0.19</v>
      </c>
      <c r="W79" s="4">
        <v>30</v>
      </c>
      <c r="X79" s="4">
        <v>21</v>
      </c>
      <c r="Y79" s="4">
        <v>29</v>
      </c>
      <c r="Z79" s="4">
        <v>375</v>
      </c>
      <c r="AA79" s="4">
        <v>37</v>
      </c>
      <c r="AB79" s="5">
        <v>0.95</v>
      </c>
      <c r="AD79" s="12"/>
      <c r="AE79" s="12"/>
    </row>
    <row r="80" spans="1:31" x14ac:dyDescent="0.3">
      <c r="A80" s="12"/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4">
        <f t="shared" si="1"/>
        <v>21934511</v>
      </c>
      <c r="H80" s="4">
        <v>21934513</v>
      </c>
      <c r="I80" s="4">
        <v>5757809</v>
      </c>
      <c r="J80" s="4">
        <v>2418280</v>
      </c>
      <c r="K80" s="4">
        <v>1835958</v>
      </c>
      <c r="L80" s="4">
        <v>707578</v>
      </c>
      <c r="M80" s="24">
        <v>3.2258660130726403E-2</v>
      </c>
      <c r="N80" s="24">
        <v>-0.45549226537958976</v>
      </c>
      <c r="O80" s="24">
        <v>2.0201937045509322E-2</v>
      </c>
      <c r="P80" s="24">
        <v>-0.46627457709544307</v>
      </c>
      <c r="Q80" s="24">
        <v>0.26249996979645729</v>
      </c>
      <c r="R80" s="24">
        <v>0.42000003820897847</v>
      </c>
      <c r="S80" s="24">
        <v>0.75919992722100005</v>
      </c>
      <c r="T80" s="24">
        <v>0.38539988387533919</v>
      </c>
      <c r="U80" s="4">
        <v>380462</v>
      </c>
      <c r="V80" s="5">
        <v>0.19</v>
      </c>
      <c r="W80" s="4">
        <v>37</v>
      </c>
      <c r="X80" s="4">
        <v>20</v>
      </c>
      <c r="Y80" s="4">
        <v>25</v>
      </c>
      <c r="Z80" s="4">
        <v>400</v>
      </c>
      <c r="AA80" s="4">
        <v>33</v>
      </c>
      <c r="AB80" s="5">
        <v>0.65</v>
      </c>
      <c r="AD80" s="12"/>
      <c r="AE80" s="12"/>
    </row>
    <row r="81" spans="1:31" x14ac:dyDescent="0.3">
      <c r="A81" s="12"/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4">
        <f t="shared" si="1"/>
        <v>21282992</v>
      </c>
      <c r="H81" s="4">
        <v>21282993</v>
      </c>
      <c r="I81" s="4">
        <v>5427163</v>
      </c>
      <c r="J81" s="4">
        <v>2149156</v>
      </c>
      <c r="K81" s="4">
        <v>1600262</v>
      </c>
      <c r="L81" s="4">
        <v>1377825</v>
      </c>
      <c r="M81" s="24">
        <v>6.4738310067573676E-2</v>
      </c>
      <c r="N81" s="24">
        <v>0.11773844194404104</v>
      </c>
      <c r="O81" s="24">
        <v>-1.9999965004919074E-2</v>
      </c>
      <c r="P81" s="24">
        <v>0.14054944127308611</v>
      </c>
      <c r="Q81" s="24">
        <v>0.25499998989803735</v>
      </c>
      <c r="R81" s="24">
        <v>0.39599989902643423</v>
      </c>
      <c r="S81" s="24">
        <v>0.74460020584824926</v>
      </c>
      <c r="T81" s="24">
        <v>0.86099963630955434</v>
      </c>
      <c r="U81" s="4">
        <v>391681</v>
      </c>
      <c r="V81" s="5">
        <v>0.18</v>
      </c>
      <c r="W81" s="4">
        <v>38</v>
      </c>
      <c r="X81" s="4">
        <v>21</v>
      </c>
      <c r="Y81" s="4">
        <v>29</v>
      </c>
      <c r="Z81" s="4">
        <v>383</v>
      </c>
      <c r="AA81" s="4">
        <v>36</v>
      </c>
      <c r="AB81" s="5">
        <v>0.93</v>
      </c>
      <c r="AD81" s="12"/>
      <c r="AE81" s="12"/>
    </row>
    <row r="82" spans="1:31" x14ac:dyDescent="0.3">
      <c r="A82" s="12"/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4">
        <f t="shared" si="1"/>
        <v>21717338</v>
      </c>
      <c r="H82" s="4">
        <v>21717340</v>
      </c>
      <c r="I82" s="4">
        <v>5429335</v>
      </c>
      <c r="J82" s="4">
        <v>2128299</v>
      </c>
      <c r="K82" s="4">
        <v>1475975</v>
      </c>
      <c r="L82" s="4">
        <v>1234506</v>
      </c>
      <c r="M82" s="24">
        <v>5.6844254406847247E-2</v>
      </c>
      <c r="N82" s="24">
        <v>-2.6704205453110585E-2</v>
      </c>
      <c r="O82" s="24">
        <v>-4.7619051795569911E-2</v>
      </c>
      <c r="P82" s="24">
        <v>2.1960584274233863E-2</v>
      </c>
      <c r="Q82" s="24">
        <v>0.25</v>
      </c>
      <c r="R82" s="24">
        <v>0.39199994106092184</v>
      </c>
      <c r="S82" s="24">
        <v>0.6934998324953402</v>
      </c>
      <c r="T82" s="24">
        <v>0.83640034553430787</v>
      </c>
      <c r="U82" s="4">
        <v>382856</v>
      </c>
      <c r="V82" s="5">
        <v>0.19</v>
      </c>
      <c r="W82" s="4">
        <v>36</v>
      </c>
      <c r="X82" s="4">
        <v>18</v>
      </c>
      <c r="Y82" s="4">
        <v>28</v>
      </c>
      <c r="Z82" s="4">
        <v>379</v>
      </c>
      <c r="AA82" s="4">
        <v>39</v>
      </c>
      <c r="AB82" s="5">
        <v>0.95</v>
      </c>
      <c r="AD82" s="12"/>
      <c r="AE82" s="12"/>
    </row>
    <row r="83" spans="1:31" x14ac:dyDescent="0.3">
      <c r="A83" s="12"/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4">
        <f t="shared" si="1"/>
        <v>21065819</v>
      </c>
      <c r="H83" s="4">
        <v>21065820</v>
      </c>
      <c r="I83" s="4">
        <v>5529777</v>
      </c>
      <c r="J83" s="4">
        <v>2123434</v>
      </c>
      <c r="K83" s="4">
        <v>1612111</v>
      </c>
      <c r="L83" s="4">
        <v>1361589</v>
      </c>
      <c r="M83" s="24">
        <v>6.4634986912448691E-2</v>
      </c>
      <c r="N83" s="24">
        <v>0.15016750885693586</v>
      </c>
      <c r="O83" s="24">
        <v>-2.0202030068046883E-2</v>
      </c>
      <c r="P83" s="24">
        <v>0.17388231354858696</v>
      </c>
      <c r="Q83" s="24">
        <v>0.26249996439730333</v>
      </c>
      <c r="R83" s="24">
        <v>0.38399993345120426</v>
      </c>
      <c r="S83" s="24">
        <v>0.75919995629720538</v>
      </c>
      <c r="T83" s="24">
        <v>0.84460003064305122</v>
      </c>
      <c r="U83" s="4">
        <v>395181</v>
      </c>
      <c r="V83" s="5">
        <v>0.17</v>
      </c>
      <c r="W83" s="4">
        <v>40</v>
      </c>
      <c r="X83" s="4">
        <v>17</v>
      </c>
      <c r="Y83" s="4">
        <v>27</v>
      </c>
      <c r="Z83" s="4">
        <v>379</v>
      </c>
      <c r="AA83" s="4">
        <v>32</v>
      </c>
      <c r="AB83" s="5">
        <v>0.95</v>
      </c>
      <c r="AD83" s="12"/>
      <c r="AE83" s="12"/>
    </row>
    <row r="84" spans="1:31" x14ac:dyDescent="0.3">
      <c r="A84" s="12"/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4">
        <f t="shared" si="1"/>
        <v>44440851</v>
      </c>
      <c r="H84" s="4">
        <v>44440853</v>
      </c>
      <c r="I84" s="4">
        <v>9612556</v>
      </c>
      <c r="J84" s="4">
        <v>3268269</v>
      </c>
      <c r="K84" s="4">
        <v>2289095</v>
      </c>
      <c r="L84" s="4">
        <v>1874769</v>
      </c>
      <c r="M84" s="24">
        <v>4.2185711421875723E-2</v>
      </c>
      <c r="N84" s="24">
        <v>3.2486296530253478E-2</v>
      </c>
      <c r="O84" s="24">
        <v>4.2105264638900852E-2</v>
      </c>
      <c r="P84" s="24">
        <v>-9.2303210420231485E-3</v>
      </c>
      <c r="Q84" s="24">
        <v>0.21629998866133376</v>
      </c>
      <c r="R84" s="24">
        <v>0.33999999583877588</v>
      </c>
      <c r="S84" s="24">
        <v>0.70039981409119012</v>
      </c>
      <c r="T84" s="24">
        <v>0.8190000851865038</v>
      </c>
      <c r="U84" s="4">
        <v>397192</v>
      </c>
      <c r="V84" s="5">
        <v>0.17</v>
      </c>
      <c r="W84" s="4">
        <v>38</v>
      </c>
      <c r="X84" s="4">
        <v>20</v>
      </c>
      <c r="Y84" s="4">
        <v>30</v>
      </c>
      <c r="Z84" s="4">
        <v>386</v>
      </c>
      <c r="AA84" s="4">
        <v>34</v>
      </c>
      <c r="AB84" s="5">
        <v>0.92</v>
      </c>
      <c r="AD84" s="12"/>
      <c r="AE84" s="12"/>
    </row>
    <row r="85" spans="1:31" x14ac:dyDescent="0.3">
      <c r="A85" s="12"/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4">
        <f t="shared" si="1"/>
        <v>45338647</v>
      </c>
      <c r="H85" s="4">
        <v>45338648</v>
      </c>
      <c r="I85" s="4">
        <v>9425904</v>
      </c>
      <c r="J85" s="4">
        <v>3300951</v>
      </c>
      <c r="K85" s="4">
        <v>2289540</v>
      </c>
      <c r="L85" s="4">
        <v>1839416</v>
      </c>
      <c r="M85" s="24">
        <v>4.05705966353474E-2</v>
      </c>
      <c r="N85" s="24">
        <v>0.22259812803337153</v>
      </c>
      <c r="O85" s="24">
        <v>6.3157920407615809E-2</v>
      </c>
      <c r="P85" s="24">
        <v>0.14996853706998059</v>
      </c>
      <c r="Q85" s="24">
        <v>0.20789997972590626</v>
      </c>
      <c r="R85" s="24">
        <v>0.35019993838256785</v>
      </c>
      <c r="S85" s="24">
        <v>0.69360011705717539</v>
      </c>
      <c r="T85" s="24">
        <v>0.80339980956873436</v>
      </c>
      <c r="U85" s="4">
        <v>401966</v>
      </c>
      <c r="V85" s="5">
        <v>0.17</v>
      </c>
      <c r="W85" s="4">
        <v>38</v>
      </c>
      <c r="X85" s="4">
        <v>20</v>
      </c>
      <c r="Y85" s="4">
        <v>26</v>
      </c>
      <c r="Z85" s="4">
        <v>350</v>
      </c>
      <c r="AA85" s="4">
        <v>40</v>
      </c>
      <c r="AB85" s="5">
        <v>0.91</v>
      </c>
      <c r="AD85" s="12"/>
      <c r="AE85" s="12"/>
    </row>
    <row r="86" spans="1:31" x14ac:dyDescent="0.3">
      <c r="A86" s="12"/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4">
        <f t="shared" si="1"/>
        <v>22368858</v>
      </c>
      <c r="H86" s="4">
        <v>22368860</v>
      </c>
      <c r="I86" s="4">
        <v>5536293</v>
      </c>
      <c r="J86" s="4">
        <v>2258807</v>
      </c>
      <c r="K86" s="4">
        <v>1632440</v>
      </c>
      <c r="L86" s="4">
        <v>1351986</v>
      </c>
      <c r="M86" s="24">
        <v>6.044054100208951E-2</v>
      </c>
      <c r="N86" s="24">
        <v>3.1850312992747876E-2</v>
      </c>
      <c r="O86" s="24">
        <v>0</v>
      </c>
      <c r="P86" s="24">
        <v>3.1850312992747876E-2</v>
      </c>
      <c r="Q86" s="24">
        <v>0.24750000670575076</v>
      </c>
      <c r="R86" s="24">
        <v>0.40799990173930462</v>
      </c>
      <c r="S86" s="24">
        <v>0.72270008017506582</v>
      </c>
      <c r="T86" s="24">
        <v>0.82819950503540707</v>
      </c>
      <c r="U86" s="4">
        <v>382312</v>
      </c>
      <c r="V86" s="5">
        <v>0.19</v>
      </c>
      <c r="W86" s="4">
        <v>31</v>
      </c>
      <c r="X86" s="4">
        <v>22</v>
      </c>
      <c r="Y86" s="4">
        <v>27</v>
      </c>
      <c r="Z86" s="4">
        <v>390</v>
      </c>
      <c r="AA86" s="4">
        <v>32</v>
      </c>
      <c r="AB86" s="5">
        <v>0.92</v>
      </c>
      <c r="AD86" s="12"/>
      <c r="AE86" s="12"/>
    </row>
    <row r="87" spans="1:31" x14ac:dyDescent="0.3">
      <c r="A87" s="12"/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4">
        <f t="shared" si="1"/>
        <v>20848645</v>
      </c>
      <c r="H87" s="4">
        <v>20848646</v>
      </c>
      <c r="I87" s="4">
        <v>5107918</v>
      </c>
      <c r="J87" s="4">
        <v>2043167</v>
      </c>
      <c r="K87" s="4">
        <v>1476597</v>
      </c>
      <c r="L87" s="4">
        <v>1259241</v>
      </c>
      <c r="M87" s="24">
        <v>6.0399174123825596E-2</v>
      </c>
      <c r="N87" s="24">
        <v>0.77964973472889199</v>
      </c>
      <c r="O87" s="24">
        <v>-4.950491032145643E-2</v>
      </c>
      <c r="P87" s="24">
        <v>0.87233982685769784</v>
      </c>
      <c r="Q87" s="24">
        <v>0.2449999870495187</v>
      </c>
      <c r="R87" s="24">
        <v>0.39999996084510364</v>
      </c>
      <c r="S87" s="24">
        <v>0.72270010234112048</v>
      </c>
      <c r="T87" s="24">
        <v>0.85279937586220211</v>
      </c>
      <c r="U87" s="4">
        <v>395869</v>
      </c>
      <c r="V87" s="5">
        <v>0.17</v>
      </c>
      <c r="W87" s="4">
        <v>39</v>
      </c>
      <c r="X87" s="4">
        <v>18</v>
      </c>
      <c r="Y87" s="4">
        <v>25</v>
      </c>
      <c r="Z87" s="4">
        <v>366</v>
      </c>
      <c r="AA87" s="4">
        <v>36</v>
      </c>
      <c r="AB87" s="5">
        <v>0.94</v>
      </c>
      <c r="AD87" s="12"/>
      <c r="AE87" s="12"/>
    </row>
    <row r="88" spans="1:31" x14ac:dyDescent="0.3">
      <c r="A88" s="12"/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4">
        <f t="shared" si="1"/>
        <v>20848645</v>
      </c>
      <c r="H88" s="4">
        <v>20848646</v>
      </c>
      <c r="I88" s="4">
        <v>5212161</v>
      </c>
      <c r="J88" s="4">
        <v>2084864</v>
      </c>
      <c r="K88" s="4">
        <v>1476292</v>
      </c>
      <c r="L88" s="4">
        <v>1150032</v>
      </c>
      <c r="M88" s="24">
        <v>5.5160992229423438E-2</v>
      </c>
      <c r="N88" s="24">
        <v>-0.16532796254967064</v>
      </c>
      <c r="O88" s="24">
        <v>-2.0408173813155628E-2</v>
      </c>
      <c r="P88" s="24">
        <v>-0.14793895342886554</v>
      </c>
      <c r="Q88" s="24">
        <v>0.24999997601762725</v>
      </c>
      <c r="R88" s="24">
        <v>0.39999992325639977</v>
      </c>
      <c r="S88" s="24">
        <v>0.70809990483791752</v>
      </c>
      <c r="T88" s="24">
        <v>0.77900036036231313</v>
      </c>
      <c r="U88" s="4">
        <v>408200</v>
      </c>
      <c r="V88" s="5">
        <v>0.19</v>
      </c>
      <c r="W88" s="4">
        <v>35</v>
      </c>
      <c r="X88" s="4">
        <v>17</v>
      </c>
      <c r="Y88" s="4">
        <v>28</v>
      </c>
      <c r="Z88" s="4">
        <v>384</v>
      </c>
      <c r="AA88" s="4">
        <v>35</v>
      </c>
      <c r="AB88" s="5">
        <v>0.93</v>
      </c>
      <c r="AD88" s="12"/>
      <c r="AE88" s="12"/>
    </row>
    <row r="89" spans="1:31" x14ac:dyDescent="0.3">
      <c r="A89" s="12"/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4">
        <f t="shared" si="1"/>
        <v>21500166</v>
      </c>
      <c r="H89" s="4">
        <v>21500167</v>
      </c>
      <c r="I89" s="4">
        <v>5267540</v>
      </c>
      <c r="J89" s="4">
        <v>2064876</v>
      </c>
      <c r="K89" s="4">
        <v>1552580</v>
      </c>
      <c r="L89" s="4">
        <v>1311309</v>
      </c>
      <c r="M89" s="24">
        <v>6.0990642537799823E-2</v>
      </c>
      <c r="N89" s="24">
        <v>6.221354938736634E-2</v>
      </c>
      <c r="O89" s="24">
        <v>-9.9999364563004844E-3</v>
      </c>
      <c r="P89" s="24">
        <v>7.2942959217582981E-2</v>
      </c>
      <c r="Q89" s="24">
        <v>0.24499995744219102</v>
      </c>
      <c r="R89" s="24">
        <v>0.39200006074942001</v>
      </c>
      <c r="S89" s="24">
        <v>0.75189987195357011</v>
      </c>
      <c r="T89" s="24">
        <v>0.84459995620193484</v>
      </c>
      <c r="U89" s="4">
        <v>404886</v>
      </c>
      <c r="V89" s="5">
        <v>0.17</v>
      </c>
      <c r="W89" s="4">
        <v>35</v>
      </c>
      <c r="X89" s="4">
        <v>18</v>
      </c>
      <c r="Y89" s="4">
        <v>30</v>
      </c>
      <c r="Z89" s="4">
        <v>395</v>
      </c>
      <c r="AA89" s="4">
        <v>34</v>
      </c>
      <c r="AB89" s="5">
        <v>0.93</v>
      </c>
      <c r="AD89" s="12"/>
      <c r="AE89" s="12"/>
    </row>
    <row r="90" spans="1:31" x14ac:dyDescent="0.3">
      <c r="A90" s="12"/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4">
        <f t="shared" si="1"/>
        <v>22803205</v>
      </c>
      <c r="H90" s="4">
        <v>22803207</v>
      </c>
      <c r="I90" s="4">
        <v>5757809</v>
      </c>
      <c r="J90" s="4">
        <v>2234030</v>
      </c>
      <c r="K90" s="4">
        <v>1712384</v>
      </c>
      <c r="L90" s="4">
        <v>1390113</v>
      </c>
      <c r="M90" s="24">
        <v>6.0961293733815598E-2</v>
      </c>
      <c r="N90" s="24">
        <v>2.0949052908036059E-2</v>
      </c>
      <c r="O90" s="24">
        <v>8.247417297186499E-2</v>
      </c>
      <c r="P90" s="24">
        <v>-5.6837532644808841E-2</v>
      </c>
      <c r="Q90" s="24">
        <v>0.25249996634245347</v>
      </c>
      <c r="R90" s="24">
        <v>0.38800001875713486</v>
      </c>
      <c r="S90" s="24">
        <v>0.76650000223810777</v>
      </c>
      <c r="T90" s="24">
        <v>0.81179980658543882</v>
      </c>
      <c r="U90" s="4">
        <v>389891</v>
      </c>
      <c r="V90" s="5">
        <v>0.19</v>
      </c>
      <c r="W90" s="4">
        <v>38</v>
      </c>
      <c r="X90" s="4">
        <v>17</v>
      </c>
      <c r="Y90" s="4">
        <v>25</v>
      </c>
      <c r="Z90" s="4">
        <v>388</v>
      </c>
      <c r="AA90" s="4">
        <v>36</v>
      </c>
      <c r="AB90" s="5">
        <v>0.95</v>
      </c>
      <c r="AD90" s="12"/>
      <c r="AE90" s="12"/>
    </row>
    <row r="91" spans="1:31" x14ac:dyDescent="0.3">
      <c r="A91" s="12"/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4">
        <f t="shared" si="1"/>
        <v>44889749</v>
      </c>
      <c r="H91" s="4">
        <v>44889750</v>
      </c>
      <c r="I91" s="4">
        <v>9898190</v>
      </c>
      <c r="J91" s="4">
        <v>3399038</v>
      </c>
      <c r="K91" s="4">
        <v>2311346</v>
      </c>
      <c r="L91" s="4">
        <v>1748764</v>
      </c>
      <c r="M91" s="24">
        <v>3.8956866545258102E-2</v>
      </c>
      <c r="N91" s="24">
        <v>-6.7210947055343917E-2</v>
      </c>
      <c r="O91" s="24">
        <v>1.0101021692856316E-2</v>
      </c>
      <c r="P91" s="24">
        <v>-7.6538827195012704E-2</v>
      </c>
      <c r="Q91" s="24">
        <v>0.22050000278460005</v>
      </c>
      <c r="R91" s="24">
        <v>0.34339995494125691</v>
      </c>
      <c r="S91" s="24">
        <v>0.68000004707214212</v>
      </c>
      <c r="T91" s="24">
        <v>0.75659983403609843</v>
      </c>
      <c r="U91" s="4">
        <v>380769</v>
      </c>
      <c r="V91" s="5">
        <v>0.18</v>
      </c>
      <c r="W91" s="4">
        <v>39</v>
      </c>
      <c r="X91" s="4">
        <v>18</v>
      </c>
      <c r="Y91" s="4">
        <v>28</v>
      </c>
      <c r="Z91" s="4">
        <v>354</v>
      </c>
      <c r="AA91" s="4">
        <v>30</v>
      </c>
      <c r="AB91" s="5">
        <v>0.92</v>
      </c>
      <c r="AD91" s="12"/>
      <c r="AE91" s="12"/>
    </row>
    <row r="92" spans="1:31" x14ac:dyDescent="0.3">
      <c r="A92" s="12"/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4">
        <f t="shared" si="1"/>
        <v>42645261</v>
      </c>
      <c r="H92" s="4">
        <v>42645263</v>
      </c>
      <c r="I92" s="4">
        <v>8597285</v>
      </c>
      <c r="J92" s="4">
        <v>2806153</v>
      </c>
      <c r="K92" s="4">
        <v>2003593</v>
      </c>
      <c r="L92" s="4">
        <v>1640943</v>
      </c>
      <c r="M92" s="24">
        <v>3.8478904444791441E-2</v>
      </c>
      <c r="N92" s="24">
        <v>-0.10790000739365102</v>
      </c>
      <c r="O92" s="24">
        <v>-5.9405963305433462E-2</v>
      </c>
      <c r="P92" s="24">
        <v>-5.1556850626484518E-2</v>
      </c>
      <c r="Q92" s="24">
        <v>0.20159999951225532</v>
      </c>
      <c r="R92" s="24">
        <v>0.32639990415578873</v>
      </c>
      <c r="S92" s="24">
        <v>0.71399991376093885</v>
      </c>
      <c r="T92" s="24">
        <v>0.81900016620141913</v>
      </c>
      <c r="U92" s="4">
        <v>398067</v>
      </c>
      <c r="V92" s="5">
        <v>0.19</v>
      </c>
      <c r="W92" s="4">
        <v>36</v>
      </c>
      <c r="X92" s="4">
        <v>17</v>
      </c>
      <c r="Y92" s="4">
        <v>29</v>
      </c>
      <c r="Z92" s="4">
        <v>363</v>
      </c>
      <c r="AA92" s="4">
        <v>37</v>
      </c>
      <c r="AB92" s="5">
        <v>0.95</v>
      </c>
      <c r="AD92" s="12"/>
      <c r="AE92" s="12"/>
    </row>
    <row r="93" spans="1:31" x14ac:dyDescent="0.3">
      <c r="A93" s="12"/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4">
        <f t="shared" si="1"/>
        <v>21065819</v>
      </c>
      <c r="H93" s="4">
        <v>21065820</v>
      </c>
      <c r="I93" s="4">
        <v>5424448</v>
      </c>
      <c r="J93" s="4">
        <v>2278268</v>
      </c>
      <c r="K93" s="4">
        <v>1629873</v>
      </c>
      <c r="L93" s="4">
        <v>1363225</v>
      </c>
      <c r="M93" s="24">
        <v>6.4712648261496586E-2</v>
      </c>
      <c r="N93" s="24">
        <v>8.3129559033894296E-3</v>
      </c>
      <c r="O93" s="24">
        <v>-5.8252370326638991E-2</v>
      </c>
      <c r="P93" s="24">
        <v>7.068280972632901E-2</v>
      </c>
      <c r="Q93" s="24">
        <v>0.25749996914432954</v>
      </c>
      <c r="R93" s="24">
        <v>0.41999997050391119</v>
      </c>
      <c r="S93" s="24">
        <v>0.71540003195409851</v>
      </c>
      <c r="T93" s="24">
        <v>0.8363995231530309</v>
      </c>
      <c r="U93" s="4">
        <v>409072</v>
      </c>
      <c r="V93" s="5">
        <v>0.17</v>
      </c>
      <c r="W93" s="4">
        <v>36</v>
      </c>
      <c r="X93" s="4">
        <v>21</v>
      </c>
      <c r="Y93" s="4">
        <v>29</v>
      </c>
      <c r="Z93" s="4">
        <v>354</v>
      </c>
      <c r="AA93" s="4">
        <v>35</v>
      </c>
      <c r="AB93" s="5">
        <v>0.91</v>
      </c>
      <c r="AD93" s="12"/>
      <c r="AE93" s="12"/>
    </row>
    <row r="94" spans="1:31" x14ac:dyDescent="0.3">
      <c r="A94" s="12"/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4">
        <f t="shared" si="1"/>
        <v>22803205</v>
      </c>
      <c r="H94" s="4">
        <v>22803207</v>
      </c>
      <c r="I94" s="4">
        <v>5700801</v>
      </c>
      <c r="J94" s="4">
        <v>2257517</v>
      </c>
      <c r="K94" s="4">
        <v>1565588</v>
      </c>
      <c r="L94" s="4">
        <v>1309458</v>
      </c>
      <c r="M94" s="24">
        <v>5.7424291241139895E-2</v>
      </c>
      <c r="N94" s="24">
        <v>3.9878784124722788E-2</v>
      </c>
      <c r="O94" s="24">
        <v>9.3749977516524474E-2</v>
      </c>
      <c r="P94" s="24">
        <v>-4.9253701326889554E-2</v>
      </c>
      <c r="Q94" s="24">
        <v>0.24999996710988942</v>
      </c>
      <c r="R94" s="24">
        <v>0.39599996561886652</v>
      </c>
      <c r="S94" s="24">
        <v>0.69349998250290035</v>
      </c>
      <c r="T94" s="24">
        <v>0.83640012570356947</v>
      </c>
      <c r="U94" s="4">
        <v>385907</v>
      </c>
      <c r="V94" s="5">
        <v>0.19</v>
      </c>
      <c r="W94" s="4">
        <v>35</v>
      </c>
      <c r="X94" s="4">
        <v>22</v>
      </c>
      <c r="Y94" s="4">
        <v>25</v>
      </c>
      <c r="Z94" s="4">
        <v>383</v>
      </c>
      <c r="AA94" s="4">
        <v>33</v>
      </c>
      <c r="AB94" s="5">
        <v>0.95</v>
      </c>
      <c r="AD94" s="12"/>
      <c r="AE94" s="12"/>
    </row>
    <row r="95" spans="1:31" x14ac:dyDescent="0.3">
      <c r="A95" s="12"/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4">
        <f t="shared" si="1"/>
        <v>22368858</v>
      </c>
      <c r="H95" s="4">
        <v>22368860</v>
      </c>
      <c r="I95" s="4">
        <v>5536293</v>
      </c>
      <c r="J95" s="4">
        <v>2303097</v>
      </c>
      <c r="K95" s="4">
        <v>1597198</v>
      </c>
      <c r="L95" s="4">
        <v>1335896</v>
      </c>
      <c r="M95" s="24">
        <v>5.9721237470304701E-2</v>
      </c>
      <c r="N95" s="24">
        <v>0.16161637241398497</v>
      </c>
      <c r="O95" s="24">
        <v>7.2916633191269842E-2</v>
      </c>
      <c r="P95" s="24">
        <v>8.267155931340886E-2</v>
      </c>
      <c r="Q95" s="24">
        <v>0.24750000670575076</v>
      </c>
      <c r="R95" s="24">
        <v>0.41599983960386488</v>
      </c>
      <c r="S95" s="24">
        <v>0.69350010008262786</v>
      </c>
      <c r="T95" s="24">
        <v>0.83639974505352499</v>
      </c>
      <c r="U95" s="4">
        <v>410264</v>
      </c>
      <c r="V95" s="5">
        <v>0.17</v>
      </c>
      <c r="W95" s="4">
        <v>37</v>
      </c>
      <c r="X95" s="4">
        <v>21</v>
      </c>
      <c r="Y95" s="4">
        <v>28</v>
      </c>
      <c r="Z95" s="4">
        <v>361</v>
      </c>
      <c r="AA95" s="4">
        <v>33</v>
      </c>
      <c r="AB95" s="5">
        <v>0.91</v>
      </c>
      <c r="AD95" s="12"/>
      <c r="AE95" s="12"/>
    </row>
    <row r="96" spans="1:31" x14ac:dyDescent="0.3">
      <c r="A96" s="12"/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4">
        <f t="shared" si="1"/>
        <v>22151685</v>
      </c>
      <c r="H96" s="4">
        <v>22151687</v>
      </c>
      <c r="I96" s="4">
        <v>5814817</v>
      </c>
      <c r="J96" s="4">
        <v>1162963</v>
      </c>
      <c r="K96" s="4">
        <v>806515</v>
      </c>
      <c r="L96" s="4">
        <v>628275</v>
      </c>
      <c r="M96" s="24">
        <v>2.8362399667348135E-2</v>
      </c>
      <c r="N96" s="24">
        <v>-0.52087951809985289</v>
      </c>
      <c r="O96" s="24">
        <v>3.0302975335167126E-2</v>
      </c>
      <c r="P96" s="24">
        <v>-0.53497129252622422</v>
      </c>
      <c r="Q96" s="24">
        <v>0.26249996219249577</v>
      </c>
      <c r="R96" s="24">
        <v>0.19999993121021695</v>
      </c>
      <c r="S96" s="24">
        <v>0.69350013714967718</v>
      </c>
      <c r="T96" s="24">
        <v>0.77899977061802939</v>
      </c>
      <c r="U96" s="4">
        <v>406272</v>
      </c>
      <c r="V96" s="5">
        <v>0.1</v>
      </c>
      <c r="W96" s="4">
        <v>35</v>
      </c>
      <c r="X96" s="4">
        <v>21</v>
      </c>
      <c r="Y96" s="4">
        <v>29</v>
      </c>
      <c r="Z96" s="4">
        <v>388</v>
      </c>
      <c r="AA96" s="4">
        <v>40</v>
      </c>
      <c r="AB96" s="5">
        <v>0.92</v>
      </c>
      <c r="AD96" s="12"/>
      <c r="AE96" s="12"/>
    </row>
    <row r="97" spans="1:31" x14ac:dyDescent="0.3">
      <c r="A97" s="12"/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4">
        <f t="shared" si="1"/>
        <v>22586032</v>
      </c>
      <c r="H97" s="4">
        <v>22586034</v>
      </c>
      <c r="I97" s="4">
        <v>5928833</v>
      </c>
      <c r="J97" s="4">
        <v>2418964</v>
      </c>
      <c r="K97" s="4">
        <v>1854136</v>
      </c>
      <c r="L97" s="4">
        <v>1566003</v>
      </c>
      <c r="M97" s="24">
        <v>6.9335014726357003E-2</v>
      </c>
      <c r="N97" s="24">
        <v>0.12652928215188264</v>
      </c>
      <c r="O97" s="24">
        <v>-9.5237928177200892E-3</v>
      </c>
      <c r="P97" s="24">
        <v>0.13736127433753009</v>
      </c>
      <c r="Q97" s="24">
        <v>0.26249995904548801</v>
      </c>
      <c r="R97" s="24">
        <v>0.40800002293874699</v>
      </c>
      <c r="S97" s="24">
        <v>0.76650003885961093</v>
      </c>
      <c r="T97" s="24">
        <v>0.84459985675268701</v>
      </c>
      <c r="U97" s="4">
        <v>388271</v>
      </c>
      <c r="V97" s="5">
        <v>0.18</v>
      </c>
      <c r="W97" s="4">
        <v>34</v>
      </c>
      <c r="X97" s="4">
        <v>17</v>
      </c>
      <c r="Y97" s="4">
        <v>28</v>
      </c>
      <c r="Z97" s="4">
        <v>361</v>
      </c>
      <c r="AA97" s="4">
        <v>36</v>
      </c>
      <c r="AB97" s="5">
        <v>0.95</v>
      </c>
      <c r="AD97" s="12"/>
      <c r="AE97" s="12"/>
    </row>
    <row r="98" spans="1:31" x14ac:dyDescent="0.3">
      <c r="A98" s="12"/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4">
        <f t="shared" si="1"/>
        <v>46685339</v>
      </c>
      <c r="H98" s="4">
        <v>46685340</v>
      </c>
      <c r="I98" s="4">
        <v>9999999</v>
      </c>
      <c r="J98" s="4">
        <v>3434000</v>
      </c>
      <c r="K98" s="4">
        <v>2288417</v>
      </c>
      <c r="L98" s="4">
        <v>1856364</v>
      </c>
      <c r="M98" s="24">
        <v>3.9763317563929063E-2</v>
      </c>
      <c r="N98" s="24">
        <v>6.1529171460528609E-2</v>
      </c>
      <c r="O98" s="24">
        <v>4.0000000891072141E-2</v>
      </c>
      <c r="P98" s="24">
        <v>2.0701126404354619E-2</v>
      </c>
      <c r="Q98" s="24">
        <v>0.2141999822642397</v>
      </c>
      <c r="R98" s="24">
        <v>0.34340003434000343</v>
      </c>
      <c r="S98" s="24">
        <v>0.66639982527664532</v>
      </c>
      <c r="T98" s="24">
        <v>0.81120005663303496</v>
      </c>
      <c r="U98" s="4">
        <v>403590</v>
      </c>
      <c r="V98" s="5">
        <v>0.17</v>
      </c>
      <c r="W98" s="4">
        <v>30</v>
      </c>
      <c r="X98" s="4">
        <v>18</v>
      </c>
      <c r="Y98" s="4">
        <v>25</v>
      </c>
      <c r="Z98" s="4">
        <v>363</v>
      </c>
      <c r="AA98" s="4">
        <v>30</v>
      </c>
      <c r="AB98" s="5">
        <v>0.91</v>
      </c>
      <c r="AD98" s="12"/>
      <c r="AE98" s="12"/>
    </row>
    <row r="99" spans="1:31" x14ac:dyDescent="0.3">
      <c r="A99" s="12"/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4">
        <f t="shared" si="1"/>
        <v>43094158</v>
      </c>
      <c r="H99" s="4">
        <v>43094160</v>
      </c>
      <c r="I99" s="4">
        <v>8687782</v>
      </c>
      <c r="J99" s="4">
        <v>2983384</v>
      </c>
      <c r="K99" s="4">
        <v>1947553</v>
      </c>
      <c r="L99" s="4">
        <v>1503900</v>
      </c>
      <c r="M99" s="24">
        <v>3.4898000100245602E-2</v>
      </c>
      <c r="N99" s="24">
        <v>-8.3514783877319365E-2</v>
      </c>
      <c r="O99" s="24">
        <v>1.0526304435092948E-2</v>
      </c>
      <c r="P99" s="24">
        <v>-9.306149424507737E-2</v>
      </c>
      <c r="Q99" s="24">
        <v>0.20159998477751973</v>
      </c>
      <c r="R99" s="24">
        <v>0.3433999610027047</v>
      </c>
      <c r="S99" s="24">
        <v>0.6527999747937242</v>
      </c>
      <c r="T99" s="24">
        <v>0.77219978095589692</v>
      </c>
      <c r="U99" s="4">
        <v>403770</v>
      </c>
      <c r="V99" s="5">
        <v>0.18</v>
      </c>
      <c r="W99" s="4">
        <v>37</v>
      </c>
      <c r="X99" s="4">
        <v>22</v>
      </c>
      <c r="Y99" s="4">
        <v>27</v>
      </c>
      <c r="Z99" s="4">
        <v>391</v>
      </c>
      <c r="AA99" s="4">
        <v>31</v>
      </c>
      <c r="AB99" s="5">
        <v>0.95</v>
      </c>
      <c r="AD99" s="12"/>
      <c r="AE99" s="12"/>
    </row>
    <row r="100" spans="1:31" x14ac:dyDescent="0.3">
      <c r="A100" s="12"/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4">
        <f t="shared" si="1"/>
        <v>21500166</v>
      </c>
      <c r="H100" s="4">
        <v>21500167</v>
      </c>
      <c r="I100" s="4">
        <v>5536293</v>
      </c>
      <c r="J100" s="4">
        <v>2170226</v>
      </c>
      <c r="K100" s="4">
        <v>1520894</v>
      </c>
      <c r="L100" s="4">
        <v>1259605</v>
      </c>
      <c r="M100" s="24">
        <v>5.8585824007785614E-2</v>
      </c>
      <c r="N100" s="24">
        <v>-7.6010929963872487E-2</v>
      </c>
      <c r="O100" s="24">
        <v>2.0618566978098496E-2</v>
      </c>
      <c r="P100" s="24">
        <v>-9.46773840710885E-2</v>
      </c>
      <c r="Q100" s="24">
        <v>0.25749999988372185</v>
      </c>
      <c r="R100" s="24">
        <v>0.39199984538390581</v>
      </c>
      <c r="S100" s="24">
        <v>0.70079982453440337</v>
      </c>
      <c r="T100" s="24">
        <v>0.82820038740372437</v>
      </c>
      <c r="U100" s="4">
        <v>390761</v>
      </c>
      <c r="V100" s="5">
        <v>0.19</v>
      </c>
      <c r="W100" s="4">
        <v>32</v>
      </c>
      <c r="X100" s="4">
        <v>21</v>
      </c>
      <c r="Y100" s="4">
        <v>27</v>
      </c>
      <c r="Z100" s="4">
        <v>387</v>
      </c>
      <c r="AA100" s="4">
        <v>34</v>
      </c>
      <c r="AB100" s="5">
        <v>0.92</v>
      </c>
      <c r="AD100" s="12"/>
      <c r="AE100" s="12"/>
    </row>
    <row r="101" spans="1:31" x14ac:dyDescent="0.3">
      <c r="A101" s="12"/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4">
        <f t="shared" si="1"/>
        <v>21717338</v>
      </c>
      <c r="H101" s="4">
        <v>21717340</v>
      </c>
      <c r="I101" s="4">
        <v>5592215</v>
      </c>
      <c r="J101" s="4">
        <v>2214517</v>
      </c>
      <c r="K101" s="4">
        <v>1535767</v>
      </c>
      <c r="L101" s="4">
        <v>1322295</v>
      </c>
      <c r="M101" s="24">
        <v>6.088660029266936E-2</v>
      </c>
      <c r="N101" s="24">
        <v>9.8032926600166714E-3</v>
      </c>
      <c r="O101" s="24">
        <v>-4.7619051795569911E-2</v>
      </c>
      <c r="P101" s="24">
        <v>6.0293457293017383E-2</v>
      </c>
      <c r="Q101" s="24">
        <v>0.25749999769769227</v>
      </c>
      <c r="R101" s="24">
        <v>0.39599997496519718</v>
      </c>
      <c r="S101" s="24">
        <v>0.69349975638028516</v>
      </c>
      <c r="T101" s="24">
        <v>0.86099974800864976</v>
      </c>
      <c r="U101" s="4">
        <v>395003</v>
      </c>
      <c r="V101" s="5">
        <v>0.19</v>
      </c>
      <c r="W101" s="4">
        <v>34</v>
      </c>
      <c r="X101" s="4">
        <v>22</v>
      </c>
      <c r="Y101" s="4">
        <v>25</v>
      </c>
      <c r="Z101" s="4">
        <v>400</v>
      </c>
      <c r="AA101" s="4">
        <v>34</v>
      </c>
      <c r="AB101" s="5">
        <v>0.95</v>
      </c>
      <c r="AD101" s="12"/>
      <c r="AE101" s="12"/>
    </row>
    <row r="102" spans="1:31" x14ac:dyDescent="0.3">
      <c r="A102" s="12"/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4">
        <f t="shared" si="1"/>
        <v>21500166</v>
      </c>
      <c r="H102" s="4">
        <v>21500167</v>
      </c>
      <c r="I102" s="4">
        <v>5375041</v>
      </c>
      <c r="J102" s="4">
        <v>2064016</v>
      </c>
      <c r="K102" s="4">
        <v>1521799</v>
      </c>
      <c r="L102" s="4">
        <v>1210438</v>
      </c>
      <c r="M102" s="24">
        <v>5.6299004561220382E-2</v>
      </c>
      <c r="N102" s="24">
        <v>-9.3912999215507775E-2</v>
      </c>
      <c r="O102" s="24">
        <v>-3.8834883747753235E-2</v>
      </c>
      <c r="P102" s="24">
        <v>-5.7303449393291017E-2</v>
      </c>
      <c r="Q102" s="24">
        <v>0.24999996511655004</v>
      </c>
      <c r="R102" s="24">
        <v>0.38400004762754369</v>
      </c>
      <c r="S102" s="24">
        <v>0.73730000155037556</v>
      </c>
      <c r="T102" s="24">
        <v>0.79539939242961788</v>
      </c>
      <c r="U102" s="4">
        <v>395190</v>
      </c>
      <c r="V102" s="5">
        <v>0.19</v>
      </c>
      <c r="W102" s="4">
        <v>32</v>
      </c>
      <c r="X102" s="4">
        <v>20</v>
      </c>
      <c r="Y102" s="4">
        <v>25</v>
      </c>
      <c r="Z102" s="4">
        <v>384</v>
      </c>
      <c r="AA102" s="4">
        <v>30</v>
      </c>
      <c r="AB102" s="5">
        <v>0.95</v>
      </c>
      <c r="AD102" s="12"/>
      <c r="AE102" s="12"/>
    </row>
    <row r="103" spans="1:31" x14ac:dyDescent="0.3">
      <c r="A103" s="12"/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4">
        <f t="shared" si="1"/>
        <v>20631472</v>
      </c>
      <c r="H103" s="4">
        <v>20631473</v>
      </c>
      <c r="I103" s="4">
        <v>5106289</v>
      </c>
      <c r="J103" s="4">
        <v>1981240</v>
      </c>
      <c r="K103" s="4">
        <v>1504157</v>
      </c>
      <c r="L103" s="4">
        <v>1208741</v>
      </c>
      <c r="M103" s="24">
        <v>5.8587237081908793E-2</v>
      </c>
      <c r="N103" s="24">
        <v>0.9239043412518404</v>
      </c>
      <c r="O103" s="24">
        <v>-6.8627420442282427E-2</v>
      </c>
      <c r="P103" s="24">
        <v>1.0656657324153227</v>
      </c>
      <c r="Q103" s="24">
        <v>0.24749997249348119</v>
      </c>
      <c r="R103" s="24">
        <v>0.38799997414952425</v>
      </c>
      <c r="S103" s="24">
        <v>0.75919979406836124</v>
      </c>
      <c r="T103" s="24">
        <v>0.80360028906556957</v>
      </c>
      <c r="U103" s="4">
        <v>394581</v>
      </c>
      <c r="V103" s="5">
        <v>0.18</v>
      </c>
      <c r="W103" s="4">
        <v>35</v>
      </c>
      <c r="X103" s="4">
        <v>19</v>
      </c>
      <c r="Y103" s="4">
        <v>25</v>
      </c>
      <c r="Z103" s="4">
        <v>387</v>
      </c>
      <c r="AA103" s="4">
        <v>36</v>
      </c>
      <c r="AB103" s="5">
        <v>0.91</v>
      </c>
      <c r="AD103" s="12"/>
      <c r="AE103" s="12"/>
    </row>
    <row r="104" spans="1:31" x14ac:dyDescent="0.3">
      <c r="A104" s="12"/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4">
        <f t="shared" si="1"/>
        <v>20631472</v>
      </c>
      <c r="H104" s="4">
        <v>20631473</v>
      </c>
      <c r="I104" s="4">
        <v>5054710</v>
      </c>
      <c r="J104" s="4">
        <v>1920790</v>
      </c>
      <c r="K104" s="4">
        <v>1402176</v>
      </c>
      <c r="L104" s="4">
        <v>1138287</v>
      </c>
      <c r="M104" s="24">
        <v>5.5172357300906243E-2</v>
      </c>
      <c r="N104" s="24">
        <v>-0.27312591355188975</v>
      </c>
      <c r="O104" s="24">
        <v>-8.6538441103775954E-2</v>
      </c>
      <c r="P104" s="24">
        <v>-0.20426414390111858</v>
      </c>
      <c r="Q104" s="24">
        <v>0.24499995710437156</v>
      </c>
      <c r="R104" s="24">
        <v>0.38000003956705725</v>
      </c>
      <c r="S104" s="24">
        <v>0.72999963556661585</v>
      </c>
      <c r="T104" s="24">
        <v>0.8118003731343284</v>
      </c>
      <c r="U104" s="4">
        <v>406144</v>
      </c>
      <c r="V104" s="5">
        <v>0.17</v>
      </c>
      <c r="W104" s="4">
        <v>32</v>
      </c>
      <c r="X104" s="4">
        <v>17</v>
      </c>
      <c r="Y104" s="4">
        <v>28</v>
      </c>
      <c r="Z104" s="4">
        <v>360</v>
      </c>
      <c r="AA104" s="4">
        <v>32</v>
      </c>
      <c r="AB104" s="5">
        <v>0.95</v>
      </c>
      <c r="AD104" s="12"/>
      <c r="AE104" s="12"/>
    </row>
    <row r="105" spans="1:31" x14ac:dyDescent="0.3">
      <c r="A105" s="12"/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4">
        <f t="shared" si="1"/>
        <v>43094158</v>
      </c>
      <c r="H105" s="4">
        <v>43094160</v>
      </c>
      <c r="I105" s="4">
        <v>9140271</v>
      </c>
      <c r="J105" s="4">
        <v>3107692</v>
      </c>
      <c r="K105" s="4">
        <v>2113230</v>
      </c>
      <c r="L105" s="4">
        <v>1598870</v>
      </c>
      <c r="M105" s="24">
        <v>3.7101778988150598E-2</v>
      </c>
      <c r="N105" s="24">
        <v>-0.13870878771620221</v>
      </c>
      <c r="O105" s="24">
        <v>-7.6923099990770072E-2</v>
      </c>
      <c r="P105" s="24">
        <v>-6.6934520025885735E-2</v>
      </c>
      <c r="Q105" s="24">
        <v>0.21209999220311987</v>
      </c>
      <c r="R105" s="24">
        <v>0.3399999846831675</v>
      </c>
      <c r="S105" s="24">
        <v>0.67999981980196234</v>
      </c>
      <c r="T105" s="24">
        <v>0.75660008612408491</v>
      </c>
      <c r="U105" s="4">
        <v>381621</v>
      </c>
      <c r="V105" s="5">
        <v>0.17</v>
      </c>
      <c r="W105" s="4">
        <v>31</v>
      </c>
      <c r="X105" s="4">
        <v>21</v>
      </c>
      <c r="Y105" s="4">
        <v>25</v>
      </c>
      <c r="Z105" s="4">
        <v>366</v>
      </c>
      <c r="AA105" s="4">
        <v>32</v>
      </c>
      <c r="AB105" s="5">
        <v>0.91</v>
      </c>
      <c r="AD105" s="12"/>
      <c r="AE105" s="12"/>
    </row>
    <row r="106" spans="1:31" x14ac:dyDescent="0.3">
      <c r="A106" s="12"/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4">
        <f t="shared" si="1"/>
        <v>46685339</v>
      </c>
      <c r="H106" s="4">
        <v>46685340</v>
      </c>
      <c r="I106" s="4">
        <v>9803921</v>
      </c>
      <c r="J106" s="4">
        <v>3466666</v>
      </c>
      <c r="K106" s="4">
        <v>2357333</v>
      </c>
      <c r="L106" s="4">
        <v>1930656</v>
      </c>
      <c r="M106" s="24">
        <v>4.1354652231300019E-2</v>
      </c>
      <c r="N106" s="24">
        <v>0.28376620785956508</v>
      </c>
      <c r="O106" s="24">
        <v>8.3333360405835055E-2</v>
      </c>
      <c r="P106" s="24">
        <v>0.18501496110113713</v>
      </c>
      <c r="Q106" s="24">
        <v>0.20999999143199985</v>
      </c>
      <c r="R106" s="24">
        <v>0.35359995250879722</v>
      </c>
      <c r="S106" s="24">
        <v>0.68000003461539127</v>
      </c>
      <c r="T106" s="24">
        <v>0.81900011580883991</v>
      </c>
      <c r="U106" s="4">
        <v>396665</v>
      </c>
      <c r="V106" s="5">
        <v>0.17</v>
      </c>
      <c r="W106" s="4">
        <v>38</v>
      </c>
      <c r="X106" s="4">
        <v>22</v>
      </c>
      <c r="Y106" s="4">
        <v>29</v>
      </c>
      <c r="Z106" s="4">
        <v>395</v>
      </c>
      <c r="AA106" s="4">
        <v>35</v>
      </c>
      <c r="AB106" s="5">
        <v>0.95</v>
      </c>
      <c r="AD106" s="12"/>
      <c r="AE106" s="12"/>
    </row>
    <row r="107" spans="1:31" x14ac:dyDescent="0.3">
      <c r="A107" s="12"/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4">
        <f t="shared" si="1"/>
        <v>21065819</v>
      </c>
      <c r="H107" s="4">
        <v>21065820</v>
      </c>
      <c r="I107" s="4">
        <v>5477113</v>
      </c>
      <c r="J107" s="4">
        <v>2256570</v>
      </c>
      <c r="K107" s="4">
        <v>1729661</v>
      </c>
      <c r="L107" s="4">
        <v>1418322</v>
      </c>
      <c r="M107" s="24">
        <v>6.732811730091684E-2</v>
      </c>
      <c r="N107" s="24">
        <v>0.12600537470079898</v>
      </c>
      <c r="O107" s="24">
        <v>-2.0202030068046883E-2</v>
      </c>
      <c r="P107" s="24">
        <v>0.14922199083466747</v>
      </c>
      <c r="Q107" s="24">
        <v>0.25999999050594758</v>
      </c>
      <c r="R107" s="24">
        <v>0.41199989848666624</v>
      </c>
      <c r="S107" s="24">
        <v>0.76650004209929223</v>
      </c>
      <c r="T107" s="24">
        <v>0.81999998843704058</v>
      </c>
      <c r="U107" s="4">
        <v>406139</v>
      </c>
      <c r="V107" s="5">
        <v>0.17</v>
      </c>
      <c r="W107" s="4">
        <v>31</v>
      </c>
      <c r="X107" s="4">
        <v>17</v>
      </c>
      <c r="Y107" s="4">
        <v>26</v>
      </c>
      <c r="Z107" s="4">
        <v>360</v>
      </c>
      <c r="AA107" s="4">
        <v>35</v>
      </c>
      <c r="AB107" s="5">
        <v>0.94</v>
      </c>
      <c r="AD107" s="12"/>
      <c r="AE107" s="12"/>
    </row>
    <row r="108" spans="1:31" x14ac:dyDescent="0.3">
      <c r="A108" s="12"/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4">
        <f t="shared" si="1"/>
        <v>22586032</v>
      </c>
      <c r="H108" s="4">
        <v>22586034</v>
      </c>
      <c r="I108" s="4">
        <v>5872368</v>
      </c>
      <c r="J108" s="4">
        <v>2254989</v>
      </c>
      <c r="K108" s="4">
        <v>1596758</v>
      </c>
      <c r="L108" s="4">
        <v>1296248</v>
      </c>
      <c r="M108" s="24">
        <v>5.7391572154721807E-2</v>
      </c>
      <c r="N108" s="24">
        <v>-1.9698327529031001E-2</v>
      </c>
      <c r="O108" s="24">
        <v>4.0000022102156363E-2</v>
      </c>
      <c r="P108" s="24">
        <v>-5.7402254702145883E-2</v>
      </c>
      <c r="Q108" s="24">
        <v>0.25999996280887561</v>
      </c>
      <c r="R108" s="24">
        <v>0.3839999468698147</v>
      </c>
      <c r="S108" s="24">
        <v>0.70810012820461654</v>
      </c>
      <c r="T108" s="24">
        <v>0.81179990956675963</v>
      </c>
      <c r="U108" s="4">
        <v>400491</v>
      </c>
      <c r="V108" s="5">
        <v>0.18</v>
      </c>
      <c r="W108" s="4">
        <v>33</v>
      </c>
      <c r="X108" s="4">
        <v>22</v>
      </c>
      <c r="Y108" s="4">
        <v>25</v>
      </c>
      <c r="Z108" s="4">
        <v>394</v>
      </c>
      <c r="AA108" s="4">
        <v>30</v>
      </c>
      <c r="AB108" s="5">
        <v>0.92</v>
      </c>
      <c r="AD108" s="12"/>
      <c r="AE108" s="12"/>
    </row>
    <row r="109" spans="1:31" x14ac:dyDescent="0.3">
      <c r="A109" s="12"/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4">
        <f t="shared" si="1"/>
        <v>21934511</v>
      </c>
      <c r="H109" s="4">
        <v>21934513</v>
      </c>
      <c r="I109" s="4">
        <v>5319119</v>
      </c>
      <c r="J109" s="4">
        <v>2191477</v>
      </c>
      <c r="K109" s="4">
        <v>1551785</v>
      </c>
      <c r="L109" s="4">
        <v>1336086</v>
      </c>
      <c r="M109" s="24">
        <v>6.0912498946295274E-2</v>
      </c>
      <c r="N109" s="24">
        <v>0.10380374707337348</v>
      </c>
      <c r="O109" s="24">
        <v>2.0201937045509322E-2</v>
      </c>
      <c r="P109" s="24">
        <v>8.1946286990884687E-2</v>
      </c>
      <c r="Q109" s="24">
        <v>0.24249998164992312</v>
      </c>
      <c r="R109" s="24">
        <v>0.41199999473597038</v>
      </c>
      <c r="S109" s="24">
        <v>0.70810006219549648</v>
      </c>
      <c r="T109" s="24">
        <v>0.86099942968903553</v>
      </c>
      <c r="U109" s="4">
        <v>400313</v>
      </c>
      <c r="V109" s="5">
        <v>0.18</v>
      </c>
      <c r="W109" s="4">
        <v>31</v>
      </c>
      <c r="X109" s="4">
        <v>17</v>
      </c>
      <c r="Y109" s="4">
        <v>30</v>
      </c>
      <c r="Z109" s="4">
        <v>387</v>
      </c>
      <c r="AA109" s="4">
        <v>35</v>
      </c>
      <c r="AB109" s="5">
        <v>0.92</v>
      </c>
      <c r="AD109" s="12"/>
      <c r="AE109" s="12"/>
    </row>
    <row r="110" spans="1:31" x14ac:dyDescent="0.3">
      <c r="A110" s="12"/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4">
        <f t="shared" si="1"/>
        <v>22803205</v>
      </c>
      <c r="H110" s="4">
        <v>22803207</v>
      </c>
      <c r="I110" s="4">
        <v>5415761</v>
      </c>
      <c r="J110" s="4">
        <v>3639391</v>
      </c>
      <c r="K110" s="4">
        <v>2656756</v>
      </c>
      <c r="L110" s="4">
        <v>2091398</v>
      </c>
      <c r="M110" s="24">
        <v>9.1715082005789803E-2</v>
      </c>
      <c r="N110" s="24">
        <v>0.7302283946685022</v>
      </c>
      <c r="O110" s="24">
        <v>0.10526311452716519</v>
      </c>
      <c r="P110" s="24">
        <v>0.56544473803340667</v>
      </c>
      <c r="Q110" s="24">
        <v>0.23749997094706898</v>
      </c>
      <c r="R110" s="24">
        <v>0.67199992761866711</v>
      </c>
      <c r="S110" s="24">
        <v>0.73000015661961026</v>
      </c>
      <c r="T110" s="24">
        <v>0.78719987834787986</v>
      </c>
      <c r="U110" s="4">
        <v>389107</v>
      </c>
      <c r="V110" s="5">
        <v>0.28999999999999998</v>
      </c>
      <c r="W110" s="4">
        <v>32</v>
      </c>
      <c r="X110" s="4">
        <v>18</v>
      </c>
      <c r="Y110" s="4">
        <v>28</v>
      </c>
      <c r="Z110" s="4">
        <v>364</v>
      </c>
      <c r="AA110" s="4">
        <v>40</v>
      </c>
      <c r="AB110" s="5">
        <v>0.91</v>
      </c>
      <c r="AD110" s="12"/>
      <c r="AE110" s="12"/>
    </row>
    <row r="111" spans="1:31" x14ac:dyDescent="0.3">
      <c r="A111" s="12"/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4">
        <f t="shared" si="1"/>
        <v>22151685</v>
      </c>
      <c r="H111" s="4">
        <v>22151687</v>
      </c>
      <c r="I111" s="4">
        <v>5537921</v>
      </c>
      <c r="J111" s="4">
        <v>2281623</v>
      </c>
      <c r="K111" s="4">
        <v>1748864</v>
      </c>
      <c r="L111" s="4">
        <v>1419728</v>
      </c>
      <c r="M111" s="24">
        <v>6.409119088762856E-2</v>
      </c>
      <c r="N111" s="24">
        <v>0.2472495952251057</v>
      </c>
      <c r="O111" s="24">
        <v>7.3684175322051626E-2</v>
      </c>
      <c r="P111" s="24">
        <v>0.16165402428030418</v>
      </c>
      <c r="Q111" s="24">
        <v>0.24999996614253353</v>
      </c>
      <c r="R111" s="24">
        <v>0.41199991838092309</v>
      </c>
      <c r="S111" s="24">
        <v>0.76649998707060718</v>
      </c>
      <c r="T111" s="24">
        <v>0.81180011710458899</v>
      </c>
      <c r="U111" s="4">
        <v>384879</v>
      </c>
      <c r="V111" s="5">
        <v>0.18</v>
      </c>
      <c r="W111" s="4">
        <v>39</v>
      </c>
      <c r="X111" s="4">
        <v>17</v>
      </c>
      <c r="Y111" s="4">
        <v>27</v>
      </c>
      <c r="Z111" s="4">
        <v>351</v>
      </c>
      <c r="AA111" s="4">
        <v>36</v>
      </c>
      <c r="AB111" s="5">
        <v>0.95</v>
      </c>
      <c r="AD111" s="12"/>
      <c r="AE111" s="12"/>
    </row>
    <row r="112" spans="1:31" x14ac:dyDescent="0.3">
      <c r="A112" s="12"/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4">
        <f t="shared" si="1"/>
        <v>44440851</v>
      </c>
      <c r="H112" s="4">
        <v>44440853</v>
      </c>
      <c r="I112" s="4">
        <v>9612556</v>
      </c>
      <c r="J112" s="4">
        <v>3300951</v>
      </c>
      <c r="K112" s="4">
        <v>2132414</v>
      </c>
      <c r="L112" s="4">
        <v>1596752</v>
      </c>
      <c r="M112" s="24">
        <v>3.5929823399204329E-2</v>
      </c>
      <c r="N112" s="24">
        <v>-1.3246855591761975E-3</v>
      </c>
      <c r="O112" s="24">
        <v>3.1250013052813275E-2</v>
      </c>
      <c r="P112" s="24">
        <v>-3.1587584771085031E-2</v>
      </c>
      <c r="Q112" s="24">
        <v>0.21629998866133376</v>
      </c>
      <c r="R112" s="24">
        <v>0.34339992401604735</v>
      </c>
      <c r="S112" s="24">
        <v>0.64599989518172185</v>
      </c>
      <c r="T112" s="24">
        <v>0.74880018608018895</v>
      </c>
      <c r="U112" s="4">
        <v>384256</v>
      </c>
      <c r="V112" s="5">
        <v>0.18</v>
      </c>
      <c r="W112" s="4">
        <v>35</v>
      </c>
      <c r="X112" s="4">
        <v>17</v>
      </c>
      <c r="Y112" s="4">
        <v>29</v>
      </c>
      <c r="Z112" s="4">
        <v>395</v>
      </c>
      <c r="AA112" s="4">
        <v>34</v>
      </c>
      <c r="AB112" s="5">
        <v>0.94</v>
      </c>
      <c r="AD112" s="12"/>
      <c r="AE112" s="12"/>
    </row>
    <row r="113" spans="1:31" x14ac:dyDescent="0.3">
      <c r="A113" s="12"/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4">
        <f t="shared" si="1"/>
        <v>46685339</v>
      </c>
      <c r="H113" s="4">
        <v>46685340</v>
      </c>
      <c r="I113" s="4">
        <v>10098039</v>
      </c>
      <c r="J113" s="4">
        <v>3536333</v>
      </c>
      <c r="K113" s="4">
        <v>2356612</v>
      </c>
      <c r="L113" s="4">
        <v>1930065</v>
      </c>
      <c r="M113" s="24">
        <v>4.1341993011082281E-2</v>
      </c>
      <c r="N113" s="24">
        <v>-3.0611356968823777E-4</v>
      </c>
      <c r="O113" s="24">
        <v>0</v>
      </c>
      <c r="P113" s="24">
        <v>-3.0611356968823777E-4</v>
      </c>
      <c r="Q113" s="24">
        <v>0.21629999910035999</v>
      </c>
      <c r="R113" s="24">
        <v>0.35019997447029072</v>
      </c>
      <c r="S113" s="24">
        <v>0.66639991199923765</v>
      </c>
      <c r="T113" s="24">
        <v>0.81899990325093819</v>
      </c>
      <c r="U113" s="4">
        <v>405625</v>
      </c>
      <c r="V113" s="5">
        <v>0.17</v>
      </c>
      <c r="W113" s="4">
        <v>34</v>
      </c>
      <c r="X113" s="4">
        <v>18</v>
      </c>
      <c r="Y113" s="4">
        <v>25</v>
      </c>
      <c r="Z113" s="4">
        <v>380</v>
      </c>
      <c r="AA113" s="4">
        <v>34</v>
      </c>
      <c r="AB113" s="5">
        <v>0.94</v>
      </c>
      <c r="AD113" s="12"/>
      <c r="AE113" s="12"/>
    </row>
    <row r="114" spans="1:31" x14ac:dyDescent="0.3">
      <c r="A114" s="12"/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4">
        <f t="shared" si="1"/>
        <v>20848645</v>
      </c>
      <c r="H114" s="4">
        <v>20848646</v>
      </c>
      <c r="I114" s="4">
        <v>5368526</v>
      </c>
      <c r="J114" s="4">
        <v>2211832</v>
      </c>
      <c r="K114" s="4">
        <v>1695369</v>
      </c>
      <c r="L114" s="4">
        <v>1459713</v>
      </c>
      <c r="M114" s="24">
        <v>7.0014762589378707E-2</v>
      </c>
      <c r="N114" s="24">
        <v>2.9183076903552152E-2</v>
      </c>
      <c r="O114" s="24">
        <v>-1.0309307224181552E-2</v>
      </c>
      <c r="P114" s="24">
        <v>3.9903763779018941E-2</v>
      </c>
      <c r="Q114" s="24">
        <v>0.2574999834521628</v>
      </c>
      <c r="R114" s="24">
        <v>0.41199986737514172</v>
      </c>
      <c r="S114" s="24">
        <v>0.76649989691802989</v>
      </c>
      <c r="T114" s="24">
        <v>0.86100017164404918</v>
      </c>
      <c r="U114" s="4">
        <v>385119</v>
      </c>
      <c r="V114" s="5">
        <v>0.19</v>
      </c>
      <c r="W114" s="4">
        <v>31</v>
      </c>
      <c r="X114" s="4">
        <v>17</v>
      </c>
      <c r="Y114" s="4">
        <v>26</v>
      </c>
      <c r="Z114" s="4">
        <v>383</v>
      </c>
      <c r="AA114" s="4">
        <v>33</v>
      </c>
      <c r="AB114" s="5">
        <v>0.95</v>
      </c>
      <c r="AD114" s="12"/>
      <c r="AE114" s="12"/>
    </row>
    <row r="115" spans="1:31" x14ac:dyDescent="0.3">
      <c r="A115" s="12"/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4">
        <f t="shared" si="1"/>
        <v>20631472</v>
      </c>
      <c r="H115" s="4">
        <v>20631473</v>
      </c>
      <c r="I115" s="4">
        <v>4899974</v>
      </c>
      <c r="J115" s="4">
        <v>1881590</v>
      </c>
      <c r="K115" s="4">
        <v>1414767</v>
      </c>
      <c r="L115" s="4">
        <v>1148508</v>
      </c>
      <c r="M115" s="24">
        <v>5.5667765457173127E-2</v>
      </c>
      <c r="N115" s="24">
        <v>-0.11397510352957152</v>
      </c>
      <c r="O115" s="24">
        <v>-8.6538441103775954E-2</v>
      </c>
      <c r="P115" s="24">
        <v>-3.0035885633198478E-2</v>
      </c>
      <c r="Q115" s="24">
        <v>0.23749995940667931</v>
      </c>
      <c r="R115" s="24">
        <v>0.38399999673467655</v>
      </c>
      <c r="S115" s="24">
        <v>0.75189972310652164</v>
      </c>
      <c r="T115" s="24">
        <v>0.81180010560042748</v>
      </c>
      <c r="U115" s="4">
        <v>392946</v>
      </c>
      <c r="V115" s="5">
        <v>0.18</v>
      </c>
      <c r="W115" s="4">
        <v>38</v>
      </c>
      <c r="X115" s="4">
        <v>21</v>
      </c>
      <c r="Y115" s="4">
        <v>27</v>
      </c>
      <c r="Z115" s="4">
        <v>390</v>
      </c>
      <c r="AA115" s="4">
        <v>37</v>
      </c>
      <c r="AB115" s="5">
        <v>0.93</v>
      </c>
      <c r="AD115" s="12"/>
      <c r="AE115" s="12"/>
    </row>
    <row r="116" spans="1:31" x14ac:dyDescent="0.3">
      <c r="A116" s="12"/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4">
        <f t="shared" si="1"/>
        <v>21717338</v>
      </c>
      <c r="H116" s="4">
        <v>21717340</v>
      </c>
      <c r="I116" s="4">
        <v>5700801</v>
      </c>
      <c r="J116" s="4">
        <v>2325927</v>
      </c>
      <c r="K116" s="4">
        <v>1765843</v>
      </c>
      <c r="L116" s="4">
        <v>1476951</v>
      </c>
      <c r="M116" s="24">
        <v>6.8007914413091106E-2</v>
      </c>
      <c r="N116" s="24">
        <v>0.10543108751981545</v>
      </c>
      <c r="O116" s="24">
        <v>-9.9009729462398166E-3</v>
      </c>
      <c r="P116" s="24">
        <v>0.11648537803467307</v>
      </c>
      <c r="Q116" s="24">
        <v>0.2624999654653839</v>
      </c>
      <c r="R116" s="24">
        <v>0.40800003367947768</v>
      </c>
      <c r="S116" s="24">
        <v>0.7591996653377342</v>
      </c>
      <c r="T116" s="24">
        <v>0.83639995175108994</v>
      </c>
      <c r="U116" s="4">
        <v>394455</v>
      </c>
      <c r="V116" s="5">
        <v>0.17</v>
      </c>
      <c r="W116" s="4">
        <v>37</v>
      </c>
      <c r="X116" s="4">
        <v>18</v>
      </c>
      <c r="Y116" s="4">
        <v>25</v>
      </c>
      <c r="Z116" s="4">
        <v>383</v>
      </c>
      <c r="AA116" s="4">
        <v>39</v>
      </c>
      <c r="AB116" s="5">
        <v>0.94</v>
      </c>
      <c r="AD116" s="12"/>
      <c r="AE116" s="12"/>
    </row>
    <row r="117" spans="1:31" x14ac:dyDescent="0.3">
      <c r="A117" s="12"/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4">
        <f t="shared" si="1"/>
        <v>22803205</v>
      </c>
      <c r="H117" s="4">
        <v>22803207</v>
      </c>
      <c r="I117" s="4">
        <v>5700801</v>
      </c>
      <c r="J117" s="4">
        <v>2189107</v>
      </c>
      <c r="K117" s="4">
        <v>1518146</v>
      </c>
      <c r="L117" s="4">
        <v>1282226</v>
      </c>
      <c r="M117" s="24">
        <v>5.6230073252415767E-2</v>
      </c>
      <c r="N117" s="24">
        <v>-0.38690483590402214</v>
      </c>
      <c r="O117" s="24">
        <v>0</v>
      </c>
      <c r="P117" s="24">
        <v>-0.38690483590402214</v>
      </c>
      <c r="Q117" s="24">
        <v>0.24999996710988942</v>
      </c>
      <c r="R117" s="24">
        <v>0.38399989755825542</v>
      </c>
      <c r="S117" s="24">
        <v>0.69350013498654928</v>
      </c>
      <c r="T117" s="24">
        <v>0.84459992648928361</v>
      </c>
      <c r="U117" s="4">
        <v>393483</v>
      </c>
      <c r="V117" s="5">
        <v>0.17</v>
      </c>
      <c r="W117" s="4">
        <v>30</v>
      </c>
      <c r="X117" s="4">
        <v>17</v>
      </c>
      <c r="Y117" s="4">
        <v>28</v>
      </c>
      <c r="Z117" s="4">
        <v>383</v>
      </c>
      <c r="AA117" s="4">
        <v>38</v>
      </c>
      <c r="AB117" s="5">
        <v>0.91</v>
      </c>
      <c r="AD117" s="12"/>
      <c r="AE117" s="12"/>
    </row>
    <row r="118" spans="1:31" x14ac:dyDescent="0.3">
      <c r="A118" s="12"/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4">
        <f t="shared" si="1"/>
        <v>22151685</v>
      </c>
      <c r="H118" s="4">
        <v>22151687</v>
      </c>
      <c r="I118" s="4">
        <v>5759438</v>
      </c>
      <c r="J118" s="4">
        <v>2188586</v>
      </c>
      <c r="K118" s="4">
        <v>1533761</v>
      </c>
      <c r="L118" s="4">
        <v>1307991</v>
      </c>
      <c r="M118" s="24">
        <v>5.9047015245385151E-2</v>
      </c>
      <c r="N118" s="24">
        <v>-7.8703103693101739E-2</v>
      </c>
      <c r="O118" s="24">
        <v>0</v>
      </c>
      <c r="P118" s="24">
        <v>-7.8703103693101739E-2</v>
      </c>
      <c r="Q118" s="24">
        <v>0.25999997201116104</v>
      </c>
      <c r="R118" s="24">
        <v>0.37999992360365714</v>
      </c>
      <c r="S118" s="24">
        <v>0.70079996856417792</v>
      </c>
      <c r="T118" s="24">
        <v>0.85279975172142208</v>
      </c>
      <c r="U118" s="4">
        <v>387973</v>
      </c>
      <c r="V118" s="5">
        <v>0.17</v>
      </c>
      <c r="W118" s="4">
        <v>38</v>
      </c>
      <c r="X118" s="4">
        <v>19</v>
      </c>
      <c r="Y118" s="4">
        <v>30</v>
      </c>
      <c r="Z118" s="4">
        <v>367</v>
      </c>
      <c r="AA118" s="4">
        <v>30</v>
      </c>
      <c r="AB118" s="5">
        <v>0.94</v>
      </c>
      <c r="AD118" s="12"/>
      <c r="AE118" s="12"/>
    </row>
    <row r="119" spans="1:31" x14ac:dyDescent="0.3">
      <c r="A119" s="12"/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4">
        <f t="shared" si="1"/>
        <v>47134236</v>
      </c>
      <c r="H119" s="4">
        <v>47134238</v>
      </c>
      <c r="I119" s="4">
        <v>9997171</v>
      </c>
      <c r="J119" s="4">
        <v>3297067</v>
      </c>
      <c r="K119" s="4">
        <v>2354106</v>
      </c>
      <c r="L119" s="4">
        <v>1744392</v>
      </c>
      <c r="M119" s="24">
        <v>3.7009020915963468E-2</v>
      </c>
      <c r="N119" s="24">
        <v>9.246269927953743E-2</v>
      </c>
      <c r="O119" s="24">
        <v>6.0606062651680448E-2</v>
      </c>
      <c r="P119" s="24">
        <v>3.0036259982926472E-2</v>
      </c>
      <c r="Q119" s="24">
        <v>0.21209998133416308</v>
      </c>
      <c r="R119" s="24">
        <v>0.32980000042011887</v>
      </c>
      <c r="S119" s="24">
        <v>0.71400004913457926</v>
      </c>
      <c r="T119" s="24">
        <v>0.74099976806481949</v>
      </c>
      <c r="U119" s="4">
        <v>388059</v>
      </c>
      <c r="V119" s="5">
        <v>0.19</v>
      </c>
      <c r="W119" s="4">
        <v>31</v>
      </c>
      <c r="X119" s="4">
        <v>20</v>
      </c>
      <c r="Y119" s="4">
        <v>29</v>
      </c>
      <c r="Z119" s="4">
        <v>366</v>
      </c>
      <c r="AA119" s="4">
        <v>36</v>
      </c>
      <c r="AB119" s="5">
        <v>0.94</v>
      </c>
      <c r="AD119" s="12"/>
      <c r="AE119" s="12"/>
    </row>
    <row r="120" spans="1:31" x14ac:dyDescent="0.3">
      <c r="A120" s="12"/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4">
        <f t="shared" si="1"/>
        <v>46236441</v>
      </c>
      <c r="H120" s="4">
        <v>46236443</v>
      </c>
      <c r="I120" s="4">
        <v>9224170</v>
      </c>
      <c r="J120" s="4">
        <v>3261666</v>
      </c>
      <c r="K120" s="4">
        <v>2151395</v>
      </c>
      <c r="L120" s="4">
        <v>1644526</v>
      </c>
      <c r="M120" s="24">
        <v>3.5567744690048933E-2</v>
      </c>
      <c r="N120" s="24">
        <v>-0.14794268586809256</v>
      </c>
      <c r="O120" s="24">
        <v>-9.6153955313466044E-3</v>
      </c>
      <c r="P120" s="24">
        <v>-0.13967029406360465</v>
      </c>
      <c r="Q120" s="24">
        <v>0.19949999181381664</v>
      </c>
      <c r="R120" s="24">
        <v>0.3535999444936509</v>
      </c>
      <c r="S120" s="24">
        <v>0.65960003262136591</v>
      </c>
      <c r="T120" s="24">
        <v>0.76439984289263474</v>
      </c>
      <c r="U120" s="4">
        <v>394554</v>
      </c>
      <c r="V120" s="5">
        <v>0.18</v>
      </c>
      <c r="W120" s="4">
        <v>30</v>
      </c>
      <c r="X120" s="4">
        <v>20</v>
      </c>
      <c r="Y120" s="4">
        <v>29</v>
      </c>
      <c r="Z120" s="4">
        <v>389</v>
      </c>
      <c r="AA120" s="4">
        <v>31</v>
      </c>
      <c r="AB120" s="5">
        <v>0.93</v>
      </c>
      <c r="AD120" s="12"/>
      <c r="AE120" s="12"/>
    </row>
    <row r="121" spans="1:31" x14ac:dyDescent="0.3">
      <c r="A121" s="12"/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4">
        <f t="shared" si="1"/>
        <v>20631472</v>
      </c>
      <c r="H121" s="4">
        <v>20631473</v>
      </c>
      <c r="I121" s="4">
        <v>5209447</v>
      </c>
      <c r="J121" s="4">
        <v>2062941</v>
      </c>
      <c r="K121" s="4">
        <v>1475828</v>
      </c>
      <c r="L121" s="4">
        <v>1210178</v>
      </c>
      <c r="M121" s="24">
        <v>5.8656887949784291E-2</v>
      </c>
      <c r="N121" s="24">
        <v>-0.17094798772087394</v>
      </c>
      <c r="O121" s="24">
        <v>-1.0416648180253452E-2</v>
      </c>
      <c r="P121" s="24">
        <v>-0.16222114050726522</v>
      </c>
      <c r="Q121" s="24">
        <v>0.25250000327170047</v>
      </c>
      <c r="R121" s="24">
        <v>0.39599999769649252</v>
      </c>
      <c r="S121" s="24">
        <v>0.71540000416880556</v>
      </c>
      <c r="T121" s="24">
        <v>0.81999934951769449</v>
      </c>
      <c r="U121" s="4">
        <v>395744</v>
      </c>
      <c r="V121" s="5">
        <v>0.18</v>
      </c>
      <c r="W121" s="4">
        <v>38</v>
      </c>
      <c r="X121" s="4">
        <v>20</v>
      </c>
      <c r="Y121" s="4">
        <v>27</v>
      </c>
      <c r="Z121" s="4">
        <v>366</v>
      </c>
      <c r="AA121" s="4">
        <v>31</v>
      </c>
      <c r="AB121" s="5">
        <v>0.91</v>
      </c>
      <c r="AD121" s="12"/>
      <c r="AE121" s="12"/>
    </row>
    <row r="122" spans="1:31" x14ac:dyDescent="0.3">
      <c r="A122" s="12"/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4">
        <f t="shared" si="1"/>
        <v>21065819</v>
      </c>
      <c r="H122" s="4">
        <v>21065820</v>
      </c>
      <c r="I122" s="4">
        <v>5319119</v>
      </c>
      <c r="J122" s="4">
        <v>2148924</v>
      </c>
      <c r="K122" s="4">
        <v>1490279</v>
      </c>
      <c r="L122" s="4">
        <v>1246469</v>
      </c>
      <c r="M122" s="24">
        <v>5.9170210321743945E-2</v>
      </c>
      <c r="N122" s="24">
        <v>8.5294138133996444E-2</v>
      </c>
      <c r="O122" s="24">
        <v>2.1052642293288626E-2</v>
      </c>
      <c r="P122" s="24">
        <v>6.2916929318195036E-2</v>
      </c>
      <c r="Q122" s="24">
        <v>0.25249997389135576</v>
      </c>
      <c r="R122" s="24">
        <v>0.40399998571191958</v>
      </c>
      <c r="S122" s="24">
        <v>0.69350009586192907</v>
      </c>
      <c r="T122" s="24">
        <v>0.83639976138696182</v>
      </c>
      <c r="U122" s="4">
        <v>405172</v>
      </c>
      <c r="V122" s="5">
        <v>0.17</v>
      </c>
      <c r="W122" s="4">
        <v>33</v>
      </c>
      <c r="X122" s="4">
        <v>19</v>
      </c>
      <c r="Y122" s="4">
        <v>27</v>
      </c>
      <c r="Z122" s="4">
        <v>380</v>
      </c>
      <c r="AA122" s="4">
        <v>34</v>
      </c>
      <c r="AB122" s="5">
        <v>0.94</v>
      </c>
      <c r="AD122" s="12"/>
      <c r="AE122" s="12"/>
    </row>
    <row r="123" spans="1:31" x14ac:dyDescent="0.3">
      <c r="A123" s="12"/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4">
        <f t="shared" si="1"/>
        <v>22803205</v>
      </c>
      <c r="H123" s="4">
        <v>22803207</v>
      </c>
      <c r="I123" s="4">
        <v>5529777</v>
      </c>
      <c r="J123" s="4">
        <v>2278268</v>
      </c>
      <c r="K123" s="4">
        <v>1696398</v>
      </c>
      <c r="L123" s="4">
        <v>1460599</v>
      </c>
      <c r="M123" s="24">
        <v>6.4052350180393486E-2</v>
      </c>
      <c r="N123" s="24">
        <v>-1.1071457346926161E-2</v>
      </c>
      <c r="O123" s="24">
        <v>5.0000004604615844E-2</v>
      </c>
      <c r="P123" s="24">
        <v>-5.8163292711358228E-2</v>
      </c>
      <c r="Q123" s="24">
        <v>0.24249996941219715</v>
      </c>
      <c r="R123" s="24">
        <v>0.41199997757594925</v>
      </c>
      <c r="S123" s="24">
        <v>0.7445998451455228</v>
      </c>
      <c r="T123" s="24">
        <v>0.86100018981394699</v>
      </c>
      <c r="U123" s="4">
        <v>410255</v>
      </c>
      <c r="V123" s="5">
        <v>0.18</v>
      </c>
      <c r="W123" s="4">
        <v>40</v>
      </c>
      <c r="X123" s="4">
        <v>18</v>
      </c>
      <c r="Y123" s="4">
        <v>27</v>
      </c>
      <c r="Z123" s="4">
        <v>378</v>
      </c>
      <c r="AA123" s="4">
        <v>35</v>
      </c>
      <c r="AB123" s="5">
        <v>0.94</v>
      </c>
      <c r="AD123" s="12"/>
      <c r="AE123" s="12"/>
    </row>
    <row r="124" spans="1:31" x14ac:dyDescent="0.3">
      <c r="A124" s="12"/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4">
        <f t="shared" si="1"/>
        <v>21282992</v>
      </c>
      <c r="H124" s="4">
        <v>21282993</v>
      </c>
      <c r="I124" s="4">
        <v>5533578</v>
      </c>
      <c r="J124" s="4">
        <v>2169162</v>
      </c>
      <c r="K124" s="4">
        <v>1615158</v>
      </c>
      <c r="L124" s="4">
        <v>1284697</v>
      </c>
      <c r="M124" s="24">
        <v>6.0362609713774752E-2</v>
      </c>
      <c r="N124" s="24">
        <v>1.9271173724444424E-3</v>
      </c>
      <c r="O124" s="24">
        <v>-6.6666637431010201E-2</v>
      </c>
      <c r="P124" s="24">
        <v>7.3493350129709034E-2</v>
      </c>
      <c r="Q124" s="24">
        <v>0.25999999154254289</v>
      </c>
      <c r="R124" s="24">
        <v>0.39199989590821704</v>
      </c>
      <c r="S124" s="24">
        <v>0.74459998838261043</v>
      </c>
      <c r="T124" s="24">
        <v>0.79540020233314634</v>
      </c>
      <c r="U124" s="4">
        <v>390331</v>
      </c>
      <c r="V124" s="5">
        <v>0.19</v>
      </c>
      <c r="W124" s="4">
        <v>31</v>
      </c>
      <c r="X124" s="4">
        <v>18</v>
      </c>
      <c r="Y124" s="4">
        <v>30</v>
      </c>
      <c r="Z124" s="4">
        <v>378</v>
      </c>
      <c r="AA124" s="4">
        <v>36</v>
      </c>
      <c r="AB124" s="5">
        <v>0.95</v>
      </c>
      <c r="AD124" s="12"/>
      <c r="AE124" s="12"/>
    </row>
    <row r="125" spans="1:31" x14ac:dyDescent="0.3">
      <c r="A125" s="12"/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4">
        <f t="shared" si="1"/>
        <v>20848645</v>
      </c>
      <c r="H125" s="4">
        <v>20848646</v>
      </c>
      <c r="I125" s="4">
        <v>5264283</v>
      </c>
      <c r="J125" s="4">
        <v>2147827</v>
      </c>
      <c r="K125" s="4">
        <v>1552235</v>
      </c>
      <c r="L125" s="4">
        <v>1260104</v>
      </c>
      <c r="M125" s="24">
        <v>6.0440567699216532E-2</v>
      </c>
      <c r="N125" s="24">
        <v>-3.6611108180407914E-2</v>
      </c>
      <c r="O125" s="24">
        <v>-5.8823516134325682E-2</v>
      </c>
      <c r="P125" s="24">
        <v>2.3600726438755881E-2</v>
      </c>
      <c r="Q125" s="24">
        <v>0.25249999448405425</v>
      </c>
      <c r="R125" s="24">
        <v>0.40799991185884193</v>
      </c>
      <c r="S125" s="24">
        <v>0.72270019885214221</v>
      </c>
      <c r="T125" s="24">
        <v>0.81179975970133389</v>
      </c>
      <c r="U125" s="4">
        <v>400375</v>
      </c>
      <c r="V125" s="5">
        <v>0.18</v>
      </c>
      <c r="W125" s="4">
        <v>37</v>
      </c>
      <c r="X125" s="4">
        <v>18</v>
      </c>
      <c r="Y125" s="4">
        <v>27</v>
      </c>
      <c r="Z125" s="4">
        <v>365</v>
      </c>
      <c r="AA125" s="4">
        <v>37</v>
      </c>
      <c r="AB125" s="5">
        <v>0.93</v>
      </c>
      <c r="AD125" s="12"/>
      <c r="AE125" s="12"/>
    </row>
    <row r="126" spans="1:31" x14ac:dyDescent="0.3">
      <c r="A126" s="12"/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4">
        <f t="shared" si="1"/>
        <v>43094158</v>
      </c>
      <c r="H126" s="4">
        <v>43094160</v>
      </c>
      <c r="I126" s="4">
        <v>9321266</v>
      </c>
      <c r="J126" s="4">
        <v>3042461</v>
      </c>
      <c r="K126" s="4">
        <v>1986118</v>
      </c>
      <c r="L126" s="4">
        <v>1487205</v>
      </c>
      <c r="M126" s="24">
        <v>3.4510592618582192E-2</v>
      </c>
      <c r="N126" s="24">
        <v>-0.14743647070153953</v>
      </c>
      <c r="O126" s="24">
        <v>-8.5714299050057785E-2</v>
      </c>
      <c r="P126" s="24">
        <v>-6.750862993794049E-2</v>
      </c>
      <c r="Q126" s="24">
        <v>0.21629998125035968</v>
      </c>
      <c r="R126" s="24">
        <v>0.32639997614058003</v>
      </c>
      <c r="S126" s="24">
        <v>0.65279982224915944</v>
      </c>
      <c r="T126" s="24">
        <v>0.74879992024643049</v>
      </c>
      <c r="U126" s="4">
        <v>400472</v>
      </c>
      <c r="V126" s="5">
        <v>0.19</v>
      </c>
      <c r="W126" s="4">
        <v>39</v>
      </c>
      <c r="X126" s="4">
        <v>19</v>
      </c>
      <c r="Y126" s="4">
        <v>30</v>
      </c>
      <c r="Z126" s="4">
        <v>370</v>
      </c>
      <c r="AA126" s="4">
        <v>40</v>
      </c>
      <c r="AB126" s="5">
        <v>0.94</v>
      </c>
      <c r="AD126" s="12"/>
      <c r="AE126" s="12"/>
    </row>
    <row r="127" spans="1:31" x14ac:dyDescent="0.3">
      <c r="A127" s="12"/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4">
        <f t="shared" si="1"/>
        <v>43991955</v>
      </c>
      <c r="H127" s="4">
        <v>43991955</v>
      </c>
      <c r="I127" s="4">
        <v>8868778</v>
      </c>
      <c r="J127" s="4">
        <v>3136000</v>
      </c>
      <c r="K127" s="4">
        <v>2068505</v>
      </c>
      <c r="L127" s="4">
        <v>1532762</v>
      </c>
      <c r="M127" s="24">
        <v>3.4841870519280171E-2</v>
      </c>
      <c r="N127" s="24">
        <v>-6.796122408523797E-2</v>
      </c>
      <c r="O127" s="24">
        <v>-4.8543658453296556E-2</v>
      </c>
      <c r="P127" s="24">
        <v>-2.040821472079013E-2</v>
      </c>
      <c r="Q127" s="24">
        <v>0.2015999970903771</v>
      </c>
      <c r="R127" s="24">
        <v>0.35360001118530648</v>
      </c>
      <c r="S127" s="24">
        <v>0.65959980867346935</v>
      </c>
      <c r="T127" s="24">
        <v>0.74099990089460743</v>
      </c>
      <c r="U127" s="4">
        <v>387617</v>
      </c>
      <c r="V127" s="5">
        <v>0.18</v>
      </c>
      <c r="W127" s="4">
        <v>34</v>
      </c>
      <c r="X127" s="4">
        <v>21</v>
      </c>
      <c r="Y127" s="4">
        <v>28</v>
      </c>
      <c r="Z127" s="4">
        <v>397</v>
      </c>
      <c r="AA127" s="4">
        <v>36</v>
      </c>
      <c r="AB127" s="5">
        <v>0.93</v>
      </c>
      <c r="AD127" s="12"/>
      <c r="AE127" s="12"/>
    </row>
    <row r="128" spans="1:31" x14ac:dyDescent="0.3">
      <c r="A128" s="12"/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4">
        <f t="shared" si="1"/>
        <v>21717338</v>
      </c>
      <c r="H128" s="4">
        <v>21717340</v>
      </c>
      <c r="I128" s="4">
        <v>5157868</v>
      </c>
      <c r="J128" s="4">
        <v>1959989</v>
      </c>
      <c r="K128" s="4">
        <v>1430792</v>
      </c>
      <c r="L128" s="4">
        <v>1161517</v>
      </c>
      <c r="M128" s="24">
        <v>5.3483391612416623E-2</v>
      </c>
      <c r="N128" s="24">
        <v>-4.0209787320542922E-2</v>
      </c>
      <c r="O128" s="24">
        <v>5.2631533028763E-2</v>
      </c>
      <c r="P128" s="24">
        <v>-8.8199297954515754E-2</v>
      </c>
      <c r="Q128" s="24">
        <v>0.23749998848846129</v>
      </c>
      <c r="R128" s="24">
        <v>0.37999983714201296</v>
      </c>
      <c r="S128" s="24">
        <v>0.73000001530620839</v>
      </c>
      <c r="T128" s="24">
        <v>0.81180003802090028</v>
      </c>
      <c r="U128" s="4">
        <v>388170</v>
      </c>
      <c r="V128" s="5">
        <v>0.18</v>
      </c>
      <c r="W128" s="4">
        <v>32</v>
      </c>
      <c r="X128" s="4">
        <v>18</v>
      </c>
      <c r="Y128" s="4">
        <v>29</v>
      </c>
      <c r="Z128" s="4">
        <v>359</v>
      </c>
      <c r="AA128" s="4">
        <v>35</v>
      </c>
      <c r="AB128" s="5">
        <v>0.93</v>
      </c>
      <c r="AD128" s="12"/>
      <c r="AE128" s="12"/>
    </row>
    <row r="129" spans="1:31" x14ac:dyDescent="0.3">
      <c r="A129" s="12"/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4">
        <f t="shared" si="1"/>
        <v>22151685</v>
      </c>
      <c r="H129" s="4">
        <v>22151687</v>
      </c>
      <c r="I129" s="4">
        <v>5814817</v>
      </c>
      <c r="J129" s="4">
        <v>2372445</v>
      </c>
      <c r="K129" s="4">
        <v>1679928</v>
      </c>
      <c r="L129" s="4">
        <v>1308664</v>
      </c>
      <c r="M129" s="24">
        <v>5.9077396678636714E-2</v>
      </c>
      <c r="N129" s="24">
        <v>4.9896948901256177E-2</v>
      </c>
      <c r="O129" s="24">
        <v>5.154634623984955E-2</v>
      </c>
      <c r="P129" s="24">
        <v>-1.5685873449249321E-3</v>
      </c>
      <c r="Q129" s="24">
        <v>0.26249996219249577</v>
      </c>
      <c r="R129" s="24">
        <v>0.4079999422165822</v>
      </c>
      <c r="S129" s="24">
        <v>0.70809987165139765</v>
      </c>
      <c r="T129" s="24">
        <v>0.77900005238319736</v>
      </c>
      <c r="U129" s="4">
        <v>404780</v>
      </c>
      <c r="V129" s="5">
        <v>0.18</v>
      </c>
      <c r="W129" s="4">
        <v>37</v>
      </c>
      <c r="X129" s="4">
        <v>22</v>
      </c>
      <c r="Y129" s="4">
        <v>29</v>
      </c>
      <c r="Z129" s="4">
        <v>360</v>
      </c>
      <c r="AA129" s="4">
        <v>31</v>
      </c>
      <c r="AB129" s="5">
        <v>0.95</v>
      </c>
      <c r="AD129" s="12"/>
      <c r="AE129" s="12"/>
    </row>
    <row r="130" spans="1:31" x14ac:dyDescent="0.3">
      <c r="A130" s="12"/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4">
        <f t="shared" si="1"/>
        <v>22803205</v>
      </c>
      <c r="H130" s="4">
        <v>22803207</v>
      </c>
      <c r="I130" s="4">
        <v>5757809</v>
      </c>
      <c r="J130" s="4">
        <v>2187967</v>
      </c>
      <c r="K130" s="4">
        <v>1565272</v>
      </c>
      <c r="L130" s="4">
        <v>1334864</v>
      </c>
      <c r="M130" s="24">
        <v>5.8538432773951488E-2</v>
      </c>
      <c r="N130" s="24">
        <v>-8.6084544765537951E-2</v>
      </c>
      <c r="O130" s="24">
        <v>0</v>
      </c>
      <c r="P130" s="24">
        <v>-8.6084544765537951E-2</v>
      </c>
      <c r="Q130" s="24">
        <v>0.25249996634245347</v>
      </c>
      <c r="R130" s="24">
        <v>0.37999992705558661</v>
      </c>
      <c r="S130" s="24">
        <v>0.71540018656588511</v>
      </c>
      <c r="T130" s="24">
        <v>0.85280002453247739</v>
      </c>
      <c r="U130" s="4">
        <v>384639</v>
      </c>
      <c r="V130" s="5">
        <v>0.17</v>
      </c>
      <c r="W130" s="4">
        <v>35</v>
      </c>
      <c r="X130" s="4">
        <v>20</v>
      </c>
      <c r="Y130" s="4">
        <v>29</v>
      </c>
      <c r="Z130" s="4">
        <v>390</v>
      </c>
      <c r="AA130" s="4">
        <v>38</v>
      </c>
      <c r="AB130" s="5">
        <v>0.91</v>
      </c>
      <c r="AD130" s="12"/>
      <c r="AE130" s="12"/>
    </row>
    <row r="131" spans="1:31" x14ac:dyDescent="0.3">
      <c r="A131" s="12"/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4">
        <f t="shared" ref="G131:G194" si="2">SUM(C131:F131)</f>
        <v>21065819</v>
      </c>
      <c r="H131" s="4">
        <v>21065820</v>
      </c>
      <c r="I131" s="4">
        <v>5108461</v>
      </c>
      <c r="J131" s="4">
        <v>2063818</v>
      </c>
      <c r="K131" s="4">
        <v>1506587</v>
      </c>
      <c r="L131" s="4">
        <v>1210693</v>
      </c>
      <c r="M131" s="24">
        <v>5.7471914219337297E-2</v>
      </c>
      <c r="N131" s="24">
        <v>-5.7604244424950046E-2</v>
      </c>
      <c r="O131" s="24">
        <v>-1.020406341364033E-2</v>
      </c>
      <c r="P131" s="24">
        <v>-4.7888842250930708E-2</v>
      </c>
      <c r="Q131" s="24">
        <v>0.24249998338540821</v>
      </c>
      <c r="R131" s="24">
        <v>0.40399995223610397</v>
      </c>
      <c r="S131" s="24">
        <v>0.72999993216456105</v>
      </c>
      <c r="T131" s="24">
        <v>0.80359979211290156</v>
      </c>
      <c r="U131" s="4">
        <v>403290</v>
      </c>
      <c r="V131" s="5">
        <v>0.18</v>
      </c>
      <c r="W131" s="4">
        <v>32</v>
      </c>
      <c r="X131" s="4">
        <v>19</v>
      </c>
      <c r="Y131" s="4">
        <v>26</v>
      </c>
      <c r="Z131" s="4">
        <v>385</v>
      </c>
      <c r="AA131" s="4">
        <v>40</v>
      </c>
      <c r="AB131" s="5">
        <v>0.95</v>
      </c>
      <c r="AD131" s="12"/>
      <c r="AE131" s="12"/>
    </row>
    <row r="132" spans="1:31" x14ac:dyDescent="0.3">
      <c r="A132" s="12"/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4">
        <f t="shared" si="2"/>
        <v>21065819</v>
      </c>
      <c r="H132" s="4">
        <v>21065820</v>
      </c>
      <c r="I132" s="4">
        <v>5213790</v>
      </c>
      <c r="J132" s="4">
        <v>2168936</v>
      </c>
      <c r="K132" s="4">
        <v>1583323</v>
      </c>
      <c r="L132" s="4">
        <v>1337275</v>
      </c>
      <c r="M132" s="24">
        <v>6.3480794955999814E-2</v>
      </c>
      <c r="N132" s="24">
        <v>6.1241770520528371E-2</v>
      </c>
      <c r="O132" s="24">
        <v>1.0416696145001181E-2</v>
      </c>
      <c r="P132" s="24">
        <v>5.030110358845441E-2</v>
      </c>
      <c r="Q132" s="24">
        <v>0.247499978638382</v>
      </c>
      <c r="R132" s="24">
        <v>0.41599987724860416</v>
      </c>
      <c r="S132" s="24">
        <v>0.72999987090444352</v>
      </c>
      <c r="T132" s="24">
        <v>0.84460024897004593</v>
      </c>
      <c r="U132" s="4">
        <v>406517</v>
      </c>
      <c r="V132" s="5">
        <v>0.19</v>
      </c>
      <c r="W132" s="4">
        <v>40</v>
      </c>
      <c r="X132" s="4">
        <v>21</v>
      </c>
      <c r="Y132" s="4">
        <v>25</v>
      </c>
      <c r="Z132" s="4">
        <v>377</v>
      </c>
      <c r="AA132" s="4">
        <v>39</v>
      </c>
      <c r="AB132" s="5">
        <v>0.92</v>
      </c>
      <c r="AD132" s="12"/>
      <c r="AE132" s="12"/>
    </row>
    <row r="133" spans="1:31" x14ac:dyDescent="0.3">
      <c r="A133" s="12"/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4">
        <f t="shared" si="2"/>
        <v>45787544</v>
      </c>
      <c r="H133" s="4">
        <v>45787545</v>
      </c>
      <c r="I133" s="4">
        <v>10096153</v>
      </c>
      <c r="J133" s="4">
        <v>3398365</v>
      </c>
      <c r="K133" s="4">
        <v>2218452</v>
      </c>
      <c r="L133" s="4">
        <v>1678481</v>
      </c>
      <c r="M133" s="24">
        <v>3.6658025670518041E-2</v>
      </c>
      <c r="N133" s="24">
        <v>0.12861441428720322</v>
      </c>
      <c r="O133" s="24">
        <v>6.2500026105626771E-2</v>
      </c>
      <c r="P133" s="24">
        <v>6.2225331093838321E-2</v>
      </c>
      <c r="Q133" s="24">
        <v>0.22049998531259976</v>
      </c>
      <c r="R133" s="24">
        <v>0.33659999011504677</v>
      </c>
      <c r="S133" s="24">
        <v>0.6527998022578505</v>
      </c>
      <c r="T133" s="24">
        <v>0.75660009772580161</v>
      </c>
      <c r="U133" s="4">
        <v>398563</v>
      </c>
      <c r="V133" s="5">
        <v>0.17</v>
      </c>
      <c r="W133" s="4">
        <v>39</v>
      </c>
      <c r="X133" s="4">
        <v>17</v>
      </c>
      <c r="Y133" s="4">
        <v>28</v>
      </c>
      <c r="Z133" s="4">
        <v>367</v>
      </c>
      <c r="AA133" s="4">
        <v>33</v>
      </c>
      <c r="AB133" s="5">
        <v>0.91</v>
      </c>
      <c r="AD133" s="12"/>
      <c r="AE133" s="12"/>
    </row>
    <row r="134" spans="1:31" x14ac:dyDescent="0.3">
      <c r="A134" s="12"/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4">
        <f t="shared" si="2"/>
        <v>42645261</v>
      </c>
      <c r="H134" s="4">
        <v>42645263</v>
      </c>
      <c r="I134" s="4">
        <v>8955505</v>
      </c>
      <c r="J134" s="4">
        <v>3166666</v>
      </c>
      <c r="K134" s="4">
        <v>2088733</v>
      </c>
      <c r="L134" s="4">
        <v>1564043</v>
      </c>
      <c r="M134" s="24">
        <v>3.6675656098075889E-2</v>
      </c>
      <c r="N134" s="24">
        <v>2.0408256467735919E-2</v>
      </c>
      <c r="O134" s="24">
        <v>-3.061227899510266E-2</v>
      </c>
      <c r="P134" s="24">
        <v>5.2631662751314368E-2</v>
      </c>
      <c r="Q134" s="24">
        <v>0.20999999460666943</v>
      </c>
      <c r="R134" s="24">
        <v>0.35359993657532435</v>
      </c>
      <c r="S134" s="24">
        <v>0.65960003360000707</v>
      </c>
      <c r="T134" s="24">
        <v>0.74879987054353048</v>
      </c>
      <c r="U134" s="4">
        <v>398790</v>
      </c>
      <c r="V134" s="5">
        <v>0.17</v>
      </c>
      <c r="W134" s="4">
        <v>34</v>
      </c>
      <c r="X134" s="4">
        <v>22</v>
      </c>
      <c r="Y134" s="4">
        <v>27</v>
      </c>
      <c r="Z134" s="4">
        <v>350</v>
      </c>
      <c r="AA134" s="4">
        <v>30</v>
      </c>
      <c r="AB134" s="5">
        <v>0.94</v>
      </c>
      <c r="AD134" s="12"/>
      <c r="AE134" s="12"/>
    </row>
    <row r="135" spans="1:31" x14ac:dyDescent="0.3">
      <c r="A135" s="12"/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4">
        <f t="shared" si="2"/>
        <v>20848645</v>
      </c>
      <c r="H135" s="4">
        <v>20848646</v>
      </c>
      <c r="I135" s="4">
        <v>5420648</v>
      </c>
      <c r="J135" s="4">
        <v>2059846</v>
      </c>
      <c r="K135" s="4">
        <v>1428503</v>
      </c>
      <c r="L135" s="4">
        <v>1229941</v>
      </c>
      <c r="M135" s="24">
        <v>5.8993807079845854E-2</v>
      </c>
      <c r="N135" s="24">
        <v>5.8909167924360961E-2</v>
      </c>
      <c r="O135" s="24">
        <v>-3.9999976055997255E-2</v>
      </c>
      <c r="P135" s="24">
        <v>0.10303040441717126</v>
      </c>
      <c r="Q135" s="24">
        <v>0.2600000019185898</v>
      </c>
      <c r="R135" s="24">
        <v>0.37999995572485062</v>
      </c>
      <c r="S135" s="24">
        <v>0.69349990241988968</v>
      </c>
      <c r="T135" s="24">
        <v>0.86099994189721685</v>
      </c>
      <c r="U135" s="4">
        <v>385035</v>
      </c>
      <c r="V135" s="5">
        <v>0.17</v>
      </c>
      <c r="W135" s="4">
        <v>37</v>
      </c>
      <c r="X135" s="4">
        <v>19</v>
      </c>
      <c r="Y135" s="4">
        <v>25</v>
      </c>
      <c r="Z135" s="4">
        <v>395</v>
      </c>
      <c r="AA135" s="4">
        <v>33</v>
      </c>
      <c r="AB135" s="5">
        <v>0.93</v>
      </c>
      <c r="AD135" s="12"/>
      <c r="AE135" s="12"/>
    </row>
    <row r="136" spans="1:31" x14ac:dyDescent="0.3">
      <c r="A136" s="12"/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4">
        <f t="shared" si="2"/>
        <v>22803205</v>
      </c>
      <c r="H136" s="4">
        <v>22803207</v>
      </c>
      <c r="I136" s="4">
        <v>5700801</v>
      </c>
      <c r="J136" s="4">
        <v>2280320</v>
      </c>
      <c r="K136" s="4">
        <v>1731219</v>
      </c>
      <c r="L136" s="4">
        <v>1433796</v>
      </c>
      <c r="M136" s="24">
        <v>6.287694533492591E-2</v>
      </c>
      <c r="N136" s="24">
        <v>9.5618126577945217E-2</v>
      </c>
      <c r="O136" s="24">
        <v>2.9411758067162896E-2</v>
      </c>
      <c r="P136" s="24">
        <v>6.4314761142194588E-2</v>
      </c>
      <c r="Q136" s="24">
        <v>0.24999996710988942</v>
      </c>
      <c r="R136" s="24">
        <v>0.39999992983442151</v>
      </c>
      <c r="S136" s="24">
        <v>0.75920002455795677</v>
      </c>
      <c r="T136" s="24">
        <v>0.82820024502965828</v>
      </c>
      <c r="U136" s="4">
        <v>387454</v>
      </c>
      <c r="V136" s="5">
        <v>0.17</v>
      </c>
      <c r="W136" s="4">
        <v>35</v>
      </c>
      <c r="X136" s="4">
        <v>20</v>
      </c>
      <c r="Y136" s="4">
        <v>27</v>
      </c>
      <c r="Z136" s="4">
        <v>389</v>
      </c>
      <c r="AA136" s="4">
        <v>35</v>
      </c>
      <c r="AB136" s="5">
        <v>0.91</v>
      </c>
      <c r="AD136" s="12"/>
      <c r="AE136" s="12"/>
    </row>
    <row r="137" spans="1:31" x14ac:dyDescent="0.3">
      <c r="A137" s="12"/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4">
        <f t="shared" si="2"/>
        <v>21934511</v>
      </c>
      <c r="H137" s="4">
        <v>21934513</v>
      </c>
      <c r="I137" s="4">
        <v>5483628</v>
      </c>
      <c r="J137" s="4">
        <v>2303123</v>
      </c>
      <c r="K137" s="4">
        <v>1647654</v>
      </c>
      <c r="L137" s="4">
        <v>1283523</v>
      </c>
      <c r="M137" s="24">
        <v>5.8516138470911118E-2</v>
      </c>
      <c r="N137" s="24">
        <v>-3.8461596087691285E-2</v>
      </c>
      <c r="O137" s="24">
        <v>-3.8095258977849822E-2</v>
      </c>
      <c r="P137" s="24">
        <v>-3.808489907213275E-4</v>
      </c>
      <c r="Q137" s="24">
        <v>0.24999998860243672</v>
      </c>
      <c r="R137" s="24">
        <v>0.41999986140562418</v>
      </c>
      <c r="S137" s="24">
        <v>0.71539991567970973</v>
      </c>
      <c r="T137" s="24">
        <v>0.7790003240971709</v>
      </c>
      <c r="U137" s="4">
        <v>381343</v>
      </c>
      <c r="V137" s="5">
        <v>0.17</v>
      </c>
      <c r="W137" s="4">
        <v>37</v>
      </c>
      <c r="X137" s="4">
        <v>20</v>
      </c>
      <c r="Y137" s="4">
        <v>29</v>
      </c>
      <c r="Z137" s="4">
        <v>399</v>
      </c>
      <c r="AA137" s="4">
        <v>36</v>
      </c>
      <c r="AB137" s="5">
        <v>0.95</v>
      </c>
      <c r="AD137" s="12"/>
      <c r="AE137" s="12"/>
    </row>
    <row r="138" spans="1:31" x14ac:dyDescent="0.3">
      <c r="A138" s="12"/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4">
        <f t="shared" si="2"/>
        <v>21065819</v>
      </c>
      <c r="H138" s="4">
        <v>21065820</v>
      </c>
      <c r="I138" s="4">
        <v>5424448</v>
      </c>
      <c r="J138" s="4">
        <v>2256570</v>
      </c>
      <c r="K138" s="4">
        <v>1680242</v>
      </c>
      <c r="L138" s="4">
        <v>1377798</v>
      </c>
      <c r="M138" s="24">
        <v>6.5404432393327203E-2</v>
      </c>
      <c r="N138" s="24">
        <v>0.13802425552968423</v>
      </c>
      <c r="O138" s="24">
        <v>0</v>
      </c>
      <c r="P138" s="24">
        <v>0.13802425552968423</v>
      </c>
      <c r="Q138" s="24">
        <v>0.25749996914432954</v>
      </c>
      <c r="R138" s="24">
        <v>0.41599993215899572</v>
      </c>
      <c r="S138" s="24">
        <v>0.74459999025069024</v>
      </c>
      <c r="T138" s="24">
        <v>0.81999973813295945</v>
      </c>
      <c r="U138" s="4">
        <v>382648</v>
      </c>
      <c r="V138" s="5">
        <v>0.17</v>
      </c>
      <c r="W138" s="4">
        <v>37</v>
      </c>
      <c r="X138" s="4">
        <v>22</v>
      </c>
      <c r="Y138" s="4">
        <v>26</v>
      </c>
      <c r="Z138" s="4">
        <v>390</v>
      </c>
      <c r="AA138" s="4">
        <v>39</v>
      </c>
      <c r="AB138" s="5">
        <v>0.93</v>
      </c>
      <c r="AD138" s="12"/>
      <c r="AE138" s="12"/>
    </row>
    <row r="139" spans="1:31" x14ac:dyDescent="0.3">
      <c r="A139" s="12"/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4">
        <f t="shared" si="2"/>
        <v>20631472</v>
      </c>
      <c r="H139" s="4">
        <v>20631473</v>
      </c>
      <c r="I139" s="4">
        <v>5312604</v>
      </c>
      <c r="J139" s="4">
        <v>2082540</v>
      </c>
      <c r="K139" s="4">
        <v>1489849</v>
      </c>
      <c r="L139" s="4">
        <v>1185026</v>
      </c>
      <c r="M139" s="24">
        <v>5.7437779648598045E-2</v>
      </c>
      <c r="N139" s="24">
        <v>-0.11385018040418016</v>
      </c>
      <c r="O139" s="24">
        <v>-2.0618566978098496E-2</v>
      </c>
      <c r="P139" s="24">
        <v>-9.5194386138206633E-2</v>
      </c>
      <c r="Q139" s="24">
        <v>0.25749998558028309</v>
      </c>
      <c r="R139" s="24">
        <v>0.39199985543812416</v>
      </c>
      <c r="S139" s="24">
        <v>0.71539994429878895</v>
      </c>
      <c r="T139" s="24">
        <v>0.79540007074542451</v>
      </c>
      <c r="U139" s="4">
        <v>391140</v>
      </c>
      <c r="V139" s="5">
        <v>0.18</v>
      </c>
      <c r="W139" s="4">
        <v>32</v>
      </c>
      <c r="X139" s="4">
        <v>17</v>
      </c>
      <c r="Y139" s="4">
        <v>25</v>
      </c>
      <c r="Z139" s="4">
        <v>378</v>
      </c>
      <c r="AA139" s="4">
        <v>35</v>
      </c>
      <c r="AB139" s="5">
        <v>0.91</v>
      </c>
      <c r="AD139" s="12"/>
      <c r="AE139" s="12"/>
    </row>
    <row r="140" spans="1:31" x14ac:dyDescent="0.3">
      <c r="A140" s="12"/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4">
        <f t="shared" si="2"/>
        <v>44889749</v>
      </c>
      <c r="H140" s="4">
        <v>44889750</v>
      </c>
      <c r="I140" s="4">
        <v>9332579</v>
      </c>
      <c r="J140" s="4">
        <v>3331730</v>
      </c>
      <c r="K140" s="4">
        <v>2152298</v>
      </c>
      <c r="L140" s="4">
        <v>1745944</v>
      </c>
      <c r="M140" s="24">
        <v>3.8894045968177589E-2</v>
      </c>
      <c r="N140" s="24">
        <v>4.0192888689237538E-2</v>
      </c>
      <c r="O140" s="24">
        <v>-1.9607843565490168E-2</v>
      </c>
      <c r="P140" s="24">
        <v>6.0996746463022111E-2</v>
      </c>
      <c r="Q140" s="24">
        <v>0.20789999944307999</v>
      </c>
      <c r="R140" s="24">
        <v>0.35699992467248337</v>
      </c>
      <c r="S140" s="24">
        <v>0.64600012606063517</v>
      </c>
      <c r="T140" s="24">
        <v>0.81119993606833252</v>
      </c>
      <c r="U140" s="4">
        <v>389840</v>
      </c>
      <c r="V140" s="5">
        <v>0.17</v>
      </c>
      <c r="W140" s="4">
        <v>35</v>
      </c>
      <c r="X140" s="4">
        <v>22</v>
      </c>
      <c r="Y140" s="4">
        <v>26</v>
      </c>
      <c r="Z140" s="4">
        <v>377</v>
      </c>
      <c r="AA140" s="4">
        <v>35</v>
      </c>
      <c r="AB140" s="5">
        <v>0.93</v>
      </c>
      <c r="AD140" s="12"/>
      <c r="AE140" s="12"/>
    </row>
    <row r="141" spans="1:31" x14ac:dyDescent="0.3">
      <c r="A141" s="12"/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4">
        <f t="shared" si="2"/>
        <v>47134236</v>
      </c>
      <c r="H141" s="4">
        <v>47134238</v>
      </c>
      <c r="I141" s="4">
        <v>9403280</v>
      </c>
      <c r="J141" s="4">
        <v>3069230</v>
      </c>
      <c r="K141" s="4">
        <v>2066206</v>
      </c>
      <c r="L141" s="4">
        <v>1547175</v>
      </c>
      <c r="M141" s="24">
        <v>3.2824865016381509E-2</v>
      </c>
      <c r="N141" s="24">
        <v>-1.0784869725448676E-2</v>
      </c>
      <c r="O141" s="24">
        <v>0.10526316159725235</v>
      </c>
      <c r="P141" s="24">
        <v>-0.10499583351411135</v>
      </c>
      <c r="Q141" s="24">
        <v>0.19949998979510394</v>
      </c>
      <c r="R141" s="24">
        <v>0.32639993704324449</v>
      </c>
      <c r="S141" s="24">
        <v>0.67320011859652096</v>
      </c>
      <c r="T141" s="24">
        <v>0.74879997444591684</v>
      </c>
      <c r="U141" s="4">
        <v>397741</v>
      </c>
      <c r="V141" s="5">
        <v>0.19</v>
      </c>
      <c r="W141" s="4">
        <v>31</v>
      </c>
      <c r="X141" s="4">
        <v>20</v>
      </c>
      <c r="Y141" s="4">
        <v>25</v>
      </c>
      <c r="Z141" s="4">
        <v>398</v>
      </c>
      <c r="AA141" s="4">
        <v>34</v>
      </c>
      <c r="AB141" s="5">
        <v>0.92</v>
      </c>
      <c r="AD141" s="12"/>
      <c r="AE141" s="12"/>
    </row>
    <row r="142" spans="1:31" x14ac:dyDescent="0.3">
      <c r="A142" s="12"/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4">
        <f t="shared" si="2"/>
        <v>22368858</v>
      </c>
      <c r="H142" s="4">
        <v>22368860</v>
      </c>
      <c r="I142" s="4">
        <v>5480370</v>
      </c>
      <c r="J142" s="4">
        <v>2148305</v>
      </c>
      <c r="K142" s="4">
        <v>1536897</v>
      </c>
      <c r="L142" s="4">
        <v>1310666</v>
      </c>
      <c r="M142" s="24">
        <v>5.8593330192061643E-2</v>
      </c>
      <c r="N142" s="24">
        <v>6.5633229561417927E-2</v>
      </c>
      <c r="O142" s="24">
        <v>7.2916633191269842E-2</v>
      </c>
      <c r="P142" s="24">
        <v>-6.7884564093682043E-3</v>
      </c>
      <c r="Q142" s="24">
        <v>0.24499996870649643</v>
      </c>
      <c r="R142" s="24">
        <v>0.39199999270122271</v>
      </c>
      <c r="S142" s="24">
        <v>0.71539981520314855</v>
      </c>
      <c r="T142" s="24">
        <v>0.85280015511774698</v>
      </c>
      <c r="U142" s="4">
        <v>409012</v>
      </c>
      <c r="V142" s="5">
        <v>0.19</v>
      </c>
      <c r="W142" s="4">
        <v>32</v>
      </c>
      <c r="X142" s="4">
        <v>22</v>
      </c>
      <c r="Y142" s="4">
        <v>25</v>
      </c>
      <c r="Z142" s="4">
        <v>379</v>
      </c>
      <c r="AA142" s="4">
        <v>35</v>
      </c>
      <c r="AB142" s="5">
        <v>0.93</v>
      </c>
      <c r="AD142" s="12"/>
      <c r="AE142" s="12"/>
    </row>
    <row r="143" spans="1:31" x14ac:dyDescent="0.3">
      <c r="A143" s="12"/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4">
        <f t="shared" si="2"/>
        <v>22368858</v>
      </c>
      <c r="H143" s="4">
        <v>22368860</v>
      </c>
      <c r="I143" s="4">
        <v>5424448</v>
      </c>
      <c r="J143" s="4">
        <v>2148081</v>
      </c>
      <c r="K143" s="4">
        <v>1521056</v>
      </c>
      <c r="L143" s="4">
        <v>1234793</v>
      </c>
      <c r="M143" s="24">
        <v>5.5201427341402286E-2</v>
      </c>
      <c r="N143" s="24">
        <v>-0.13879450075185029</v>
      </c>
      <c r="O143" s="24">
        <v>-1.9047629488924911E-2</v>
      </c>
      <c r="P143" s="24">
        <v>-0.12207205602369087</v>
      </c>
      <c r="Q143" s="24">
        <v>0.24249997541224722</v>
      </c>
      <c r="R143" s="24">
        <v>0.39599992478497353</v>
      </c>
      <c r="S143" s="24">
        <v>0.7080999273304871</v>
      </c>
      <c r="T143" s="24">
        <v>0.81179982854017207</v>
      </c>
      <c r="U143" s="4">
        <v>397624</v>
      </c>
      <c r="V143" s="5">
        <v>0.18</v>
      </c>
      <c r="W143" s="4">
        <v>35</v>
      </c>
      <c r="X143" s="4">
        <v>21</v>
      </c>
      <c r="Y143" s="4">
        <v>25</v>
      </c>
      <c r="Z143" s="4">
        <v>380</v>
      </c>
      <c r="AA143" s="4">
        <v>37</v>
      </c>
      <c r="AB143" s="5">
        <v>0.94</v>
      </c>
      <c r="AD143" s="12"/>
      <c r="AE143" s="12"/>
    </row>
    <row r="144" spans="1:31" x14ac:dyDescent="0.3">
      <c r="A144" s="12"/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4">
        <f t="shared" si="2"/>
        <v>21934511</v>
      </c>
      <c r="H144" s="4">
        <v>21934513</v>
      </c>
      <c r="I144" s="4">
        <v>5648137</v>
      </c>
      <c r="J144" s="4">
        <v>2372217</v>
      </c>
      <c r="K144" s="4">
        <v>1818304</v>
      </c>
      <c r="L144" s="4">
        <v>1476099</v>
      </c>
      <c r="M144" s="24">
        <v>6.7295727058084218E-2</v>
      </c>
      <c r="N144" s="24">
        <v>0.15003704647287197</v>
      </c>
      <c r="O144" s="24">
        <v>0</v>
      </c>
      <c r="P144" s="24">
        <v>0.15003704647287197</v>
      </c>
      <c r="Q144" s="24">
        <v>0.25749999555495034</v>
      </c>
      <c r="R144" s="24">
        <v>0.41999990439325391</v>
      </c>
      <c r="S144" s="24">
        <v>0.76649986067885023</v>
      </c>
      <c r="T144" s="24">
        <v>0.81179989704691846</v>
      </c>
      <c r="U144" s="4">
        <v>387088</v>
      </c>
      <c r="V144" s="5">
        <v>0.18</v>
      </c>
      <c r="W144" s="4">
        <v>35</v>
      </c>
      <c r="X144" s="4">
        <v>17</v>
      </c>
      <c r="Y144" s="4">
        <v>25</v>
      </c>
      <c r="Z144" s="4">
        <v>398</v>
      </c>
      <c r="AA144" s="4">
        <v>37</v>
      </c>
      <c r="AB144" s="5">
        <v>0.94</v>
      </c>
      <c r="AD144" s="12"/>
      <c r="AE144" s="12"/>
    </row>
    <row r="145" spans="1:31" x14ac:dyDescent="0.3">
      <c r="A145" s="12"/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4">
        <f t="shared" si="2"/>
        <v>21065819</v>
      </c>
      <c r="H145" s="4">
        <v>21065820</v>
      </c>
      <c r="I145" s="4">
        <v>5319119</v>
      </c>
      <c r="J145" s="4">
        <v>2234030</v>
      </c>
      <c r="K145" s="4">
        <v>1614533</v>
      </c>
      <c r="L145" s="4">
        <v>1310678</v>
      </c>
      <c r="M145" s="24">
        <v>6.2218228390824568E-2</v>
      </c>
      <c r="N145" s="24">
        <v>-4.8715414015697567E-2</v>
      </c>
      <c r="O145" s="24">
        <v>0</v>
      </c>
      <c r="P145" s="24">
        <v>-4.8715414015697567E-2</v>
      </c>
      <c r="Q145" s="24">
        <v>0.25249997389135576</v>
      </c>
      <c r="R145" s="24">
        <v>0.42000000376002117</v>
      </c>
      <c r="S145" s="24">
        <v>0.72269978469402829</v>
      </c>
      <c r="T145" s="24">
        <v>0.81180006850278064</v>
      </c>
      <c r="U145" s="4">
        <v>388159</v>
      </c>
      <c r="V145" s="5">
        <v>0.17</v>
      </c>
      <c r="W145" s="4">
        <v>38</v>
      </c>
      <c r="X145" s="4">
        <v>22</v>
      </c>
      <c r="Y145" s="4">
        <v>26</v>
      </c>
      <c r="Z145" s="4">
        <v>391</v>
      </c>
      <c r="AA145" s="4">
        <v>33</v>
      </c>
      <c r="AB145" s="5">
        <v>0.93</v>
      </c>
      <c r="AD145" s="12"/>
      <c r="AE145" s="12"/>
    </row>
    <row r="146" spans="1:31" x14ac:dyDescent="0.3">
      <c r="A146" s="12"/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4">
        <f t="shared" si="2"/>
        <v>22368858</v>
      </c>
      <c r="H146" s="4">
        <v>22368860</v>
      </c>
      <c r="I146" s="4">
        <v>5312604</v>
      </c>
      <c r="J146" s="4">
        <v>2082540</v>
      </c>
      <c r="K146" s="4">
        <v>1505052</v>
      </c>
      <c r="L146" s="4">
        <v>1295850</v>
      </c>
      <c r="M146" s="24">
        <v>5.7930980836752521E-2</v>
      </c>
      <c r="N146" s="24">
        <v>9.352031094676394E-2</v>
      </c>
      <c r="O146" s="24">
        <v>8.4210472233876565E-2</v>
      </c>
      <c r="P146" s="24">
        <v>8.5867035803239844E-3</v>
      </c>
      <c r="Q146" s="24">
        <v>0.23749998882374873</v>
      </c>
      <c r="R146" s="24">
        <v>0.39199985543812416</v>
      </c>
      <c r="S146" s="24">
        <v>0.72270016422253591</v>
      </c>
      <c r="T146" s="24">
        <v>0.86100015148978237</v>
      </c>
      <c r="U146" s="4">
        <v>403534</v>
      </c>
      <c r="V146" s="5">
        <v>0.17</v>
      </c>
      <c r="W146" s="4">
        <v>34</v>
      </c>
      <c r="X146" s="4">
        <v>22</v>
      </c>
      <c r="Y146" s="4">
        <v>26</v>
      </c>
      <c r="Z146" s="4">
        <v>386</v>
      </c>
      <c r="AA146" s="4">
        <v>35</v>
      </c>
      <c r="AB146" s="5">
        <v>0.92</v>
      </c>
      <c r="AD146" s="12"/>
      <c r="AE146" s="12"/>
    </row>
    <row r="147" spans="1:31" x14ac:dyDescent="0.3">
      <c r="A147" s="12"/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4">
        <f t="shared" si="2"/>
        <v>47134236</v>
      </c>
      <c r="H147" s="4">
        <v>47134238</v>
      </c>
      <c r="I147" s="4">
        <v>9898190</v>
      </c>
      <c r="J147" s="4">
        <v>3500000</v>
      </c>
      <c r="K147" s="4">
        <v>2475200</v>
      </c>
      <c r="L147" s="4">
        <v>1853429</v>
      </c>
      <c r="M147" s="24">
        <v>3.9322349923212929E-2</v>
      </c>
      <c r="N147" s="24">
        <v>6.1562684713828197E-2</v>
      </c>
      <c r="O147" s="24">
        <v>4.9999989975439529E-2</v>
      </c>
      <c r="P147" s="24">
        <v>1.1012069955020243E-2</v>
      </c>
      <c r="Q147" s="24">
        <v>0.21000000042432002</v>
      </c>
      <c r="R147" s="24">
        <v>0.35360000161645716</v>
      </c>
      <c r="S147" s="24">
        <v>0.70720000000000005</v>
      </c>
      <c r="T147" s="24">
        <v>0.74879969295410476</v>
      </c>
      <c r="U147" s="4">
        <v>398544</v>
      </c>
      <c r="V147" s="5">
        <v>0.19</v>
      </c>
      <c r="W147" s="4">
        <v>31</v>
      </c>
      <c r="X147" s="4">
        <v>19</v>
      </c>
      <c r="Y147" s="4">
        <v>30</v>
      </c>
      <c r="Z147" s="4">
        <v>396</v>
      </c>
      <c r="AA147" s="4">
        <v>37</v>
      </c>
      <c r="AB147" s="5">
        <v>0.95</v>
      </c>
      <c r="AD147" s="12"/>
      <c r="AE147" s="12"/>
    </row>
    <row r="148" spans="1:31" x14ac:dyDescent="0.3">
      <c r="A148" s="12"/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4">
        <f t="shared" si="2"/>
        <v>47134236</v>
      </c>
      <c r="H148" s="4">
        <v>47134238</v>
      </c>
      <c r="I148" s="4">
        <v>9799208</v>
      </c>
      <c r="J148" s="4">
        <v>3365048</v>
      </c>
      <c r="K148" s="4">
        <v>2288232</v>
      </c>
      <c r="L148" s="4">
        <v>1695580</v>
      </c>
      <c r="M148" s="24">
        <v>3.5973425517136823E-2</v>
      </c>
      <c r="N148" s="24">
        <v>9.5919983195178249E-2</v>
      </c>
      <c r="O148" s="24">
        <v>0</v>
      </c>
      <c r="P148" s="24">
        <v>9.5919983195178471E-2</v>
      </c>
      <c r="Q148" s="24">
        <v>0.2078999982984768</v>
      </c>
      <c r="R148" s="24">
        <v>0.34339999722426545</v>
      </c>
      <c r="S148" s="24">
        <v>0.67999980980954799</v>
      </c>
      <c r="T148" s="24">
        <v>0.74100003845763895</v>
      </c>
      <c r="U148" s="4">
        <v>401029</v>
      </c>
      <c r="V148" s="5">
        <v>0.18</v>
      </c>
      <c r="W148" s="4">
        <v>35</v>
      </c>
      <c r="X148" s="4">
        <v>18</v>
      </c>
      <c r="Y148" s="4">
        <v>30</v>
      </c>
      <c r="Z148" s="4">
        <v>354</v>
      </c>
      <c r="AA148" s="4">
        <v>33</v>
      </c>
      <c r="AB148" s="5">
        <v>0.91</v>
      </c>
      <c r="AD148" s="12"/>
      <c r="AE148" s="12"/>
    </row>
    <row r="149" spans="1:31" x14ac:dyDescent="0.3">
      <c r="A149" s="12"/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4">
        <f t="shared" si="2"/>
        <v>21065819</v>
      </c>
      <c r="H149" s="4">
        <v>21065820</v>
      </c>
      <c r="I149" s="4">
        <v>5055796</v>
      </c>
      <c r="J149" s="4">
        <v>1941425</v>
      </c>
      <c r="K149" s="4">
        <v>1445585</v>
      </c>
      <c r="L149" s="4">
        <v>1126111</v>
      </c>
      <c r="M149" s="24">
        <v>5.3456784497351632E-2</v>
      </c>
      <c r="N149" s="24">
        <v>-0.14081009196851069</v>
      </c>
      <c r="O149" s="24">
        <v>-5.8252370326638991E-2</v>
      </c>
      <c r="P149" s="24">
        <v>-8.7664341280365043E-2</v>
      </c>
      <c r="Q149" s="24">
        <v>0.2399999620237902</v>
      </c>
      <c r="R149" s="24">
        <v>0.383999868665587</v>
      </c>
      <c r="S149" s="24">
        <v>0.74459997167029368</v>
      </c>
      <c r="T149" s="24">
        <v>0.77900019715201807</v>
      </c>
      <c r="U149" s="4">
        <v>384455</v>
      </c>
      <c r="V149" s="5">
        <v>0.17</v>
      </c>
      <c r="W149" s="4">
        <v>40</v>
      </c>
      <c r="X149" s="4">
        <v>18</v>
      </c>
      <c r="Y149" s="4">
        <v>29</v>
      </c>
      <c r="Z149" s="4">
        <v>396</v>
      </c>
      <c r="AA149" s="4">
        <v>31</v>
      </c>
      <c r="AB149" s="5">
        <v>0.91</v>
      </c>
      <c r="AD149" s="12"/>
      <c r="AE149" s="12"/>
    </row>
    <row r="150" spans="1:31" x14ac:dyDescent="0.3">
      <c r="A150" s="12"/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4">
        <f t="shared" si="2"/>
        <v>22586032</v>
      </c>
      <c r="H150" s="4">
        <v>22586034</v>
      </c>
      <c r="I150" s="4">
        <v>5477113</v>
      </c>
      <c r="J150" s="4">
        <v>2125119</v>
      </c>
      <c r="K150" s="4">
        <v>1582364</v>
      </c>
      <c r="L150" s="4">
        <v>1232661</v>
      </c>
      <c r="M150" s="24">
        <v>5.457624831344892E-2</v>
      </c>
      <c r="N150" s="24">
        <v>-1.7266051880761024E-3</v>
      </c>
      <c r="O150" s="24">
        <v>9.7087656419474477E-3</v>
      </c>
      <c r="P150" s="24">
        <v>-1.1325414179724769E-2</v>
      </c>
      <c r="Q150" s="24">
        <v>0.24249998915258872</v>
      </c>
      <c r="R150" s="24">
        <v>0.38799984590421999</v>
      </c>
      <c r="S150" s="24">
        <v>0.74460018474259559</v>
      </c>
      <c r="T150" s="24">
        <v>0.778999648626991</v>
      </c>
      <c r="U150" s="4">
        <v>402546</v>
      </c>
      <c r="V150" s="5">
        <v>0.18</v>
      </c>
      <c r="W150" s="4">
        <v>39</v>
      </c>
      <c r="X150" s="4">
        <v>19</v>
      </c>
      <c r="Y150" s="4">
        <v>25</v>
      </c>
      <c r="Z150" s="4">
        <v>395</v>
      </c>
      <c r="AA150" s="4">
        <v>35</v>
      </c>
      <c r="AB150" s="5">
        <v>0.92</v>
      </c>
      <c r="AD150" s="12"/>
      <c r="AE150" s="12"/>
    </row>
    <row r="151" spans="1:31" x14ac:dyDescent="0.3">
      <c r="A151" s="12"/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4">
        <f t="shared" si="2"/>
        <v>20631472</v>
      </c>
      <c r="H151" s="4">
        <v>20631473</v>
      </c>
      <c r="I151" s="4">
        <v>5261025</v>
      </c>
      <c r="J151" s="4">
        <v>2146498</v>
      </c>
      <c r="K151" s="4">
        <v>1535605</v>
      </c>
      <c r="L151" s="4">
        <v>1271788</v>
      </c>
      <c r="M151" s="24">
        <v>6.1643102264196066E-2</v>
      </c>
      <c r="N151" s="24">
        <v>-0.13841280293530445</v>
      </c>
      <c r="O151" s="24">
        <v>-5.9405883267696247E-2</v>
      </c>
      <c r="P151" s="24">
        <v>-8.3996786140808966E-2</v>
      </c>
      <c r="Q151" s="24">
        <v>0.25499997019117343</v>
      </c>
      <c r="R151" s="24">
        <v>0.40799996198459426</v>
      </c>
      <c r="S151" s="24">
        <v>0.71540015411148761</v>
      </c>
      <c r="T151" s="24">
        <v>0.82819996027624287</v>
      </c>
      <c r="U151" s="4">
        <v>405545</v>
      </c>
      <c r="V151" s="5">
        <v>0.18</v>
      </c>
      <c r="W151" s="4">
        <v>39</v>
      </c>
      <c r="X151" s="4">
        <v>18</v>
      </c>
      <c r="Y151" s="4">
        <v>28</v>
      </c>
      <c r="Z151" s="4">
        <v>352</v>
      </c>
      <c r="AA151" s="4">
        <v>32</v>
      </c>
      <c r="AB151" s="5">
        <v>0.93</v>
      </c>
      <c r="AD151" s="12"/>
      <c r="AE151" s="12"/>
    </row>
    <row r="152" spans="1:31" x14ac:dyDescent="0.3">
      <c r="A152" s="12"/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4">
        <f t="shared" si="2"/>
        <v>21500166</v>
      </c>
      <c r="H152" s="4">
        <v>21500167</v>
      </c>
      <c r="I152" s="4">
        <v>5428792</v>
      </c>
      <c r="J152" s="4">
        <v>2128086</v>
      </c>
      <c r="K152" s="4">
        <v>1569038</v>
      </c>
      <c r="L152" s="4">
        <v>1260879</v>
      </c>
      <c r="M152" s="24">
        <v>5.8645079361476588E-2</v>
      </c>
      <c r="N152" s="24">
        <v>-3.7994839312172735E-2</v>
      </c>
      <c r="O152" s="24">
        <v>2.0618566978098496E-2</v>
      </c>
      <c r="P152" s="24">
        <v>-5.7429295590083362E-2</v>
      </c>
      <c r="Q152" s="24">
        <v>0.25249999220936281</v>
      </c>
      <c r="R152" s="24">
        <v>0.39199991452978861</v>
      </c>
      <c r="S152" s="24">
        <v>0.73730009031589894</v>
      </c>
      <c r="T152" s="24">
        <v>0.80360004027945786</v>
      </c>
      <c r="U152" s="4">
        <v>389665</v>
      </c>
      <c r="V152" s="5">
        <v>0.19</v>
      </c>
      <c r="W152" s="4">
        <v>30</v>
      </c>
      <c r="X152" s="4">
        <v>18</v>
      </c>
      <c r="Y152" s="4">
        <v>27</v>
      </c>
      <c r="Z152" s="4">
        <v>379</v>
      </c>
      <c r="AA152" s="4">
        <v>38</v>
      </c>
      <c r="AB152" s="5">
        <v>0.91</v>
      </c>
      <c r="AD152" s="12"/>
      <c r="AE152" s="12"/>
    </row>
    <row r="153" spans="1:31" x14ac:dyDescent="0.3">
      <c r="A153" s="12"/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4">
        <f t="shared" si="2"/>
        <v>22368858</v>
      </c>
      <c r="H153" s="4">
        <v>22368860</v>
      </c>
      <c r="I153" s="4">
        <v>5368526</v>
      </c>
      <c r="J153" s="4">
        <v>2211832</v>
      </c>
      <c r="K153" s="4">
        <v>1598491</v>
      </c>
      <c r="L153" s="4">
        <v>1297655</v>
      </c>
      <c r="M153" s="24">
        <v>5.8011673370927261E-2</v>
      </c>
      <c r="N153" s="24">
        <v>1.3929081297989754E-3</v>
      </c>
      <c r="O153" s="24">
        <v>0</v>
      </c>
      <c r="P153" s="24">
        <v>1.3929081297989754E-3</v>
      </c>
      <c r="Q153" s="24">
        <v>0.23999998211799797</v>
      </c>
      <c r="R153" s="24">
        <v>0.41199986737514172</v>
      </c>
      <c r="S153" s="24">
        <v>0.72270000614874907</v>
      </c>
      <c r="T153" s="24">
        <v>0.81180000387865803</v>
      </c>
      <c r="U153" s="4">
        <v>384789</v>
      </c>
      <c r="V153" s="5">
        <v>0.18</v>
      </c>
      <c r="W153" s="4">
        <v>34</v>
      </c>
      <c r="X153" s="4">
        <v>19</v>
      </c>
      <c r="Y153" s="4">
        <v>30</v>
      </c>
      <c r="Z153" s="4">
        <v>381</v>
      </c>
      <c r="AA153" s="4">
        <v>31</v>
      </c>
      <c r="AB153" s="5">
        <v>0.95</v>
      </c>
      <c r="AD153" s="12"/>
      <c r="AE153" s="12"/>
    </row>
    <row r="154" spans="1:31" x14ac:dyDescent="0.3">
      <c r="A154" s="12"/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4">
        <f t="shared" si="2"/>
        <v>46685339</v>
      </c>
      <c r="H154" s="4">
        <v>46685340</v>
      </c>
      <c r="I154" s="4">
        <v>10196078</v>
      </c>
      <c r="J154" s="4">
        <v>3570666</v>
      </c>
      <c r="K154" s="4">
        <v>2355211</v>
      </c>
      <c r="L154" s="4">
        <v>1781953</v>
      </c>
      <c r="M154" s="24">
        <v>3.8169433916514263E-2</v>
      </c>
      <c r="N154" s="24">
        <v>-3.8564196416479901E-2</v>
      </c>
      <c r="O154" s="24">
        <v>-9.5237992188946796E-3</v>
      </c>
      <c r="P154" s="24">
        <v>-2.9319611085045327E-2</v>
      </c>
      <c r="Q154" s="24">
        <v>0.2183999945164799</v>
      </c>
      <c r="R154" s="24">
        <v>0.35019994943153632</v>
      </c>
      <c r="S154" s="24">
        <v>0.65959991777444316</v>
      </c>
      <c r="T154" s="24">
        <v>0.75660015174861195</v>
      </c>
      <c r="U154" s="4">
        <v>406453</v>
      </c>
      <c r="V154" s="5">
        <v>0.17</v>
      </c>
      <c r="W154" s="4">
        <v>34</v>
      </c>
      <c r="X154" s="4">
        <v>21</v>
      </c>
      <c r="Y154" s="4">
        <v>26</v>
      </c>
      <c r="Z154" s="4">
        <v>358</v>
      </c>
      <c r="AA154" s="4">
        <v>36</v>
      </c>
      <c r="AB154" s="5">
        <v>0.93</v>
      </c>
      <c r="AD154" s="12"/>
      <c r="AE154" s="12"/>
    </row>
    <row r="155" spans="1:31" x14ac:dyDescent="0.3">
      <c r="A155" s="12"/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4">
        <f t="shared" si="2"/>
        <v>43543056</v>
      </c>
      <c r="H155" s="4">
        <v>43543058</v>
      </c>
      <c r="I155" s="4">
        <v>9144042</v>
      </c>
      <c r="J155" s="4">
        <v>3046794</v>
      </c>
      <c r="K155" s="4">
        <v>2175411</v>
      </c>
      <c r="L155" s="4">
        <v>1713789</v>
      </c>
      <c r="M155" s="24">
        <v>3.935848970460458E-2</v>
      </c>
      <c r="N155" s="24">
        <v>1.0739098125715163E-2</v>
      </c>
      <c r="O155" s="24">
        <v>-7.6190478615162038E-2</v>
      </c>
      <c r="P155" s="24">
        <v>9.4099022787118125E-2</v>
      </c>
      <c r="Q155" s="24">
        <v>0.2099999958661608</v>
      </c>
      <c r="R155" s="24">
        <v>0.33319991312375863</v>
      </c>
      <c r="S155" s="24">
        <v>0.71400002756996372</v>
      </c>
      <c r="T155" s="24">
        <v>0.78780009846415233</v>
      </c>
      <c r="U155" s="4">
        <v>405943</v>
      </c>
      <c r="V155" s="5">
        <v>0.18</v>
      </c>
      <c r="W155" s="4">
        <v>31</v>
      </c>
      <c r="X155" s="4">
        <v>19</v>
      </c>
      <c r="Y155" s="4">
        <v>29</v>
      </c>
      <c r="Z155" s="4">
        <v>366</v>
      </c>
      <c r="AA155" s="4">
        <v>37</v>
      </c>
      <c r="AB155" s="5">
        <v>0.93</v>
      </c>
      <c r="AD155" s="12"/>
      <c r="AE155" s="12"/>
    </row>
    <row r="156" spans="1:31" x14ac:dyDescent="0.3">
      <c r="A156" s="12"/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4">
        <f t="shared" si="2"/>
        <v>21500166</v>
      </c>
      <c r="H156" s="4">
        <v>21500167</v>
      </c>
      <c r="I156" s="4">
        <v>5375041</v>
      </c>
      <c r="J156" s="4">
        <v>2150016</v>
      </c>
      <c r="K156" s="4">
        <v>1506731</v>
      </c>
      <c r="L156" s="4">
        <v>1186099</v>
      </c>
      <c r="M156" s="24">
        <v>5.5166966842629638E-2</v>
      </c>
      <c r="N156" s="24">
        <v>5.3270059523439439E-2</v>
      </c>
      <c r="O156" s="24">
        <v>2.0618566978098496E-2</v>
      </c>
      <c r="P156" s="24">
        <v>3.1991867100849225E-2</v>
      </c>
      <c r="Q156" s="24">
        <v>0.24999996511655004</v>
      </c>
      <c r="R156" s="24">
        <v>0.39999992558196301</v>
      </c>
      <c r="S156" s="24">
        <v>0.70079990102399237</v>
      </c>
      <c r="T156" s="24">
        <v>0.78720023680404794</v>
      </c>
      <c r="U156" s="4">
        <v>400538</v>
      </c>
      <c r="V156" s="5">
        <v>0.18</v>
      </c>
      <c r="W156" s="4">
        <v>30</v>
      </c>
      <c r="X156" s="4">
        <v>19</v>
      </c>
      <c r="Y156" s="4">
        <v>29</v>
      </c>
      <c r="Z156" s="4">
        <v>389</v>
      </c>
      <c r="AA156" s="4">
        <v>36</v>
      </c>
      <c r="AB156" s="5">
        <v>0.95</v>
      </c>
      <c r="AD156" s="12"/>
      <c r="AE156" s="12"/>
    </row>
    <row r="157" spans="1:31" x14ac:dyDescent="0.3">
      <c r="A157" s="12"/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4">
        <f t="shared" si="2"/>
        <v>22368858</v>
      </c>
      <c r="H157" s="4">
        <v>22368860</v>
      </c>
      <c r="I157" s="4">
        <v>5759981</v>
      </c>
      <c r="J157" s="4">
        <v>2280952</v>
      </c>
      <c r="K157" s="4">
        <v>1715048</v>
      </c>
      <c r="L157" s="4">
        <v>1392276</v>
      </c>
      <c r="M157" s="24">
        <v>6.2241705656881932E-2</v>
      </c>
      <c r="N157" s="24">
        <v>0.12948815611104747</v>
      </c>
      <c r="O157" s="24">
        <v>-9.6154118616319506E-3</v>
      </c>
      <c r="P157" s="24">
        <v>0.14045409093362049</v>
      </c>
      <c r="Q157" s="24">
        <v>0.2574999798827477</v>
      </c>
      <c r="R157" s="24">
        <v>0.3959999173608385</v>
      </c>
      <c r="S157" s="24">
        <v>0.75190008382464868</v>
      </c>
      <c r="T157" s="24">
        <v>0.81180001959128845</v>
      </c>
      <c r="U157" s="4">
        <v>395075</v>
      </c>
      <c r="V157" s="5">
        <v>0.17</v>
      </c>
      <c r="W157" s="4">
        <v>30</v>
      </c>
      <c r="X157" s="4">
        <v>17</v>
      </c>
      <c r="Y157" s="4">
        <v>25</v>
      </c>
      <c r="Z157" s="4">
        <v>389</v>
      </c>
      <c r="AA157" s="4">
        <v>33</v>
      </c>
      <c r="AB157" s="5">
        <v>0.95</v>
      </c>
      <c r="AD157" s="12"/>
      <c r="AE157" s="12"/>
    </row>
    <row r="158" spans="1:31" x14ac:dyDescent="0.3">
      <c r="A158" s="12"/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4">
        <f t="shared" si="2"/>
        <v>22368858</v>
      </c>
      <c r="H158" s="4">
        <v>22368860</v>
      </c>
      <c r="I158" s="4">
        <v>5536293</v>
      </c>
      <c r="J158" s="4">
        <v>2170226</v>
      </c>
      <c r="K158" s="4">
        <v>1536737</v>
      </c>
      <c r="L158" s="4">
        <v>1247523</v>
      </c>
      <c r="M158" s="24">
        <v>5.5770522056108357E-2</v>
      </c>
      <c r="N158" s="24">
        <v>-1.9079437767929863E-2</v>
      </c>
      <c r="O158" s="24">
        <v>8.4210472233876565E-2</v>
      </c>
      <c r="P158" s="24">
        <v>-9.5267434512274041E-2</v>
      </c>
      <c r="Q158" s="24">
        <v>0.24750000670575076</v>
      </c>
      <c r="R158" s="24">
        <v>0.39199984538390581</v>
      </c>
      <c r="S158" s="24">
        <v>0.70809998590008594</v>
      </c>
      <c r="T158" s="24">
        <v>0.81179993713953658</v>
      </c>
      <c r="U158" s="4">
        <v>389074</v>
      </c>
      <c r="V158" s="5">
        <v>0.18</v>
      </c>
      <c r="W158" s="4">
        <v>30</v>
      </c>
      <c r="X158" s="4">
        <v>21</v>
      </c>
      <c r="Y158" s="4">
        <v>30</v>
      </c>
      <c r="Z158" s="4">
        <v>375</v>
      </c>
      <c r="AA158" s="4">
        <v>36</v>
      </c>
      <c r="AB158" s="5">
        <v>0.94</v>
      </c>
      <c r="AD158" s="12"/>
      <c r="AE158" s="12"/>
    </row>
    <row r="159" spans="1:31" x14ac:dyDescent="0.3">
      <c r="A159" s="12"/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4">
        <f t="shared" si="2"/>
        <v>22368858</v>
      </c>
      <c r="H159" s="4">
        <v>22368860</v>
      </c>
      <c r="I159" s="4">
        <v>5815903</v>
      </c>
      <c r="J159" s="4">
        <v>2326361</v>
      </c>
      <c r="K159" s="4">
        <v>1766173</v>
      </c>
      <c r="L159" s="4">
        <v>1477227</v>
      </c>
      <c r="M159" s="24">
        <v>6.6039440543684394E-2</v>
      </c>
      <c r="N159" s="24">
        <v>0.17158506089799253</v>
      </c>
      <c r="O159" s="24">
        <v>4.0403967113556316E-2</v>
      </c>
      <c r="P159" s="24">
        <v>0.12608664294970828</v>
      </c>
      <c r="Q159" s="24">
        <v>0.25999997317699697</v>
      </c>
      <c r="R159" s="24">
        <v>0.39999996561153101</v>
      </c>
      <c r="S159" s="24">
        <v>0.75919988342308009</v>
      </c>
      <c r="T159" s="24">
        <v>0.83639994496575365</v>
      </c>
      <c r="U159" s="4">
        <v>402050</v>
      </c>
      <c r="V159" s="5">
        <v>0.17</v>
      </c>
      <c r="W159" s="4">
        <v>40</v>
      </c>
      <c r="X159" s="4">
        <v>18</v>
      </c>
      <c r="Y159" s="4">
        <v>30</v>
      </c>
      <c r="Z159" s="4">
        <v>379</v>
      </c>
      <c r="AA159" s="4">
        <v>38</v>
      </c>
      <c r="AB159" s="5">
        <v>0.95</v>
      </c>
      <c r="AD159" s="12"/>
      <c r="AE159" s="12"/>
    </row>
    <row r="160" spans="1:31" x14ac:dyDescent="0.3">
      <c r="A160" s="12"/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4">
        <f t="shared" si="2"/>
        <v>21065819</v>
      </c>
      <c r="H160" s="4">
        <v>21065820</v>
      </c>
      <c r="I160" s="4">
        <v>5477113</v>
      </c>
      <c r="J160" s="4">
        <v>2278479</v>
      </c>
      <c r="K160" s="4">
        <v>1596758</v>
      </c>
      <c r="L160" s="4">
        <v>1348621</v>
      </c>
      <c r="M160" s="24">
        <v>6.4019392551536089E-2</v>
      </c>
      <c r="N160" s="24">
        <v>3.9275462276182838E-2</v>
      </c>
      <c r="O160" s="24">
        <v>-5.8252370326638991E-2</v>
      </c>
      <c r="P160" s="24">
        <v>0.10356052207278021</v>
      </c>
      <c r="Q160" s="24">
        <v>0.25999999050594758</v>
      </c>
      <c r="R160" s="24">
        <v>0.41599999853937647</v>
      </c>
      <c r="S160" s="24">
        <v>0.7007999634844122</v>
      </c>
      <c r="T160" s="24">
        <v>0.84459949472618889</v>
      </c>
      <c r="U160" s="4">
        <v>390178</v>
      </c>
      <c r="V160" s="5">
        <v>0.19</v>
      </c>
      <c r="W160" s="4">
        <v>35</v>
      </c>
      <c r="X160" s="4">
        <v>21</v>
      </c>
      <c r="Y160" s="4">
        <v>25</v>
      </c>
      <c r="Z160" s="4">
        <v>391</v>
      </c>
      <c r="AA160" s="4">
        <v>35</v>
      </c>
      <c r="AB160" s="5">
        <v>0.95</v>
      </c>
      <c r="AD160" s="12"/>
      <c r="AE160" s="12"/>
    </row>
    <row r="161" spans="1:31" x14ac:dyDescent="0.3">
      <c r="A161" s="12"/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4">
        <f t="shared" si="2"/>
        <v>42645261</v>
      </c>
      <c r="H161" s="4">
        <v>42645263</v>
      </c>
      <c r="I161" s="4">
        <v>8597285</v>
      </c>
      <c r="J161" s="4">
        <v>2776923</v>
      </c>
      <c r="K161" s="4">
        <v>1926073</v>
      </c>
      <c r="L161" s="4">
        <v>1427220</v>
      </c>
      <c r="M161" s="24">
        <v>3.3467257547456095E-2</v>
      </c>
      <c r="N161" s="24">
        <v>-0.19906978466884373</v>
      </c>
      <c r="O161" s="24">
        <v>-8.6538474102115903E-2</v>
      </c>
      <c r="P161" s="24">
        <v>-0.12319219560193007</v>
      </c>
      <c r="Q161" s="24">
        <v>0.20159999951225532</v>
      </c>
      <c r="R161" s="24">
        <v>0.32299999360263154</v>
      </c>
      <c r="S161" s="24">
        <v>0.69359971450414726</v>
      </c>
      <c r="T161" s="24">
        <v>0.7409999517152257</v>
      </c>
      <c r="U161" s="4">
        <v>407570</v>
      </c>
      <c r="V161" s="5">
        <v>0.19</v>
      </c>
      <c r="W161" s="4">
        <v>35</v>
      </c>
      <c r="X161" s="4">
        <v>17</v>
      </c>
      <c r="Y161" s="4">
        <v>29</v>
      </c>
      <c r="Z161" s="4">
        <v>388</v>
      </c>
      <c r="AA161" s="4">
        <v>30</v>
      </c>
      <c r="AB161" s="5">
        <v>0.93</v>
      </c>
      <c r="AD161" s="12"/>
      <c r="AE161" s="12"/>
    </row>
    <row r="162" spans="1:31" x14ac:dyDescent="0.3">
      <c r="A162" s="12"/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4">
        <f t="shared" si="2"/>
        <v>44889749</v>
      </c>
      <c r="H162" s="4">
        <v>44889750</v>
      </c>
      <c r="I162" s="4">
        <v>9803921</v>
      </c>
      <c r="J162" s="4">
        <v>3333333</v>
      </c>
      <c r="K162" s="4">
        <v>2153333</v>
      </c>
      <c r="L162" s="4">
        <v>1646008</v>
      </c>
      <c r="M162" s="24">
        <v>3.6667791645086018E-2</v>
      </c>
      <c r="N162" s="24">
        <v>-3.9550376388225117E-2</v>
      </c>
      <c r="O162" s="24">
        <v>3.0927847599856007E-2</v>
      </c>
      <c r="P162" s="24">
        <v>-6.8363854398706181E-2</v>
      </c>
      <c r="Q162" s="24">
        <v>0.21839999108927985</v>
      </c>
      <c r="R162" s="24">
        <v>0.33999998571999918</v>
      </c>
      <c r="S162" s="24">
        <v>0.64599996459999642</v>
      </c>
      <c r="T162" s="24">
        <v>0.76440011832819166</v>
      </c>
      <c r="U162" s="4">
        <v>400094</v>
      </c>
      <c r="V162" s="5">
        <v>0.18</v>
      </c>
      <c r="W162" s="4">
        <v>35</v>
      </c>
      <c r="X162" s="4">
        <v>22</v>
      </c>
      <c r="Y162" s="4">
        <v>26</v>
      </c>
      <c r="Z162" s="4">
        <v>364</v>
      </c>
      <c r="AA162" s="4">
        <v>34</v>
      </c>
      <c r="AB162" s="5">
        <v>0.95</v>
      </c>
      <c r="AD162" s="12"/>
      <c r="AE162" s="12"/>
    </row>
    <row r="163" spans="1:31" x14ac:dyDescent="0.3">
      <c r="A163" s="12"/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4">
        <f t="shared" si="2"/>
        <v>21934511</v>
      </c>
      <c r="H163" s="4">
        <v>21934513</v>
      </c>
      <c r="I163" s="4">
        <v>5319119</v>
      </c>
      <c r="J163" s="4">
        <v>2212753</v>
      </c>
      <c r="K163" s="4">
        <v>1647616</v>
      </c>
      <c r="L163" s="4">
        <v>1310514</v>
      </c>
      <c r="M163" s="24">
        <v>5.9746664993200443E-2</v>
      </c>
      <c r="N163" s="24">
        <v>0.10489427948257268</v>
      </c>
      <c r="O163" s="24">
        <v>2.0201937045509322E-2</v>
      </c>
      <c r="P163" s="24">
        <v>8.3015224738292037E-2</v>
      </c>
      <c r="Q163" s="24">
        <v>0.24249998164992312</v>
      </c>
      <c r="R163" s="24">
        <v>0.41599990524746672</v>
      </c>
      <c r="S163" s="24">
        <v>0.74460005251376904</v>
      </c>
      <c r="T163" s="24">
        <v>0.79540014178060903</v>
      </c>
      <c r="U163" s="4">
        <v>392606</v>
      </c>
      <c r="V163" s="5">
        <v>0.17</v>
      </c>
      <c r="W163" s="4">
        <v>37</v>
      </c>
      <c r="X163" s="4">
        <v>21</v>
      </c>
      <c r="Y163" s="4">
        <v>30</v>
      </c>
      <c r="Z163" s="4">
        <v>397</v>
      </c>
      <c r="AA163" s="4">
        <v>35</v>
      </c>
      <c r="AB163" s="5">
        <v>0.91</v>
      </c>
      <c r="AD163" s="12"/>
      <c r="AE163" s="12"/>
    </row>
    <row r="164" spans="1:31" x14ac:dyDescent="0.3">
      <c r="A164" s="12"/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4">
        <f t="shared" si="2"/>
        <v>22368858</v>
      </c>
      <c r="H164" s="4">
        <v>22368860</v>
      </c>
      <c r="I164" s="4">
        <v>5759981</v>
      </c>
      <c r="J164" s="4">
        <v>2350072</v>
      </c>
      <c r="K164" s="4">
        <v>1681241</v>
      </c>
      <c r="L164" s="4">
        <v>1309687</v>
      </c>
      <c r="M164" s="24">
        <v>5.8549563992085427E-2</v>
      </c>
      <c r="N164" s="24">
        <v>-5.9319416552465198E-2</v>
      </c>
      <c r="O164" s="24">
        <v>0</v>
      </c>
      <c r="P164" s="24">
        <v>-5.9319416552465198E-2</v>
      </c>
      <c r="Q164" s="24">
        <v>0.2574999798827477</v>
      </c>
      <c r="R164" s="24">
        <v>0.40799995694430241</v>
      </c>
      <c r="S164" s="24">
        <v>0.71539978349599498</v>
      </c>
      <c r="T164" s="24">
        <v>0.77900015524246669</v>
      </c>
      <c r="U164" s="4">
        <v>390751</v>
      </c>
      <c r="V164" s="5">
        <v>0.17</v>
      </c>
      <c r="W164" s="4">
        <v>31</v>
      </c>
      <c r="X164" s="4">
        <v>17</v>
      </c>
      <c r="Y164" s="4">
        <v>26</v>
      </c>
      <c r="Z164" s="4">
        <v>354</v>
      </c>
      <c r="AA164" s="4">
        <v>31</v>
      </c>
      <c r="AB164" s="5">
        <v>0.94</v>
      </c>
      <c r="AD164" s="12"/>
      <c r="AE164" s="12"/>
    </row>
    <row r="165" spans="1:31" x14ac:dyDescent="0.3">
      <c r="A165" s="12"/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4">
        <f t="shared" si="2"/>
        <v>21934511</v>
      </c>
      <c r="H165" s="4">
        <v>21934513</v>
      </c>
      <c r="I165" s="4">
        <v>5757809</v>
      </c>
      <c r="J165" s="4">
        <v>2418280</v>
      </c>
      <c r="K165" s="4">
        <v>1853611</v>
      </c>
      <c r="L165" s="4">
        <v>1443963</v>
      </c>
      <c r="M165" s="24">
        <v>6.5830638683430087E-2</v>
      </c>
      <c r="N165" s="24">
        <v>0.1574640307232813</v>
      </c>
      <c r="O165" s="24">
        <v>-1.9417486578885645E-2</v>
      </c>
      <c r="P165" s="24">
        <v>0.1803841215113724</v>
      </c>
      <c r="Q165" s="24">
        <v>0.26249996979645729</v>
      </c>
      <c r="R165" s="24">
        <v>0.42000003820897847</v>
      </c>
      <c r="S165" s="24">
        <v>0.76649974361943196</v>
      </c>
      <c r="T165" s="24">
        <v>0.77900001672411312</v>
      </c>
      <c r="U165" s="4">
        <v>398995</v>
      </c>
      <c r="V165" s="5">
        <v>0.17</v>
      </c>
      <c r="W165" s="4">
        <v>36</v>
      </c>
      <c r="X165" s="4">
        <v>21</v>
      </c>
      <c r="Y165" s="4">
        <v>30</v>
      </c>
      <c r="Z165" s="4">
        <v>400</v>
      </c>
      <c r="AA165" s="4">
        <v>32</v>
      </c>
      <c r="AB165" s="5">
        <v>0.95</v>
      </c>
      <c r="AD165" s="12"/>
      <c r="AE165" s="12"/>
    </row>
    <row r="166" spans="1:31" x14ac:dyDescent="0.3">
      <c r="A166" s="12"/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4">
        <f t="shared" si="2"/>
        <v>21717338</v>
      </c>
      <c r="H166" s="4">
        <v>21717340</v>
      </c>
      <c r="I166" s="4">
        <v>5483628</v>
      </c>
      <c r="J166" s="4">
        <v>2105713</v>
      </c>
      <c r="K166" s="4">
        <v>1583285</v>
      </c>
      <c r="L166" s="4">
        <v>1350226</v>
      </c>
      <c r="M166" s="24">
        <v>6.2172715443051495E-2</v>
      </c>
      <c r="N166" s="24">
        <v>-8.5972568873978084E-2</v>
      </c>
      <c r="O166" s="24">
        <v>-2.9126207515823954E-2</v>
      </c>
      <c r="P166" s="24">
        <v>-5.8551754357687225E-2</v>
      </c>
      <c r="Q166" s="24">
        <v>0.25249998388384581</v>
      </c>
      <c r="R166" s="24">
        <v>0.38399997228112481</v>
      </c>
      <c r="S166" s="24">
        <v>0.75189971282886126</v>
      </c>
      <c r="T166" s="24">
        <v>0.85280034864222176</v>
      </c>
      <c r="U166" s="4">
        <v>407670</v>
      </c>
      <c r="V166" s="5">
        <v>0.17</v>
      </c>
      <c r="W166" s="4">
        <v>36</v>
      </c>
      <c r="X166" s="4">
        <v>17</v>
      </c>
      <c r="Y166" s="4">
        <v>30</v>
      </c>
      <c r="Z166" s="4">
        <v>399</v>
      </c>
      <c r="AA166" s="4">
        <v>31</v>
      </c>
      <c r="AB166" s="5">
        <v>0.92</v>
      </c>
      <c r="AD166" s="12"/>
      <c r="AE166" s="12"/>
    </row>
    <row r="167" spans="1:31" x14ac:dyDescent="0.3">
      <c r="A167" s="12"/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4">
        <f t="shared" si="2"/>
        <v>22368858</v>
      </c>
      <c r="H167" s="4">
        <v>22368860</v>
      </c>
      <c r="I167" s="4">
        <v>5815903</v>
      </c>
      <c r="J167" s="4">
        <v>2279834</v>
      </c>
      <c r="K167" s="4">
        <v>1647636</v>
      </c>
      <c r="L167" s="4">
        <v>1283508</v>
      </c>
      <c r="M167" s="24">
        <v>5.7379231664018641E-2</v>
      </c>
      <c r="N167" s="24">
        <v>-4.8281170173087862E-2</v>
      </c>
      <c r="O167" s="24">
        <v>6.1855605993766494E-2</v>
      </c>
      <c r="P167" s="24">
        <v>-0.1037210854847157</v>
      </c>
      <c r="Q167" s="24">
        <v>0.25999997317699697</v>
      </c>
      <c r="R167" s="24">
        <v>0.39200000412661629</v>
      </c>
      <c r="S167" s="24">
        <v>0.72269998605161601</v>
      </c>
      <c r="T167" s="24">
        <v>0.77899973052300386</v>
      </c>
      <c r="U167" s="4">
        <v>404518</v>
      </c>
      <c r="V167" s="5">
        <v>0.18</v>
      </c>
      <c r="W167" s="4">
        <v>36</v>
      </c>
      <c r="X167" s="4">
        <v>20</v>
      </c>
      <c r="Y167" s="4">
        <v>30</v>
      </c>
      <c r="Z167" s="4">
        <v>393</v>
      </c>
      <c r="AA167" s="4">
        <v>35</v>
      </c>
      <c r="AB167" s="5">
        <v>0.94</v>
      </c>
      <c r="AD167" s="12"/>
      <c r="AE167" s="12"/>
    </row>
    <row r="168" spans="1:31" x14ac:dyDescent="0.3">
      <c r="A168" s="12"/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4">
        <f t="shared" si="2"/>
        <v>44440851</v>
      </c>
      <c r="H168" s="4">
        <v>44440853</v>
      </c>
      <c r="I168" s="4">
        <v>8865950</v>
      </c>
      <c r="J168" s="4">
        <v>3135000</v>
      </c>
      <c r="K168" s="4">
        <v>2110482</v>
      </c>
      <c r="L168" s="4">
        <v>1613252</v>
      </c>
      <c r="M168" s="24">
        <v>3.6301103401413112E-2</v>
      </c>
      <c r="N168" s="24">
        <v>0.13034570703885873</v>
      </c>
      <c r="O168" s="24">
        <v>4.2105264638900852E-2</v>
      </c>
      <c r="P168" s="24">
        <v>8.4675173934962045E-2</v>
      </c>
      <c r="Q168" s="24">
        <v>0.19949999609593452</v>
      </c>
      <c r="R168" s="24">
        <v>0.3536000090232857</v>
      </c>
      <c r="S168" s="24">
        <v>0.67320000000000002</v>
      </c>
      <c r="T168" s="24">
        <v>0.76439979113775902</v>
      </c>
      <c r="U168" s="4">
        <v>407641</v>
      </c>
      <c r="V168" s="5">
        <v>0.17</v>
      </c>
      <c r="W168" s="4">
        <v>38</v>
      </c>
      <c r="X168" s="4">
        <v>22</v>
      </c>
      <c r="Y168" s="4">
        <v>27</v>
      </c>
      <c r="Z168" s="4">
        <v>357</v>
      </c>
      <c r="AA168" s="4">
        <v>30</v>
      </c>
      <c r="AB168" s="5">
        <v>0.91</v>
      </c>
      <c r="AD168" s="12"/>
      <c r="AE168" s="12"/>
    </row>
    <row r="169" spans="1:31" x14ac:dyDescent="0.3">
      <c r="A169" s="12"/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4">
        <f t="shared" si="2"/>
        <v>45787544</v>
      </c>
      <c r="H169" s="4">
        <v>45787545</v>
      </c>
      <c r="I169" s="4">
        <v>9230769</v>
      </c>
      <c r="J169" s="4">
        <v>3201230</v>
      </c>
      <c r="K169" s="4">
        <v>2133300</v>
      </c>
      <c r="L169" s="4">
        <v>1697253</v>
      </c>
      <c r="M169" s="24">
        <v>3.7068006157569708E-2</v>
      </c>
      <c r="N169" s="24">
        <v>3.113289850353107E-2</v>
      </c>
      <c r="O169" s="24">
        <v>2.000000044553607E-2</v>
      </c>
      <c r="P169" s="24">
        <v>1.0914606376010827E-2</v>
      </c>
      <c r="Q169" s="24">
        <v>0.20159999842751997</v>
      </c>
      <c r="R169" s="24">
        <v>0.34679992533666482</v>
      </c>
      <c r="S169" s="24">
        <v>0.66640010246061665</v>
      </c>
      <c r="T169" s="24">
        <v>0.79559977499648427</v>
      </c>
      <c r="U169" s="4">
        <v>386588</v>
      </c>
      <c r="V169" s="5">
        <v>0.19</v>
      </c>
      <c r="W169" s="4">
        <v>31</v>
      </c>
      <c r="X169" s="4">
        <v>21</v>
      </c>
      <c r="Y169" s="4">
        <v>27</v>
      </c>
      <c r="Z169" s="4">
        <v>385</v>
      </c>
      <c r="AA169" s="4">
        <v>34</v>
      </c>
      <c r="AB169" s="5">
        <v>0.93</v>
      </c>
      <c r="AD169" s="12"/>
      <c r="AE169" s="12"/>
    </row>
    <row r="170" spans="1:31" x14ac:dyDescent="0.3">
      <c r="A170" s="12"/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4">
        <f t="shared" si="2"/>
        <v>22586032</v>
      </c>
      <c r="H170" s="4">
        <v>22586034</v>
      </c>
      <c r="I170" s="4">
        <v>5928833</v>
      </c>
      <c r="J170" s="4">
        <v>2252956</v>
      </c>
      <c r="K170" s="4">
        <v>1611765</v>
      </c>
      <c r="L170" s="4">
        <v>1361297</v>
      </c>
      <c r="M170" s="24">
        <v>6.0271626262494778E-2</v>
      </c>
      <c r="N170" s="24">
        <v>3.8750444482088753E-2</v>
      </c>
      <c r="O170" s="24">
        <v>2.9703010019234144E-2</v>
      </c>
      <c r="P170" s="24">
        <v>8.786453090797286E-3</v>
      </c>
      <c r="Q170" s="24">
        <v>0.26249995904548801</v>
      </c>
      <c r="R170" s="24">
        <v>0.37999990891968116</v>
      </c>
      <c r="S170" s="24">
        <v>0.71540012321589952</v>
      </c>
      <c r="T170" s="24">
        <v>0.84460017434303392</v>
      </c>
      <c r="U170" s="4">
        <v>388917</v>
      </c>
      <c r="V170" s="5">
        <v>0.17</v>
      </c>
      <c r="W170" s="4">
        <v>30</v>
      </c>
      <c r="X170" s="4">
        <v>18</v>
      </c>
      <c r="Y170" s="4">
        <v>26</v>
      </c>
      <c r="Z170" s="4">
        <v>350</v>
      </c>
      <c r="AA170" s="4">
        <v>32</v>
      </c>
      <c r="AB170" s="5">
        <v>0.93</v>
      </c>
      <c r="AD170" s="12"/>
      <c r="AE170" s="12"/>
    </row>
    <row r="171" spans="1:31" x14ac:dyDescent="0.3">
      <c r="A171" s="12"/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4">
        <f t="shared" si="2"/>
        <v>21065819</v>
      </c>
      <c r="H171" s="4">
        <v>21065820</v>
      </c>
      <c r="I171" s="4">
        <v>5529777</v>
      </c>
      <c r="J171" s="4">
        <v>2101315</v>
      </c>
      <c r="K171" s="4">
        <v>1579979</v>
      </c>
      <c r="L171" s="4">
        <v>1256715</v>
      </c>
      <c r="M171" s="24">
        <v>5.965659062880059E-2</v>
      </c>
      <c r="N171" s="24">
        <v>-4.0446305109541392E-2</v>
      </c>
      <c r="O171" s="24">
        <v>-5.8252370326638991E-2</v>
      </c>
      <c r="P171" s="24">
        <v>1.8907512904191792E-2</v>
      </c>
      <c r="Q171" s="24">
        <v>0.26249996439730333</v>
      </c>
      <c r="R171" s="24">
        <v>0.37999995298182909</v>
      </c>
      <c r="S171" s="24">
        <v>0.75190011968695791</v>
      </c>
      <c r="T171" s="24">
        <v>0.795399812275986</v>
      </c>
      <c r="U171" s="4">
        <v>398356</v>
      </c>
      <c r="V171" s="5">
        <v>0.19</v>
      </c>
      <c r="W171" s="4">
        <v>40</v>
      </c>
      <c r="X171" s="4">
        <v>19</v>
      </c>
      <c r="Y171" s="4">
        <v>25</v>
      </c>
      <c r="Z171" s="4">
        <v>397</v>
      </c>
      <c r="AA171" s="4">
        <v>40</v>
      </c>
      <c r="AB171" s="5">
        <v>0.93</v>
      </c>
      <c r="AD171" s="12"/>
      <c r="AE171" s="12"/>
    </row>
    <row r="172" spans="1:31" x14ac:dyDescent="0.3">
      <c r="A172" s="12"/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4">
        <f t="shared" si="2"/>
        <v>22151685</v>
      </c>
      <c r="H172" s="4">
        <v>22151687</v>
      </c>
      <c r="I172" s="4">
        <v>5261025</v>
      </c>
      <c r="J172" s="4">
        <v>2146498</v>
      </c>
      <c r="K172" s="4">
        <v>1519935</v>
      </c>
      <c r="L172" s="4">
        <v>1296201</v>
      </c>
      <c r="M172" s="24">
        <v>5.8514775872374865E-2</v>
      </c>
      <c r="N172" s="24">
        <v>-0.10233087689920028</v>
      </c>
      <c r="O172" s="24">
        <v>9.9010185364971637E-3</v>
      </c>
      <c r="P172" s="24">
        <v>-0.11113157881144275</v>
      </c>
      <c r="Q172" s="24">
        <v>0.23749997009257129</v>
      </c>
      <c r="R172" s="24">
        <v>0.40799996198459426</v>
      </c>
      <c r="S172" s="24">
        <v>0.70809989107839844</v>
      </c>
      <c r="T172" s="24">
        <v>0.85280028422268062</v>
      </c>
      <c r="U172" s="4">
        <v>406848</v>
      </c>
      <c r="V172" s="5">
        <v>0.18</v>
      </c>
      <c r="W172" s="4">
        <v>32</v>
      </c>
      <c r="X172" s="4">
        <v>19</v>
      </c>
      <c r="Y172" s="4">
        <v>27</v>
      </c>
      <c r="Z172" s="4">
        <v>370</v>
      </c>
      <c r="AA172" s="4">
        <v>39</v>
      </c>
      <c r="AB172" s="5">
        <v>0.94</v>
      </c>
      <c r="AD172" s="12"/>
      <c r="AE172" s="12"/>
    </row>
    <row r="173" spans="1:31" x14ac:dyDescent="0.3">
      <c r="A173" s="12"/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4">
        <f t="shared" si="2"/>
        <v>10207149</v>
      </c>
      <c r="H173" s="4">
        <v>10207150</v>
      </c>
      <c r="I173" s="4">
        <v>2526269</v>
      </c>
      <c r="J173" s="4">
        <v>1040823</v>
      </c>
      <c r="K173" s="4">
        <v>729408</v>
      </c>
      <c r="L173" s="4">
        <v>616058</v>
      </c>
      <c r="M173" s="24">
        <v>6.035553509059826E-2</v>
      </c>
      <c r="N173" s="24">
        <v>-0.54373712252615491</v>
      </c>
      <c r="O173" s="24">
        <v>-0.52999999355353777</v>
      </c>
      <c r="P173" s="24">
        <v>-2.9227939289827587E-2</v>
      </c>
      <c r="Q173" s="24">
        <v>0.24749993876841234</v>
      </c>
      <c r="R173" s="24">
        <v>0.41200006808459433</v>
      </c>
      <c r="S173" s="24">
        <v>0.70079927134584841</v>
      </c>
      <c r="T173" s="24">
        <v>0.84460000438711946</v>
      </c>
      <c r="U173" s="4">
        <v>381025</v>
      </c>
      <c r="V173" s="5">
        <v>0.17</v>
      </c>
      <c r="W173" s="4">
        <v>34</v>
      </c>
      <c r="X173" s="4">
        <v>19</v>
      </c>
      <c r="Y173" s="4">
        <v>25</v>
      </c>
      <c r="Z173" s="4">
        <v>393</v>
      </c>
      <c r="AA173" s="4">
        <v>38</v>
      </c>
      <c r="AB173" s="5">
        <v>0.91</v>
      </c>
      <c r="AD173" s="12"/>
      <c r="AE173" s="12"/>
    </row>
    <row r="174" spans="1:31" x14ac:dyDescent="0.3">
      <c r="A174" s="12"/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4">
        <f t="shared" si="2"/>
        <v>21065819</v>
      </c>
      <c r="H174" s="4">
        <v>21065820</v>
      </c>
      <c r="I174" s="4">
        <v>5108461</v>
      </c>
      <c r="J174" s="4">
        <v>2104686</v>
      </c>
      <c r="K174" s="4">
        <v>1613241</v>
      </c>
      <c r="L174" s="4">
        <v>1336086</v>
      </c>
      <c r="M174" s="24">
        <v>6.342435281417956E-2</v>
      </c>
      <c r="N174" s="24">
        <v>4.0964294729756157E-2</v>
      </c>
      <c r="O174" s="24">
        <v>-5.8252370326638991E-2</v>
      </c>
      <c r="P174" s="24">
        <v>0.10535381835640178</v>
      </c>
      <c r="Q174" s="24">
        <v>0.24249998338540821</v>
      </c>
      <c r="R174" s="24">
        <v>0.41200001331124969</v>
      </c>
      <c r="S174" s="24">
        <v>0.76649961086831953</v>
      </c>
      <c r="T174" s="24">
        <v>0.82819987838146936</v>
      </c>
      <c r="U174" s="4">
        <v>382419</v>
      </c>
      <c r="V174" s="5">
        <v>0.17</v>
      </c>
      <c r="W174" s="4">
        <v>36</v>
      </c>
      <c r="X174" s="4">
        <v>17</v>
      </c>
      <c r="Y174" s="4">
        <v>30</v>
      </c>
      <c r="Z174" s="4">
        <v>362</v>
      </c>
      <c r="AA174" s="4">
        <v>36</v>
      </c>
      <c r="AB174" s="5">
        <v>0.95</v>
      </c>
      <c r="AD174" s="12"/>
      <c r="AE174" s="12"/>
    </row>
    <row r="175" spans="1:31" x14ac:dyDescent="0.3">
      <c r="A175" s="12"/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4">
        <f t="shared" si="2"/>
        <v>44889749</v>
      </c>
      <c r="H175" s="4">
        <v>44889750</v>
      </c>
      <c r="I175" s="4">
        <v>9332579</v>
      </c>
      <c r="J175" s="4">
        <v>3014423</v>
      </c>
      <c r="K175" s="4">
        <v>2131800</v>
      </c>
      <c r="L175" s="4">
        <v>1579663</v>
      </c>
      <c r="M175" s="24">
        <v>3.51898373236652E-2</v>
      </c>
      <c r="N175" s="24">
        <v>-2.0820677736646198E-2</v>
      </c>
      <c r="O175" s="24">
        <v>1.0101021692856316E-2</v>
      </c>
      <c r="P175" s="24">
        <v>-3.0612460052788726E-2</v>
      </c>
      <c r="Q175" s="24">
        <v>0.20789999944307999</v>
      </c>
      <c r="R175" s="24">
        <v>0.32299999817842423</v>
      </c>
      <c r="S175" s="24">
        <v>0.7072000180465714</v>
      </c>
      <c r="T175" s="24">
        <v>0.74099962473027492</v>
      </c>
      <c r="U175" s="4">
        <v>389769</v>
      </c>
      <c r="V175" s="5">
        <v>0.17</v>
      </c>
      <c r="W175" s="4">
        <v>36</v>
      </c>
      <c r="X175" s="4">
        <v>21</v>
      </c>
      <c r="Y175" s="4">
        <v>26</v>
      </c>
      <c r="Z175" s="4">
        <v>366</v>
      </c>
      <c r="AA175" s="4">
        <v>36</v>
      </c>
      <c r="AB175" s="5">
        <v>0.93</v>
      </c>
      <c r="AD175" s="12"/>
      <c r="AE175" s="12"/>
    </row>
    <row r="176" spans="1:31" x14ac:dyDescent="0.3">
      <c r="A176" s="12"/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4">
        <f t="shared" si="2"/>
        <v>43543056</v>
      </c>
      <c r="H176" s="4">
        <v>43543058</v>
      </c>
      <c r="I176" s="4">
        <v>8869720</v>
      </c>
      <c r="J176" s="4">
        <v>3136333</v>
      </c>
      <c r="K176" s="4">
        <v>2068725</v>
      </c>
      <c r="L176" s="4">
        <v>1662014</v>
      </c>
      <c r="M176" s="24">
        <v>3.8169436790590136E-2</v>
      </c>
      <c r="N176" s="24">
        <v>-2.0762373081679608E-2</v>
      </c>
      <c r="O176" s="24">
        <v>-4.9019619833725936E-2</v>
      </c>
      <c r="P176" s="24">
        <v>2.9713781430229513E-2</v>
      </c>
      <c r="Q176" s="24">
        <v>0.20369997899550371</v>
      </c>
      <c r="R176" s="24">
        <v>0.35360000090194504</v>
      </c>
      <c r="S176" s="24">
        <v>0.65959992130937628</v>
      </c>
      <c r="T176" s="24">
        <v>0.80340016193549169</v>
      </c>
      <c r="U176" s="4">
        <v>382119</v>
      </c>
      <c r="V176" s="5">
        <v>0.18</v>
      </c>
      <c r="W176" s="4">
        <v>33</v>
      </c>
      <c r="X176" s="4">
        <v>21</v>
      </c>
      <c r="Y176" s="4">
        <v>27</v>
      </c>
      <c r="Z176" s="4">
        <v>393</v>
      </c>
      <c r="AA176" s="4">
        <v>40</v>
      </c>
      <c r="AB176" s="5">
        <v>0.91</v>
      </c>
      <c r="AD176" s="12"/>
      <c r="AE176" s="12"/>
    </row>
    <row r="177" spans="1:31" x14ac:dyDescent="0.3">
      <c r="A177" s="12"/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4">
        <f t="shared" si="2"/>
        <v>21282992</v>
      </c>
      <c r="H177" s="4">
        <v>21282993</v>
      </c>
      <c r="I177" s="4">
        <v>5054710</v>
      </c>
      <c r="J177" s="4">
        <v>2042103</v>
      </c>
      <c r="K177" s="4">
        <v>1460920</v>
      </c>
      <c r="L177" s="4">
        <v>1233893</v>
      </c>
      <c r="M177" s="24">
        <v>5.7975539436582062E-2</v>
      </c>
      <c r="N177" s="24">
        <v>-9.3590157034063814E-2</v>
      </c>
      <c r="O177" s="24">
        <v>-5.7692294069183969E-2</v>
      </c>
      <c r="P177" s="24">
        <v>-3.8095650777910106E-2</v>
      </c>
      <c r="Q177" s="24">
        <v>0.2374999606493316</v>
      </c>
      <c r="R177" s="24">
        <v>0.40400003165364579</v>
      </c>
      <c r="S177" s="24">
        <v>0.7153997619121073</v>
      </c>
      <c r="T177" s="24">
        <v>0.8445999780959943</v>
      </c>
      <c r="U177" s="4">
        <v>382070</v>
      </c>
      <c r="V177" s="5">
        <v>0.19</v>
      </c>
      <c r="W177" s="4">
        <v>32</v>
      </c>
      <c r="X177" s="4">
        <v>22</v>
      </c>
      <c r="Y177" s="4">
        <v>30</v>
      </c>
      <c r="Z177" s="4">
        <v>391</v>
      </c>
      <c r="AA177" s="4">
        <v>31</v>
      </c>
      <c r="AB177" s="5">
        <v>0.93</v>
      </c>
      <c r="AD177" s="12"/>
      <c r="AE177" s="12"/>
    </row>
    <row r="178" spans="1:31" x14ac:dyDescent="0.3">
      <c r="A178" s="12"/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4">
        <f t="shared" si="2"/>
        <v>22586032</v>
      </c>
      <c r="H178" s="4">
        <v>22586034</v>
      </c>
      <c r="I178" s="4">
        <v>5646508</v>
      </c>
      <c r="J178" s="4">
        <v>2236017</v>
      </c>
      <c r="K178" s="4">
        <v>1632292</v>
      </c>
      <c r="L178" s="4">
        <v>1271556</v>
      </c>
      <c r="M178" s="24">
        <v>5.6298330198210095E-2</v>
      </c>
      <c r="N178" s="24">
        <v>1.1809360117449152E-2</v>
      </c>
      <c r="O178" s="24">
        <v>7.2164913217948046E-2</v>
      </c>
      <c r="P178" s="24">
        <v>-5.6293200720880954E-2</v>
      </c>
      <c r="Q178" s="24">
        <v>0.24999997786242595</v>
      </c>
      <c r="R178" s="24">
        <v>0.39599997024709788</v>
      </c>
      <c r="S178" s="24">
        <v>0.72999981663824565</v>
      </c>
      <c r="T178" s="24">
        <v>0.77900032592207769</v>
      </c>
      <c r="U178" s="4">
        <v>399302</v>
      </c>
      <c r="V178" s="5">
        <v>0.17</v>
      </c>
      <c r="W178" s="4">
        <v>33</v>
      </c>
      <c r="X178" s="4">
        <v>21</v>
      </c>
      <c r="Y178" s="4">
        <v>28</v>
      </c>
      <c r="Z178" s="4">
        <v>359</v>
      </c>
      <c r="AA178" s="4">
        <v>34</v>
      </c>
      <c r="AB178" s="5">
        <v>0.95</v>
      </c>
      <c r="AD178" s="12"/>
      <c r="AE178" s="12"/>
    </row>
    <row r="179" spans="1:31" x14ac:dyDescent="0.3">
      <c r="A179" s="12"/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4">
        <f t="shared" si="2"/>
        <v>22368858</v>
      </c>
      <c r="H179" s="4">
        <v>22368860</v>
      </c>
      <c r="I179" s="4">
        <v>5759981</v>
      </c>
      <c r="J179" s="4">
        <v>2234872</v>
      </c>
      <c r="K179" s="4">
        <v>1615142</v>
      </c>
      <c r="L179" s="4">
        <v>1324416</v>
      </c>
      <c r="M179" s="24">
        <v>5.9208024011952333E-2</v>
      </c>
      <c r="N179" s="24">
        <v>2.1767457361936859E-2</v>
      </c>
      <c r="O179" s="24">
        <v>9.8039043079567456E-3</v>
      </c>
      <c r="P179" s="24">
        <v>1.1847403142917212E-2</v>
      </c>
      <c r="Q179" s="24">
        <v>0.2574999798827477</v>
      </c>
      <c r="R179" s="24">
        <v>0.3879998909718626</v>
      </c>
      <c r="S179" s="24">
        <v>0.72270000250573629</v>
      </c>
      <c r="T179" s="24">
        <v>0.81999972757813244</v>
      </c>
      <c r="U179" s="4">
        <v>390068</v>
      </c>
      <c r="V179" s="5">
        <v>0.18</v>
      </c>
      <c r="W179" s="4">
        <v>38</v>
      </c>
      <c r="X179" s="4">
        <v>22</v>
      </c>
      <c r="Y179" s="4">
        <v>30</v>
      </c>
      <c r="Z179" s="4">
        <v>365</v>
      </c>
      <c r="AA179" s="4">
        <v>31</v>
      </c>
      <c r="AB179" s="5">
        <v>0.92</v>
      </c>
      <c r="AD179" s="12"/>
      <c r="AE179" s="12"/>
    </row>
    <row r="180" spans="1:31" x14ac:dyDescent="0.3">
      <c r="A180" s="12"/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4">
        <f t="shared" si="2"/>
        <v>22368858</v>
      </c>
      <c r="H180" s="4">
        <v>22368860</v>
      </c>
      <c r="I180" s="4">
        <v>5759981</v>
      </c>
      <c r="J180" s="4">
        <v>2234872</v>
      </c>
      <c r="K180" s="4">
        <v>1680400</v>
      </c>
      <c r="L180" s="4">
        <v>1322811</v>
      </c>
      <c r="M180" s="24">
        <v>5.9136272478794182E-2</v>
      </c>
      <c r="N180" s="24">
        <v>1.1472182813955829</v>
      </c>
      <c r="O180" s="24">
        <v>1.1914893179280521</v>
      </c>
      <c r="P180" s="24">
        <v>-2.0201338783159994E-2</v>
      </c>
      <c r="Q180" s="24">
        <v>0.2574999798827477</v>
      </c>
      <c r="R180" s="24">
        <v>0.3879998909718626</v>
      </c>
      <c r="S180" s="24">
        <v>0.75189988509409045</v>
      </c>
      <c r="T180" s="24">
        <v>0.78720007141156867</v>
      </c>
      <c r="U180" s="4">
        <v>399922</v>
      </c>
      <c r="V180" s="5">
        <v>0.19</v>
      </c>
      <c r="W180" s="4">
        <v>31</v>
      </c>
      <c r="X180" s="4">
        <v>17</v>
      </c>
      <c r="Y180" s="4">
        <v>30</v>
      </c>
      <c r="Z180" s="4">
        <v>355</v>
      </c>
      <c r="AA180" s="4">
        <v>35</v>
      </c>
      <c r="AB180" s="5">
        <v>0.91</v>
      </c>
      <c r="AD180" s="12"/>
      <c r="AE180" s="12"/>
    </row>
    <row r="181" spans="1:31" x14ac:dyDescent="0.3">
      <c r="A181" s="12"/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4">
        <f t="shared" si="2"/>
        <v>21282992</v>
      </c>
      <c r="H181" s="4">
        <v>21282993</v>
      </c>
      <c r="I181" s="4">
        <v>5373955</v>
      </c>
      <c r="J181" s="4">
        <v>2063599</v>
      </c>
      <c r="K181" s="4">
        <v>1461234</v>
      </c>
      <c r="L181" s="4">
        <v>1234158</v>
      </c>
      <c r="M181" s="24">
        <v>5.7987990692850391E-2</v>
      </c>
      <c r="N181" s="24">
        <v>-7.6288502386822388E-2</v>
      </c>
      <c r="O181" s="24">
        <v>1.0309259753916944E-2</v>
      </c>
      <c r="P181" s="24">
        <v>-8.5714112641505413E-2</v>
      </c>
      <c r="Q181" s="24">
        <v>0.25249996558284826</v>
      </c>
      <c r="R181" s="24">
        <v>0.38400005210315308</v>
      </c>
      <c r="S181" s="24">
        <v>0.70809978101365623</v>
      </c>
      <c r="T181" s="24">
        <v>0.84459983821893003</v>
      </c>
      <c r="U181" s="4">
        <v>401728</v>
      </c>
      <c r="V181" s="5">
        <v>0.17</v>
      </c>
      <c r="W181" s="4">
        <v>31</v>
      </c>
      <c r="X181" s="4">
        <v>18</v>
      </c>
      <c r="Y181" s="4">
        <v>25</v>
      </c>
      <c r="Z181" s="4">
        <v>400</v>
      </c>
      <c r="AA181" s="4">
        <v>37</v>
      </c>
      <c r="AB181" s="5">
        <v>0.92</v>
      </c>
      <c r="AD181" s="12"/>
      <c r="AE181" s="12"/>
    </row>
    <row r="182" spans="1:31" x14ac:dyDescent="0.3">
      <c r="A182" s="12"/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4">
        <f t="shared" si="2"/>
        <v>46685339</v>
      </c>
      <c r="H182" s="4">
        <v>46685340</v>
      </c>
      <c r="I182" s="4">
        <v>9999999</v>
      </c>
      <c r="J182" s="4">
        <v>3502000</v>
      </c>
      <c r="K182" s="4">
        <v>2286105</v>
      </c>
      <c r="L182" s="4">
        <v>1729667</v>
      </c>
      <c r="M182" s="24">
        <v>3.7049467777250843E-2</v>
      </c>
      <c r="N182" s="24">
        <v>9.4959494525097998E-2</v>
      </c>
      <c r="O182" s="24">
        <v>4.0000000891072141E-2</v>
      </c>
      <c r="P182" s="24">
        <v>5.2845667812594366E-2</v>
      </c>
      <c r="Q182" s="24">
        <v>0.2141999822642397</v>
      </c>
      <c r="R182" s="24">
        <v>0.35020003502000352</v>
      </c>
      <c r="S182" s="24">
        <v>0.65279982866933184</v>
      </c>
      <c r="T182" s="24">
        <v>0.75659998119071525</v>
      </c>
      <c r="U182" s="4">
        <v>397499</v>
      </c>
      <c r="V182" s="5">
        <v>0.18</v>
      </c>
      <c r="W182" s="4">
        <v>38</v>
      </c>
      <c r="X182" s="4">
        <v>22</v>
      </c>
      <c r="Y182" s="4">
        <v>29</v>
      </c>
      <c r="Z182" s="4">
        <v>374</v>
      </c>
      <c r="AA182" s="4">
        <v>35</v>
      </c>
      <c r="AB182" s="5">
        <v>0.92</v>
      </c>
      <c r="AD182" s="12"/>
      <c r="AE182" s="12"/>
    </row>
    <row r="183" spans="1:31" x14ac:dyDescent="0.3">
      <c r="A183" s="12"/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4">
        <f t="shared" si="2"/>
        <v>43991955</v>
      </c>
      <c r="H183" s="4">
        <v>43991955</v>
      </c>
      <c r="I183" s="4">
        <v>8776395</v>
      </c>
      <c r="J183" s="4">
        <v>3133173</v>
      </c>
      <c r="K183" s="4">
        <v>2066640</v>
      </c>
      <c r="L183" s="4">
        <v>1692578</v>
      </c>
      <c r="M183" s="24">
        <v>3.8474716570336555E-2</v>
      </c>
      <c r="N183" s="24">
        <v>1.8389736789220734E-2</v>
      </c>
      <c r="O183" s="24">
        <v>1.0309313154317934E-2</v>
      </c>
      <c r="P183" s="24">
        <v>7.9980163558943662E-3</v>
      </c>
      <c r="Q183" s="24">
        <v>0.19949999948854286</v>
      </c>
      <c r="R183" s="24">
        <v>0.35699999829086998</v>
      </c>
      <c r="S183" s="24">
        <v>0.65959970930427403</v>
      </c>
      <c r="T183" s="24">
        <v>0.81899992257964616</v>
      </c>
      <c r="U183" s="4">
        <v>389825</v>
      </c>
      <c r="V183" s="5">
        <v>0.19</v>
      </c>
      <c r="W183" s="4">
        <v>36</v>
      </c>
      <c r="X183" s="4">
        <v>22</v>
      </c>
      <c r="Y183" s="4">
        <v>29</v>
      </c>
      <c r="Z183" s="4">
        <v>376</v>
      </c>
      <c r="AA183" s="4">
        <v>38</v>
      </c>
      <c r="AB183" s="5">
        <v>0.91</v>
      </c>
      <c r="AD183" s="12"/>
      <c r="AE183" s="12"/>
    </row>
    <row r="184" spans="1:31" x14ac:dyDescent="0.3">
      <c r="A184" s="12"/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4">
        <f t="shared" si="2"/>
        <v>21500166</v>
      </c>
      <c r="H184" s="4">
        <v>21500167</v>
      </c>
      <c r="I184" s="4">
        <v>5213790</v>
      </c>
      <c r="J184" s="4">
        <v>2189792</v>
      </c>
      <c r="K184" s="4">
        <v>1582562</v>
      </c>
      <c r="L184" s="4">
        <v>1297701</v>
      </c>
      <c r="M184" s="24">
        <v>6.0357717221452278E-2</v>
      </c>
      <c r="N184" s="24">
        <v>5.171274980893803E-2</v>
      </c>
      <c r="O184" s="24">
        <v>1.0204110399515187E-2</v>
      </c>
      <c r="P184" s="24">
        <v>4.1089359547503923E-2</v>
      </c>
      <c r="Q184" s="24">
        <v>0.24249997686064484</v>
      </c>
      <c r="R184" s="24">
        <v>0.4200000383598112</v>
      </c>
      <c r="S184" s="24">
        <v>0.72269969019888647</v>
      </c>
      <c r="T184" s="24">
        <v>0.82000010110188415</v>
      </c>
      <c r="U184" s="4">
        <v>409263</v>
      </c>
      <c r="V184" s="5">
        <v>0.17</v>
      </c>
      <c r="W184" s="4">
        <v>31</v>
      </c>
      <c r="X184" s="4">
        <v>20</v>
      </c>
      <c r="Y184" s="4">
        <v>26</v>
      </c>
      <c r="Z184" s="4">
        <v>386</v>
      </c>
      <c r="AA184" s="4">
        <v>36</v>
      </c>
      <c r="AB184" s="5">
        <v>0.93</v>
      </c>
      <c r="AD184" s="12"/>
      <c r="AE184" s="12"/>
    </row>
    <row r="185" spans="1:31" x14ac:dyDescent="0.3">
      <c r="A185" s="12"/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4">
        <f t="shared" si="2"/>
        <v>21934511</v>
      </c>
      <c r="H185" s="4">
        <v>21934513</v>
      </c>
      <c r="I185" s="4">
        <v>5264283</v>
      </c>
      <c r="J185" s="4">
        <v>2105713</v>
      </c>
      <c r="K185" s="4">
        <v>1583285</v>
      </c>
      <c r="L185" s="4">
        <v>1311277</v>
      </c>
      <c r="M185" s="24">
        <v>5.9781450356340256E-2</v>
      </c>
      <c r="N185" s="24">
        <v>3.1238105124744786E-2</v>
      </c>
      <c r="O185" s="24">
        <v>-2.8846191309743974E-2</v>
      </c>
      <c r="P185" s="24">
        <v>6.1868978100542371E-2</v>
      </c>
      <c r="Q185" s="24">
        <v>0.23999999452916962</v>
      </c>
      <c r="R185" s="24">
        <v>0.39999996200812155</v>
      </c>
      <c r="S185" s="24">
        <v>0.75189971282886126</v>
      </c>
      <c r="T185" s="24">
        <v>0.82820022927015668</v>
      </c>
      <c r="U185" s="4">
        <v>404436</v>
      </c>
      <c r="V185" s="5">
        <v>0.17</v>
      </c>
      <c r="W185" s="4">
        <v>34</v>
      </c>
      <c r="X185" s="4">
        <v>19</v>
      </c>
      <c r="Y185" s="4">
        <v>25</v>
      </c>
      <c r="Z185" s="4">
        <v>376</v>
      </c>
      <c r="AA185" s="4">
        <v>38</v>
      </c>
      <c r="AB185" s="5">
        <v>0.94</v>
      </c>
      <c r="AD185" s="12"/>
      <c r="AE185" s="12"/>
    </row>
    <row r="186" spans="1:31" x14ac:dyDescent="0.3">
      <c r="A186" s="12"/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4">
        <f t="shared" si="2"/>
        <v>22151685</v>
      </c>
      <c r="H186" s="4">
        <v>22151687</v>
      </c>
      <c r="I186" s="4">
        <v>5814817</v>
      </c>
      <c r="J186" s="4">
        <v>2302667</v>
      </c>
      <c r="K186" s="4">
        <v>1731375</v>
      </c>
      <c r="L186" s="4">
        <v>1462320</v>
      </c>
      <c r="M186" s="24">
        <v>6.6013933837183597E-2</v>
      </c>
      <c r="N186" s="24">
        <v>0.10412438387938527</v>
      </c>
      <c r="O186" s="24">
        <v>-9.7087209369383087E-3</v>
      </c>
      <c r="P186" s="24">
        <v>0.11494911270569252</v>
      </c>
      <c r="Q186" s="24">
        <v>0.26249996219249577</v>
      </c>
      <c r="R186" s="24">
        <v>0.39599990850958855</v>
      </c>
      <c r="S186" s="24">
        <v>0.75189986220326255</v>
      </c>
      <c r="T186" s="24">
        <v>0.8446003898635478</v>
      </c>
      <c r="U186" s="4">
        <v>390781</v>
      </c>
      <c r="V186" s="5">
        <v>0.17</v>
      </c>
      <c r="W186" s="4">
        <v>39</v>
      </c>
      <c r="X186" s="4">
        <v>20</v>
      </c>
      <c r="Y186" s="4">
        <v>30</v>
      </c>
      <c r="Z186" s="4">
        <v>385</v>
      </c>
      <c r="AA186" s="4">
        <v>35</v>
      </c>
      <c r="AB186" s="5">
        <v>0.94</v>
      </c>
      <c r="AD186" s="12"/>
      <c r="AE186" s="12"/>
    </row>
    <row r="187" spans="1:31" x14ac:dyDescent="0.3">
      <c r="A187" s="12"/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4">
        <f t="shared" si="2"/>
        <v>22368858</v>
      </c>
      <c r="H187" s="4">
        <v>22368860</v>
      </c>
      <c r="I187" s="4">
        <v>5759981</v>
      </c>
      <c r="J187" s="4">
        <v>2373112</v>
      </c>
      <c r="K187" s="4">
        <v>1645753</v>
      </c>
      <c r="L187" s="4">
        <v>1349517</v>
      </c>
      <c r="M187" s="24">
        <v>6.0330164344539687E-2</v>
      </c>
      <c r="N187" s="24">
        <v>2.0188825160964097E-2</v>
      </c>
      <c r="O187" s="24">
        <v>0</v>
      </c>
      <c r="P187" s="24">
        <v>2.0188825160964097E-2</v>
      </c>
      <c r="Q187" s="24">
        <v>0.2574999798827477</v>
      </c>
      <c r="R187" s="24">
        <v>0.41199997013879036</v>
      </c>
      <c r="S187" s="24">
        <v>0.69349992752133061</v>
      </c>
      <c r="T187" s="24">
        <v>0.81999972049268632</v>
      </c>
      <c r="U187" s="4">
        <v>400441</v>
      </c>
      <c r="V187" s="5">
        <v>0.18</v>
      </c>
      <c r="W187" s="4">
        <v>36</v>
      </c>
      <c r="X187" s="4">
        <v>20</v>
      </c>
      <c r="Y187" s="4">
        <v>26</v>
      </c>
      <c r="Z187" s="4">
        <v>382</v>
      </c>
      <c r="AA187" s="4">
        <v>37</v>
      </c>
      <c r="AB187" s="5">
        <v>0.91</v>
      </c>
      <c r="AD187" s="12"/>
      <c r="AE187" s="12"/>
    </row>
    <row r="188" spans="1:31" x14ac:dyDescent="0.3">
      <c r="A188" s="12"/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4">
        <f t="shared" si="2"/>
        <v>20631472</v>
      </c>
      <c r="H188" s="4">
        <v>20631473</v>
      </c>
      <c r="I188" s="4">
        <v>4899974</v>
      </c>
      <c r="J188" s="4">
        <v>2038389</v>
      </c>
      <c r="K188" s="4">
        <v>1562425</v>
      </c>
      <c r="L188" s="4">
        <v>1255565</v>
      </c>
      <c r="M188" s="24">
        <v>6.0856779348716403E-2</v>
      </c>
      <c r="N188" s="24">
        <v>1.7345429029346215E-2</v>
      </c>
      <c r="O188" s="24">
        <v>-3.0612237226795957E-2</v>
      </c>
      <c r="P188" s="24">
        <v>4.9472116926095211E-2</v>
      </c>
      <c r="Q188" s="24">
        <v>0.23749995940667931</v>
      </c>
      <c r="R188" s="24">
        <v>0.41599996244878035</v>
      </c>
      <c r="S188" s="24">
        <v>0.7664999173366811</v>
      </c>
      <c r="T188" s="24">
        <v>0.80360017280829477</v>
      </c>
      <c r="U188" s="4">
        <v>380485</v>
      </c>
      <c r="V188" s="5">
        <v>0.19</v>
      </c>
      <c r="W188" s="4">
        <v>40</v>
      </c>
      <c r="X188" s="4">
        <v>19</v>
      </c>
      <c r="Y188" s="4">
        <v>27</v>
      </c>
      <c r="Z188" s="4">
        <v>380</v>
      </c>
      <c r="AA188" s="4">
        <v>34</v>
      </c>
      <c r="AB188" s="5">
        <v>0.92</v>
      </c>
      <c r="AD188" s="12"/>
      <c r="AE188" s="12"/>
    </row>
    <row r="189" spans="1:31" x14ac:dyDescent="0.3">
      <c r="A189" s="12"/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4">
        <f t="shared" si="2"/>
        <v>44889749</v>
      </c>
      <c r="H189" s="4">
        <v>44889750</v>
      </c>
      <c r="I189" s="4">
        <v>9332579</v>
      </c>
      <c r="J189" s="4">
        <v>3204807</v>
      </c>
      <c r="K189" s="4">
        <v>2179269</v>
      </c>
      <c r="L189" s="4">
        <v>1750824</v>
      </c>
      <c r="M189" s="24">
        <v>3.9002756754047414E-2</v>
      </c>
      <c r="N189" s="24">
        <v>1.2231834220112869E-2</v>
      </c>
      <c r="O189" s="24">
        <v>-3.8461539285384649E-2</v>
      </c>
      <c r="P189" s="24">
        <v>5.2721107588917349E-2</v>
      </c>
      <c r="Q189" s="24">
        <v>0.20789999944307999</v>
      </c>
      <c r="R189" s="24">
        <v>0.34339993264455626</v>
      </c>
      <c r="S189" s="24">
        <v>0.68000007488750491</v>
      </c>
      <c r="T189" s="24">
        <v>0.80339967209188035</v>
      </c>
      <c r="U189" s="4">
        <v>385998</v>
      </c>
      <c r="V189" s="5">
        <v>0.18</v>
      </c>
      <c r="W189" s="4">
        <v>35</v>
      </c>
      <c r="X189" s="4">
        <v>22</v>
      </c>
      <c r="Y189" s="4">
        <v>26</v>
      </c>
      <c r="Z189" s="4">
        <v>373</v>
      </c>
      <c r="AA189" s="4">
        <v>39</v>
      </c>
      <c r="AB189" s="5">
        <v>0.94</v>
      </c>
      <c r="AD189" s="12"/>
      <c r="AE189" s="12"/>
    </row>
    <row r="190" spans="1:31" x14ac:dyDescent="0.3">
      <c r="A190" s="12"/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4">
        <f t="shared" si="2"/>
        <v>43543056</v>
      </c>
      <c r="H190" s="4">
        <v>43543058</v>
      </c>
      <c r="I190" s="4">
        <v>9144042</v>
      </c>
      <c r="J190" s="4">
        <v>3140064</v>
      </c>
      <c r="K190" s="4">
        <v>2135243</v>
      </c>
      <c r="L190" s="4">
        <v>1632180</v>
      </c>
      <c r="M190" s="24">
        <v>3.748427590914722E-2</v>
      </c>
      <c r="N190" s="24">
        <v>-3.5684027560325182E-2</v>
      </c>
      <c r="O190" s="24">
        <v>-1.0204115729796515E-2</v>
      </c>
      <c r="P190" s="24">
        <v>-2.5742636969883437E-2</v>
      </c>
      <c r="Q190" s="24">
        <v>0.2099999958661608</v>
      </c>
      <c r="R190" s="24">
        <v>0.34339999750657313</v>
      </c>
      <c r="S190" s="24">
        <v>0.67999983439827982</v>
      </c>
      <c r="T190" s="24">
        <v>0.76440011745735736</v>
      </c>
      <c r="U190" s="4">
        <v>402638</v>
      </c>
      <c r="V190" s="5">
        <v>0.18</v>
      </c>
      <c r="W190" s="4">
        <v>32</v>
      </c>
      <c r="X190" s="4">
        <v>21</v>
      </c>
      <c r="Y190" s="4">
        <v>28</v>
      </c>
      <c r="Z190" s="4">
        <v>352</v>
      </c>
      <c r="AA190" s="4">
        <v>32</v>
      </c>
      <c r="AB190" s="5">
        <v>0.94</v>
      </c>
      <c r="AD190" s="12"/>
      <c r="AE190" s="12"/>
    </row>
    <row r="191" spans="1:31" x14ac:dyDescent="0.3">
      <c r="A191" s="12"/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4">
        <f t="shared" si="2"/>
        <v>21282992</v>
      </c>
      <c r="H191" s="4">
        <v>21282993</v>
      </c>
      <c r="I191" s="4">
        <v>5267540</v>
      </c>
      <c r="J191" s="4">
        <v>2022735</v>
      </c>
      <c r="K191" s="4">
        <v>1535660</v>
      </c>
      <c r="L191" s="4">
        <v>1284426</v>
      </c>
      <c r="M191" s="24">
        <v>6.0349876542270156E-2</v>
      </c>
      <c r="N191" s="24">
        <v>-1.0229629167273546E-2</v>
      </c>
      <c r="O191" s="24">
        <v>-1.0101038289657804E-2</v>
      </c>
      <c r="P191" s="24">
        <v>-1.2990350767172476E-4</v>
      </c>
      <c r="Q191" s="24">
        <v>0.2474999639383427</v>
      </c>
      <c r="R191" s="24">
        <v>0.38399993165690244</v>
      </c>
      <c r="S191" s="24">
        <v>0.75919979631538481</v>
      </c>
      <c r="T191" s="24">
        <v>0.83639998437154062</v>
      </c>
      <c r="U191" s="4">
        <v>389876</v>
      </c>
      <c r="V191" s="5">
        <v>0.18</v>
      </c>
      <c r="W191" s="4">
        <v>40</v>
      </c>
      <c r="X191" s="4">
        <v>19</v>
      </c>
      <c r="Y191" s="4">
        <v>28</v>
      </c>
      <c r="Z191" s="4">
        <v>388</v>
      </c>
      <c r="AA191" s="4">
        <v>34</v>
      </c>
      <c r="AB191" s="5">
        <v>0.92</v>
      </c>
      <c r="AD191" s="12"/>
      <c r="AE191" s="12"/>
    </row>
    <row r="192" spans="1:31" x14ac:dyDescent="0.3">
      <c r="A192" s="12"/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4">
        <f t="shared" si="2"/>
        <v>22803205</v>
      </c>
      <c r="H192" s="4">
        <v>22803207</v>
      </c>
      <c r="I192" s="4">
        <v>5643793</v>
      </c>
      <c r="J192" s="4">
        <v>2234942</v>
      </c>
      <c r="K192" s="4">
        <v>1647823</v>
      </c>
      <c r="L192" s="4">
        <v>1351214</v>
      </c>
      <c r="M192" s="24">
        <v>5.9255437184778437E-2</v>
      </c>
      <c r="N192" s="24">
        <v>3.0456570198363897E-2</v>
      </c>
      <c r="O192" s="24">
        <v>3.9603982965473961E-2</v>
      </c>
      <c r="P192" s="24">
        <v>-8.7989362657882042E-3</v>
      </c>
      <c r="Q192" s="24">
        <v>0.24749996787732534</v>
      </c>
      <c r="R192" s="24">
        <v>0.39599999503879751</v>
      </c>
      <c r="S192" s="24">
        <v>0.73730011785540739</v>
      </c>
      <c r="T192" s="24">
        <v>0.81999947809928619</v>
      </c>
      <c r="U192" s="4">
        <v>386858</v>
      </c>
      <c r="V192" s="5">
        <v>0.17</v>
      </c>
      <c r="W192" s="4">
        <v>39</v>
      </c>
      <c r="X192" s="4">
        <v>22</v>
      </c>
      <c r="Y192" s="4">
        <v>27</v>
      </c>
      <c r="Z192" s="4">
        <v>388</v>
      </c>
      <c r="AA192" s="4">
        <v>32</v>
      </c>
      <c r="AB192" s="5">
        <v>0.91</v>
      </c>
      <c r="AD192" s="12"/>
      <c r="AE192" s="12"/>
    </row>
    <row r="193" spans="1:31" x14ac:dyDescent="0.3">
      <c r="A193" s="12"/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4">
        <f t="shared" si="2"/>
        <v>22803205</v>
      </c>
      <c r="H193" s="4">
        <v>22803207</v>
      </c>
      <c r="I193" s="4">
        <v>5814817</v>
      </c>
      <c r="J193" s="4">
        <v>2395704</v>
      </c>
      <c r="K193" s="4">
        <v>1818819</v>
      </c>
      <c r="L193" s="4">
        <v>1506346</v>
      </c>
      <c r="M193" s="24">
        <v>6.6058515365843062E-2</v>
      </c>
      <c r="N193" s="24">
        <v>3.0106953334427589E-2</v>
      </c>
      <c r="O193" s="24">
        <v>2.9411758067162896E-2</v>
      </c>
      <c r="P193" s="24">
        <v>6.7533513105622056E-4</v>
      </c>
      <c r="Q193" s="24">
        <v>0.25499996557501758</v>
      </c>
      <c r="R193" s="24">
        <v>0.41199989612742755</v>
      </c>
      <c r="S193" s="24">
        <v>0.75920021839091978</v>
      </c>
      <c r="T193" s="24">
        <v>0.82820005728992274</v>
      </c>
      <c r="U193" s="4">
        <v>388864</v>
      </c>
      <c r="V193" s="5">
        <v>0.19</v>
      </c>
      <c r="W193" s="4">
        <v>40</v>
      </c>
      <c r="X193" s="4">
        <v>22</v>
      </c>
      <c r="Y193" s="4">
        <v>29</v>
      </c>
      <c r="Z193" s="4">
        <v>382</v>
      </c>
      <c r="AA193" s="4">
        <v>35</v>
      </c>
      <c r="AB193" s="5">
        <v>0.94</v>
      </c>
      <c r="AD193" s="12"/>
      <c r="AE193" s="12"/>
    </row>
    <row r="194" spans="1:31" x14ac:dyDescent="0.3">
      <c r="A194" s="12"/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4">
        <f t="shared" si="2"/>
        <v>21500166</v>
      </c>
      <c r="H194" s="4">
        <v>21500167</v>
      </c>
      <c r="I194" s="4">
        <v>5321291</v>
      </c>
      <c r="J194" s="4">
        <v>2149801</v>
      </c>
      <c r="K194" s="4">
        <v>1600742</v>
      </c>
      <c r="L194" s="4">
        <v>1338860</v>
      </c>
      <c r="M194" s="24">
        <v>6.2272074444817103E-2</v>
      </c>
      <c r="N194" s="24">
        <v>-7.8968994091960232E-3</v>
      </c>
      <c r="O194" s="24">
        <v>-3.8834883747753235E-2</v>
      </c>
      <c r="P194" s="24">
        <v>3.2188045919904207E-2</v>
      </c>
      <c r="Q194" s="24">
        <v>0.24749998453500385</v>
      </c>
      <c r="R194" s="24">
        <v>0.40399989401068276</v>
      </c>
      <c r="S194" s="24">
        <v>0.74460008158894708</v>
      </c>
      <c r="T194" s="24">
        <v>0.83639961967637511</v>
      </c>
      <c r="U194" s="4">
        <v>387491</v>
      </c>
      <c r="V194" s="5">
        <v>0.19</v>
      </c>
      <c r="W194" s="4">
        <v>32</v>
      </c>
      <c r="X194" s="4">
        <v>20</v>
      </c>
      <c r="Y194" s="4">
        <v>27</v>
      </c>
      <c r="Z194" s="4">
        <v>384</v>
      </c>
      <c r="AA194" s="4">
        <v>38</v>
      </c>
      <c r="AB194" s="5">
        <v>0.91</v>
      </c>
      <c r="AD194" s="12"/>
      <c r="AE194" s="12"/>
    </row>
    <row r="195" spans="1:31" x14ac:dyDescent="0.3">
      <c r="A195" s="12"/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4">
        <f t="shared" ref="G195:G258" si="3">SUM(C195:F195)</f>
        <v>20848645</v>
      </c>
      <c r="H195" s="4">
        <v>20848646</v>
      </c>
      <c r="I195" s="4">
        <v>5160040</v>
      </c>
      <c r="J195" s="4">
        <v>2125936</v>
      </c>
      <c r="K195" s="4">
        <v>1598491</v>
      </c>
      <c r="L195" s="4">
        <v>1376301</v>
      </c>
      <c r="M195" s="24">
        <v>6.6013927235370584E-2</v>
      </c>
      <c r="N195" s="24">
        <v>9.6160692596560127E-2</v>
      </c>
      <c r="O195" s="24">
        <v>1.0526296911824717E-2</v>
      </c>
      <c r="P195" s="24">
        <v>8.4742372860435511E-2</v>
      </c>
      <c r="Q195" s="24">
        <v>0.24750000551594573</v>
      </c>
      <c r="R195" s="24">
        <v>0.4119999069774653</v>
      </c>
      <c r="S195" s="24">
        <v>0.75189986904591677</v>
      </c>
      <c r="T195" s="24">
        <v>0.86100015577191236</v>
      </c>
      <c r="U195" s="4">
        <v>390416</v>
      </c>
      <c r="V195" s="5">
        <v>0.18</v>
      </c>
      <c r="W195" s="4">
        <v>37</v>
      </c>
      <c r="X195" s="4">
        <v>21</v>
      </c>
      <c r="Y195" s="4">
        <v>27</v>
      </c>
      <c r="Z195" s="4">
        <v>380</v>
      </c>
      <c r="AA195" s="4">
        <v>33</v>
      </c>
      <c r="AB195" s="5">
        <v>0.95</v>
      </c>
      <c r="AD195" s="12"/>
      <c r="AE195" s="12"/>
    </row>
    <row r="196" spans="1:31" x14ac:dyDescent="0.3">
      <c r="A196" s="12"/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4">
        <f t="shared" si="3"/>
        <v>44889749</v>
      </c>
      <c r="H196" s="4">
        <v>44889750</v>
      </c>
      <c r="I196" s="4">
        <v>9898190</v>
      </c>
      <c r="J196" s="4">
        <v>3466346</v>
      </c>
      <c r="K196" s="4">
        <v>2404257</v>
      </c>
      <c r="L196" s="4">
        <v>1912827</v>
      </c>
      <c r="M196" s="24">
        <v>4.2611665246520644E-2</v>
      </c>
      <c r="N196" s="24">
        <v>9.2529574645995316E-2</v>
      </c>
      <c r="O196" s="24">
        <v>0</v>
      </c>
      <c r="P196" s="24">
        <v>9.2529574645995316E-2</v>
      </c>
      <c r="Q196" s="24">
        <v>0.22050000278460005</v>
      </c>
      <c r="R196" s="24">
        <v>0.35019998605805708</v>
      </c>
      <c r="S196" s="24">
        <v>0.6935998310612963</v>
      </c>
      <c r="T196" s="24">
        <v>0.79560005440350179</v>
      </c>
      <c r="U196" s="4">
        <v>397033</v>
      </c>
      <c r="V196" s="5">
        <v>0.17</v>
      </c>
      <c r="W196" s="4">
        <v>34</v>
      </c>
      <c r="X196" s="4">
        <v>19</v>
      </c>
      <c r="Y196" s="4">
        <v>27</v>
      </c>
      <c r="Z196" s="4">
        <v>387</v>
      </c>
      <c r="AA196" s="4">
        <v>34</v>
      </c>
      <c r="AB196" s="5">
        <v>0.91</v>
      </c>
      <c r="AD196" s="12"/>
      <c r="AE196" s="12"/>
    </row>
    <row r="197" spans="1:31" x14ac:dyDescent="0.3">
      <c r="A197" s="12"/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4">
        <f t="shared" si="3"/>
        <v>43094158</v>
      </c>
      <c r="H197" s="4">
        <v>43094160</v>
      </c>
      <c r="I197" s="4">
        <v>9230769</v>
      </c>
      <c r="J197" s="4">
        <v>3232615</v>
      </c>
      <c r="K197" s="4">
        <v>2264123</v>
      </c>
      <c r="L197" s="4">
        <v>1801336</v>
      </c>
      <c r="M197" s="24">
        <v>4.1800002598960044E-2</v>
      </c>
      <c r="N197" s="24">
        <v>0.10363807913342882</v>
      </c>
      <c r="O197" s="24">
        <v>-1.0309290188543541E-2</v>
      </c>
      <c r="P197" s="24">
        <v>0.11513432192936301</v>
      </c>
      <c r="Q197" s="24">
        <v>0.21419999832923997</v>
      </c>
      <c r="R197" s="24">
        <v>0.35019996708833251</v>
      </c>
      <c r="S197" s="24">
        <v>0.70039983109649617</v>
      </c>
      <c r="T197" s="24">
        <v>0.79559988569525597</v>
      </c>
      <c r="U197" s="4">
        <v>395422</v>
      </c>
      <c r="V197" s="5">
        <v>0.17</v>
      </c>
      <c r="W197" s="4">
        <v>38</v>
      </c>
      <c r="X197" s="4">
        <v>22</v>
      </c>
      <c r="Y197" s="4">
        <v>26</v>
      </c>
      <c r="Z197" s="4">
        <v>399</v>
      </c>
      <c r="AA197" s="4">
        <v>35</v>
      </c>
      <c r="AB197" s="5">
        <v>0.92</v>
      </c>
      <c r="AD197" s="12"/>
      <c r="AE197" s="12"/>
    </row>
    <row r="198" spans="1:31" x14ac:dyDescent="0.3">
      <c r="A198" s="12"/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4">
        <f t="shared" si="3"/>
        <v>21500166</v>
      </c>
      <c r="H198" s="4">
        <v>21500167</v>
      </c>
      <c r="I198" s="4">
        <v>5590043</v>
      </c>
      <c r="J198" s="4">
        <v>2236017</v>
      </c>
      <c r="K198" s="4">
        <v>1599646</v>
      </c>
      <c r="L198" s="4">
        <v>1298593</v>
      </c>
      <c r="M198" s="24">
        <v>6.0399205271289287E-2</v>
      </c>
      <c r="N198" s="24">
        <v>1.1029829667104307E-2</v>
      </c>
      <c r="O198" s="24">
        <v>1.0204110399515187E-2</v>
      </c>
      <c r="P198" s="24">
        <v>8.1737912064450136E-4</v>
      </c>
      <c r="Q198" s="24">
        <v>0.25999998046526801</v>
      </c>
      <c r="R198" s="24">
        <v>0.39999996422209988</v>
      </c>
      <c r="S198" s="24">
        <v>0.71539974874967405</v>
      </c>
      <c r="T198" s="24">
        <v>0.8118002358021712</v>
      </c>
      <c r="U198" s="4">
        <v>392725</v>
      </c>
      <c r="V198" s="5">
        <v>0.18</v>
      </c>
      <c r="W198" s="4">
        <v>39</v>
      </c>
      <c r="X198" s="4">
        <v>22</v>
      </c>
      <c r="Y198" s="4">
        <v>27</v>
      </c>
      <c r="Z198" s="4">
        <v>353</v>
      </c>
      <c r="AA198" s="4">
        <v>32</v>
      </c>
      <c r="AB198" s="5">
        <v>0.94</v>
      </c>
      <c r="AD198" s="12"/>
      <c r="AE198" s="12"/>
    </row>
    <row r="199" spans="1:31" x14ac:dyDescent="0.3">
      <c r="A199" s="12"/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4">
        <f t="shared" si="3"/>
        <v>20631472</v>
      </c>
      <c r="H199" s="4">
        <v>20631473</v>
      </c>
      <c r="I199" s="4">
        <v>2063147</v>
      </c>
      <c r="J199" s="4">
        <v>817006</v>
      </c>
      <c r="K199" s="4">
        <v>596414</v>
      </c>
      <c r="L199" s="4">
        <v>498841</v>
      </c>
      <c r="M199" s="24">
        <v>2.4178642019404045E-2</v>
      </c>
      <c r="N199" s="24">
        <v>-0.63082013655867986</v>
      </c>
      <c r="O199" s="24">
        <v>-9.5238059737655312E-2</v>
      </c>
      <c r="P199" s="24">
        <v>-0.59195909830169868</v>
      </c>
      <c r="Q199" s="24">
        <v>9.9999985459109E-2</v>
      </c>
      <c r="R199" s="24">
        <v>0.39599989724435536</v>
      </c>
      <c r="S199" s="24">
        <v>0.72999953488713665</v>
      </c>
      <c r="T199" s="24">
        <v>0.83640055397760615</v>
      </c>
      <c r="U199" s="4">
        <v>387617</v>
      </c>
      <c r="V199" s="5">
        <v>0.17</v>
      </c>
      <c r="W199" s="4">
        <v>38</v>
      </c>
      <c r="X199" s="4">
        <v>20</v>
      </c>
      <c r="Y199" s="4">
        <v>30</v>
      </c>
      <c r="Z199" s="4">
        <v>458</v>
      </c>
      <c r="AA199" s="4">
        <v>40</v>
      </c>
      <c r="AB199" s="5">
        <v>0.95</v>
      </c>
      <c r="AD199" s="12"/>
      <c r="AE199" s="12"/>
    </row>
    <row r="200" spans="1:31" x14ac:dyDescent="0.3">
      <c r="A200" s="12"/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4">
        <f t="shared" si="3"/>
        <v>21500166</v>
      </c>
      <c r="H200" s="4">
        <v>21500167</v>
      </c>
      <c r="I200" s="4">
        <v>5267540</v>
      </c>
      <c r="J200" s="4">
        <v>2064876</v>
      </c>
      <c r="K200" s="4">
        <v>1552580</v>
      </c>
      <c r="L200" s="4">
        <v>1285847</v>
      </c>
      <c r="M200" s="24">
        <v>5.9806372666779753E-2</v>
      </c>
      <c r="N200" s="24">
        <v>-0.14638004814298977</v>
      </c>
      <c r="O200" s="24">
        <v>-5.714280075980549E-2</v>
      </c>
      <c r="P200" s="24">
        <v>-9.4645522449875008E-2</v>
      </c>
      <c r="Q200" s="24">
        <v>0.24499995744219102</v>
      </c>
      <c r="R200" s="24">
        <v>0.39200006074942001</v>
      </c>
      <c r="S200" s="24">
        <v>0.75189987195357011</v>
      </c>
      <c r="T200" s="24">
        <v>0.82820015715776318</v>
      </c>
      <c r="U200" s="4">
        <v>386795</v>
      </c>
      <c r="V200" s="5">
        <v>0.18</v>
      </c>
      <c r="W200" s="4">
        <v>30</v>
      </c>
      <c r="X200" s="4">
        <v>17</v>
      </c>
      <c r="Y200" s="4">
        <v>29</v>
      </c>
      <c r="Z200" s="4">
        <v>387</v>
      </c>
      <c r="AA200" s="4">
        <v>36</v>
      </c>
      <c r="AB200" s="5">
        <v>0.93</v>
      </c>
      <c r="AD200" s="12"/>
      <c r="AE200" s="12"/>
    </row>
    <row r="201" spans="1:31" x14ac:dyDescent="0.3">
      <c r="A201" s="12"/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4">
        <f t="shared" si="3"/>
        <v>22151685</v>
      </c>
      <c r="H201" s="4">
        <v>22151687</v>
      </c>
      <c r="I201" s="4">
        <v>5759438</v>
      </c>
      <c r="J201" s="4">
        <v>2211624</v>
      </c>
      <c r="K201" s="4">
        <v>1695210</v>
      </c>
      <c r="L201" s="4">
        <v>1445675</v>
      </c>
      <c r="M201" s="24">
        <v>6.5262523797848901E-2</v>
      </c>
      <c r="N201" s="24">
        <v>7.9780559580538757E-2</v>
      </c>
      <c r="O201" s="24">
        <v>3.0302975335167126E-2</v>
      </c>
      <c r="P201" s="24">
        <v>4.8022317863873454E-2</v>
      </c>
      <c r="Q201" s="24">
        <v>0.25999997201116104</v>
      </c>
      <c r="R201" s="24">
        <v>0.38399996666341402</v>
      </c>
      <c r="S201" s="24">
        <v>0.76650009223991056</v>
      </c>
      <c r="T201" s="24">
        <v>0.85279994808902737</v>
      </c>
      <c r="U201" s="4">
        <v>395874</v>
      </c>
      <c r="V201" s="5">
        <v>0.17</v>
      </c>
      <c r="W201" s="4">
        <v>36</v>
      </c>
      <c r="X201" s="4">
        <v>18</v>
      </c>
      <c r="Y201" s="4">
        <v>29</v>
      </c>
      <c r="Z201" s="4">
        <v>372</v>
      </c>
      <c r="AA201" s="4">
        <v>37</v>
      </c>
      <c r="AB201" s="5">
        <v>0.94</v>
      </c>
      <c r="AD201" s="12"/>
      <c r="AE201" s="12"/>
    </row>
    <row r="202" spans="1:31" x14ac:dyDescent="0.3">
      <c r="A202" s="12"/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4">
        <f t="shared" si="3"/>
        <v>22586032</v>
      </c>
      <c r="H202" s="4">
        <v>22586034</v>
      </c>
      <c r="I202" s="4">
        <v>5872368</v>
      </c>
      <c r="J202" s="4">
        <v>2442905</v>
      </c>
      <c r="K202" s="4">
        <v>1783320</v>
      </c>
      <c r="L202" s="4">
        <v>1491569</v>
      </c>
      <c r="M202" s="24">
        <v>6.6039438353807489E-2</v>
      </c>
      <c r="N202" s="24">
        <v>8.3752028081066632E-2</v>
      </c>
      <c r="O202" s="24">
        <v>8.3333329336271023E-2</v>
      </c>
      <c r="P202" s="24">
        <v>3.8645054922947786E-4</v>
      </c>
      <c r="Q202" s="24">
        <v>0.25999996280887561</v>
      </c>
      <c r="R202" s="24">
        <v>0.41599998501456315</v>
      </c>
      <c r="S202" s="24">
        <v>0.72999973392334128</v>
      </c>
      <c r="T202" s="24">
        <v>0.83640008523428211</v>
      </c>
      <c r="U202" s="4">
        <v>387761</v>
      </c>
      <c r="V202" s="5">
        <v>0.19</v>
      </c>
      <c r="W202" s="4">
        <v>32</v>
      </c>
      <c r="X202" s="4">
        <v>19</v>
      </c>
      <c r="Y202" s="4">
        <v>30</v>
      </c>
      <c r="Z202" s="4">
        <v>388</v>
      </c>
      <c r="AA202" s="4">
        <v>40</v>
      </c>
      <c r="AB202" s="5">
        <v>0.94</v>
      </c>
      <c r="AD202" s="12"/>
      <c r="AE202" s="12"/>
    </row>
    <row r="203" spans="1:31" x14ac:dyDescent="0.3">
      <c r="A203" s="12"/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4">
        <f t="shared" si="3"/>
        <v>44440851</v>
      </c>
      <c r="H203" s="4">
        <v>44440853</v>
      </c>
      <c r="I203" s="4">
        <v>9332579</v>
      </c>
      <c r="J203" s="4">
        <v>3331730</v>
      </c>
      <c r="K203" s="4">
        <v>2152298</v>
      </c>
      <c r="L203" s="4">
        <v>1729156</v>
      </c>
      <c r="M203" s="24">
        <v>3.8909154151474099E-2</v>
      </c>
      <c r="N203" s="24">
        <v>-9.6020706524949762E-2</v>
      </c>
      <c r="O203" s="24">
        <v>-1.0000011361168459E-2</v>
      </c>
      <c r="P203" s="24">
        <v>-8.6889612823776385E-2</v>
      </c>
      <c r="Q203" s="24">
        <v>0.20999999707476361</v>
      </c>
      <c r="R203" s="24">
        <v>0.35699992467248337</v>
      </c>
      <c r="S203" s="24">
        <v>0.64600012606063517</v>
      </c>
      <c r="T203" s="24">
        <v>0.803399900943085</v>
      </c>
      <c r="U203" s="4">
        <v>406137</v>
      </c>
      <c r="V203" s="5">
        <v>0.17</v>
      </c>
      <c r="W203" s="4">
        <v>34</v>
      </c>
      <c r="X203" s="4">
        <v>22</v>
      </c>
      <c r="Y203" s="4">
        <v>30</v>
      </c>
      <c r="Z203" s="4">
        <v>358</v>
      </c>
      <c r="AA203" s="4">
        <v>37</v>
      </c>
      <c r="AB203" s="5">
        <v>0.95</v>
      </c>
      <c r="AD203" s="12"/>
      <c r="AE203" s="12"/>
    </row>
    <row r="204" spans="1:31" x14ac:dyDescent="0.3">
      <c r="A204" s="12"/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4">
        <f t="shared" si="3"/>
        <v>42645261</v>
      </c>
      <c r="H204" s="4">
        <v>42645263</v>
      </c>
      <c r="I204" s="4">
        <v>9134615</v>
      </c>
      <c r="J204" s="4">
        <v>2950480</v>
      </c>
      <c r="K204" s="4">
        <v>1926073</v>
      </c>
      <c r="L204" s="4">
        <v>1547407</v>
      </c>
      <c r="M204" s="24">
        <v>3.6285554154045198E-2</v>
      </c>
      <c r="N204" s="24">
        <v>-0.14096703779861175</v>
      </c>
      <c r="O204" s="24">
        <v>-1.0416655547603404E-2</v>
      </c>
      <c r="P204" s="24">
        <v>-0.13192459574277737</v>
      </c>
      <c r="Q204" s="24">
        <v>0.2141999921538765</v>
      </c>
      <c r="R204" s="24">
        <v>0.3229999293894707</v>
      </c>
      <c r="S204" s="24">
        <v>0.65279988340880124</v>
      </c>
      <c r="T204" s="24">
        <v>0.80339997497498794</v>
      </c>
      <c r="U204" s="4">
        <v>386278</v>
      </c>
      <c r="V204" s="5">
        <v>0.19</v>
      </c>
      <c r="W204" s="4">
        <v>35</v>
      </c>
      <c r="X204" s="4">
        <v>22</v>
      </c>
      <c r="Y204" s="4">
        <v>28</v>
      </c>
      <c r="Z204" s="4">
        <v>396</v>
      </c>
      <c r="AA204" s="4">
        <v>34</v>
      </c>
      <c r="AB204" s="5">
        <v>0.93</v>
      </c>
      <c r="AD204" s="12"/>
      <c r="AE204" s="12"/>
    </row>
    <row r="205" spans="1:31" x14ac:dyDescent="0.3">
      <c r="A205" s="12"/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4">
        <f t="shared" si="3"/>
        <v>21500166</v>
      </c>
      <c r="H205" s="4">
        <v>21500167</v>
      </c>
      <c r="I205" s="4">
        <v>5321291</v>
      </c>
      <c r="J205" s="4">
        <v>2128516</v>
      </c>
      <c r="K205" s="4">
        <v>1553817</v>
      </c>
      <c r="L205" s="4">
        <v>1286871</v>
      </c>
      <c r="M205" s="24">
        <v>5.9854000203812367E-2</v>
      </c>
      <c r="N205" s="24">
        <v>-9.0266927359072824E-3</v>
      </c>
      <c r="O205" s="24">
        <v>0</v>
      </c>
      <c r="P205" s="24">
        <v>-9.0266927359072824E-3</v>
      </c>
      <c r="Q205" s="24">
        <v>0.24749998453500385</v>
      </c>
      <c r="R205" s="24">
        <v>0.39999992483027147</v>
      </c>
      <c r="S205" s="24">
        <v>0.7300001503394854</v>
      </c>
      <c r="T205" s="24">
        <v>0.82819984592780227</v>
      </c>
      <c r="U205" s="4">
        <v>385427</v>
      </c>
      <c r="V205" s="5">
        <v>0.19</v>
      </c>
      <c r="W205" s="4">
        <v>33</v>
      </c>
      <c r="X205" s="4">
        <v>17</v>
      </c>
      <c r="Y205" s="4">
        <v>28</v>
      </c>
      <c r="Z205" s="4">
        <v>372</v>
      </c>
      <c r="AA205" s="4">
        <v>32</v>
      </c>
      <c r="AB205" s="5">
        <v>0.94</v>
      </c>
      <c r="AD205" s="12"/>
      <c r="AE205" s="12"/>
    </row>
    <row r="206" spans="1:31" x14ac:dyDescent="0.3">
      <c r="A206" s="12"/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4">
        <f t="shared" si="3"/>
        <v>21282992</v>
      </c>
      <c r="H206" s="4">
        <v>21282993</v>
      </c>
      <c r="I206" s="4">
        <v>5054710</v>
      </c>
      <c r="J206" s="4">
        <v>2001665</v>
      </c>
      <c r="K206" s="4">
        <v>1505052</v>
      </c>
      <c r="L206" s="4">
        <v>1172435</v>
      </c>
      <c r="M206" s="24">
        <v>5.5087881671529941E-2</v>
      </c>
      <c r="N206" s="24">
        <v>1.3503180372102532</v>
      </c>
      <c r="O206" s="24">
        <v>3.1578939205113343E-2</v>
      </c>
      <c r="P206" s="24">
        <v>1.2783695472773182</v>
      </c>
      <c r="Q206" s="24">
        <v>0.2374999606493316</v>
      </c>
      <c r="R206" s="24">
        <v>0.3959999683463542</v>
      </c>
      <c r="S206" s="24">
        <v>0.75190004321402437</v>
      </c>
      <c r="T206" s="24">
        <v>0.77899966247013397</v>
      </c>
      <c r="U206" s="4">
        <v>390237</v>
      </c>
      <c r="V206" s="5">
        <v>0.19</v>
      </c>
      <c r="W206" s="4">
        <v>32</v>
      </c>
      <c r="X206" s="4">
        <v>18</v>
      </c>
      <c r="Y206" s="4">
        <v>25</v>
      </c>
      <c r="Z206" s="4">
        <v>382</v>
      </c>
      <c r="AA206" s="4">
        <v>35</v>
      </c>
      <c r="AB206" s="5">
        <v>0.93</v>
      </c>
      <c r="AD206" s="12"/>
      <c r="AE206" s="12"/>
    </row>
    <row r="207" spans="1:31" x14ac:dyDescent="0.3">
      <c r="A207" s="12"/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4">
        <f t="shared" si="3"/>
        <v>21934511</v>
      </c>
      <c r="H207" s="4">
        <v>21934513</v>
      </c>
      <c r="I207" s="4">
        <v>5593301</v>
      </c>
      <c r="J207" s="4">
        <v>2192574</v>
      </c>
      <c r="K207" s="4">
        <v>1536555</v>
      </c>
      <c r="L207" s="4">
        <v>1297775</v>
      </c>
      <c r="M207" s="24">
        <v>5.9165890758550235E-2</v>
      </c>
      <c r="N207" s="24">
        <v>9.2763758052085699E-3</v>
      </c>
      <c r="O207" s="24">
        <v>2.0201937045509322E-2</v>
      </c>
      <c r="P207" s="24">
        <v>-1.0709258556743761E-2</v>
      </c>
      <c r="Q207" s="24">
        <v>0.25500000843419685</v>
      </c>
      <c r="R207" s="24">
        <v>0.39200000143028241</v>
      </c>
      <c r="S207" s="24">
        <v>0.70079960813181219</v>
      </c>
      <c r="T207" s="24">
        <v>0.84460042107181321</v>
      </c>
      <c r="U207" s="4">
        <v>393045</v>
      </c>
      <c r="V207" s="5">
        <v>0.19</v>
      </c>
      <c r="W207" s="4">
        <v>39</v>
      </c>
      <c r="X207" s="4">
        <v>22</v>
      </c>
      <c r="Y207" s="4">
        <v>29</v>
      </c>
      <c r="Z207" s="4">
        <v>360</v>
      </c>
      <c r="AA207" s="4">
        <v>31</v>
      </c>
      <c r="AB207" s="5">
        <v>0.93</v>
      </c>
      <c r="AD207" s="12"/>
      <c r="AE207" s="12"/>
    </row>
    <row r="208" spans="1:31" x14ac:dyDescent="0.3">
      <c r="A208" s="12"/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4">
        <f t="shared" si="3"/>
        <v>20631472</v>
      </c>
      <c r="H208" s="4">
        <v>20631473</v>
      </c>
      <c r="I208" s="4">
        <v>5415761</v>
      </c>
      <c r="J208" s="4">
        <v>2122978</v>
      </c>
      <c r="K208" s="4">
        <v>1580769</v>
      </c>
      <c r="L208" s="4">
        <v>1296231</v>
      </c>
      <c r="M208" s="24">
        <v>6.2827845592992801E-2</v>
      </c>
      <c r="N208" s="24">
        <v>-0.10337316478461622</v>
      </c>
      <c r="O208" s="24">
        <v>-6.8627420442282427E-2</v>
      </c>
      <c r="P208" s="24">
        <v>-3.730591560322627E-2</v>
      </c>
      <c r="Q208" s="24">
        <v>0.2624999678888657</v>
      </c>
      <c r="R208" s="24">
        <v>0.39199994239036767</v>
      </c>
      <c r="S208" s="24">
        <v>0.74459980272993875</v>
      </c>
      <c r="T208" s="24">
        <v>0.8200002656934694</v>
      </c>
      <c r="U208" s="4">
        <v>392465</v>
      </c>
      <c r="V208" s="5">
        <v>0.19</v>
      </c>
      <c r="W208" s="4">
        <v>31</v>
      </c>
      <c r="X208" s="4">
        <v>21</v>
      </c>
      <c r="Y208" s="4">
        <v>27</v>
      </c>
      <c r="Z208" s="4">
        <v>373</v>
      </c>
      <c r="AA208" s="4">
        <v>37</v>
      </c>
      <c r="AB208" s="5">
        <v>0.94</v>
      </c>
      <c r="AD208" s="12"/>
      <c r="AE208" s="12"/>
    </row>
    <row r="209" spans="1:31" x14ac:dyDescent="0.3">
      <c r="A209" s="12"/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4">
        <f t="shared" si="3"/>
        <v>21065819</v>
      </c>
      <c r="H209" s="4">
        <v>21065820</v>
      </c>
      <c r="I209" s="4">
        <v>5319119</v>
      </c>
      <c r="J209" s="4">
        <v>2063818</v>
      </c>
      <c r="K209" s="4">
        <v>1566850</v>
      </c>
      <c r="L209" s="4">
        <v>1246273</v>
      </c>
      <c r="M209" s="24">
        <v>5.916090615034212E-2</v>
      </c>
      <c r="N209" s="24">
        <v>-0.16445501347909486</v>
      </c>
      <c r="O209" s="24">
        <v>-6.7307661655664042E-2</v>
      </c>
      <c r="P209" s="24">
        <v>-0.10415794523589839</v>
      </c>
      <c r="Q209" s="24">
        <v>0.25249997389135576</v>
      </c>
      <c r="R209" s="24">
        <v>0.387999967663818</v>
      </c>
      <c r="S209" s="24">
        <v>0.75919969687249556</v>
      </c>
      <c r="T209" s="24">
        <v>0.79540032549382522</v>
      </c>
      <c r="U209" s="4">
        <v>401514</v>
      </c>
      <c r="V209" s="5">
        <v>0.19</v>
      </c>
      <c r="W209" s="4">
        <v>32</v>
      </c>
      <c r="X209" s="4">
        <v>17</v>
      </c>
      <c r="Y209" s="4">
        <v>25</v>
      </c>
      <c r="Z209" s="4">
        <v>388</v>
      </c>
      <c r="AA209" s="4">
        <v>39</v>
      </c>
      <c r="AB209" s="5">
        <v>0.91</v>
      </c>
      <c r="AD209" s="12"/>
      <c r="AE209" s="12"/>
    </row>
    <row r="210" spans="1:31" x14ac:dyDescent="0.3">
      <c r="A210" s="12"/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4">
        <f t="shared" si="3"/>
        <v>44889749</v>
      </c>
      <c r="H210" s="4">
        <v>44889750</v>
      </c>
      <c r="I210" s="4">
        <v>9615384</v>
      </c>
      <c r="J210" s="4">
        <v>3171153</v>
      </c>
      <c r="K210" s="4">
        <v>2156384</v>
      </c>
      <c r="L210" s="4">
        <v>1698799</v>
      </c>
      <c r="M210" s="24">
        <v>3.7843806214113464E-2</v>
      </c>
      <c r="N210" s="24">
        <v>-1.7555963718715928E-2</v>
      </c>
      <c r="O210" s="24">
        <v>1.0101021692856316E-2</v>
      </c>
      <c r="P210" s="24">
        <v>-2.7380393138674131E-2</v>
      </c>
      <c r="Q210" s="24">
        <v>0.21419998997543982</v>
      </c>
      <c r="R210" s="24">
        <v>0.32979993310719574</v>
      </c>
      <c r="S210" s="24">
        <v>0.6799999873862913</v>
      </c>
      <c r="T210" s="24">
        <v>0.78779985382937356</v>
      </c>
      <c r="U210" s="4">
        <v>392433</v>
      </c>
      <c r="V210" s="5">
        <v>0.17</v>
      </c>
      <c r="W210" s="4">
        <v>38</v>
      </c>
      <c r="X210" s="4">
        <v>19</v>
      </c>
      <c r="Y210" s="4">
        <v>29</v>
      </c>
      <c r="Z210" s="4">
        <v>382</v>
      </c>
      <c r="AA210" s="4">
        <v>32</v>
      </c>
      <c r="AB210" s="5">
        <v>0.95</v>
      </c>
      <c r="AD210" s="12"/>
      <c r="AE210" s="12"/>
    </row>
    <row r="211" spans="1:31" x14ac:dyDescent="0.3">
      <c r="A211" s="12"/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4">
        <f t="shared" si="3"/>
        <v>43543056</v>
      </c>
      <c r="H211" s="4">
        <v>43543058</v>
      </c>
      <c r="I211" s="4">
        <v>8778280</v>
      </c>
      <c r="J211" s="4">
        <v>3074153</v>
      </c>
      <c r="K211" s="4">
        <v>2027711</v>
      </c>
      <c r="L211" s="4">
        <v>1660696</v>
      </c>
      <c r="M211" s="24">
        <v>3.8139167901344917E-2</v>
      </c>
      <c r="N211" s="24">
        <v>7.3212154268398777E-2</v>
      </c>
      <c r="O211" s="24">
        <v>2.1052632319450426E-2</v>
      </c>
      <c r="P211" s="24">
        <v>5.1084068867474519E-2</v>
      </c>
      <c r="Q211" s="24">
        <v>0.2015999886824669</v>
      </c>
      <c r="R211" s="24">
        <v>0.35019992527009847</v>
      </c>
      <c r="S211" s="24">
        <v>0.65959989629663851</v>
      </c>
      <c r="T211" s="24">
        <v>0.8190003407783456</v>
      </c>
      <c r="U211" s="4">
        <v>395692</v>
      </c>
      <c r="V211" s="5">
        <v>0.17</v>
      </c>
      <c r="W211" s="4">
        <v>40</v>
      </c>
      <c r="X211" s="4">
        <v>18</v>
      </c>
      <c r="Y211" s="4">
        <v>26</v>
      </c>
      <c r="Z211" s="4">
        <v>375</v>
      </c>
      <c r="AA211" s="4">
        <v>31</v>
      </c>
      <c r="AB211" s="5">
        <v>0.91</v>
      </c>
      <c r="AD211" s="12"/>
      <c r="AE211" s="12"/>
    </row>
    <row r="212" spans="1:31" x14ac:dyDescent="0.3">
      <c r="A212" s="12"/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4">
        <f t="shared" si="3"/>
        <v>21500166</v>
      </c>
      <c r="H212" s="4">
        <v>21500167</v>
      </c>
      <c r="I212" s="4">
        <v>5536293</v>
      </c>
      <c r="J212" s="4">
        <v>2214517</v>
      </c>
      <c r="K212" s="4">
        <v>1551933</v>
      </c>
      <c r="L212" s="4">
        <v>1298037</v>
      </c>
      <c r="M212" s="24">
        <v>6.0373345007041106E-2</v>
      </c>
      <c r="N212" s="24">
        <v>8.6768603846072434E-3</v>
      </c>
      <c r="O212" s="24">
        <v>0</v>
      </c>
      <c r="P212" s="24">
        <v>8.6768603846072434E-3</v>
      </c>
      <c r="Q212" s="24">
        <v>0.25749999988372185</v>
      </c>
      <c r="R212" s="24">
        <v>0.39999996387474435</v>
      </c>
      <c r="S212" s="24">
        <v>0.70079976807583777</v>
      </c>
      <c r="T212" s="24">
        <v>0.83640015387262212</v>
      </c>
      <c r="U212" s="4">
        <v>391474</v>
      </c>
      <c r="V212" s="5">
        <v>0.17</v>
      </c>
      <c r="W212" s="4">
        <v>35</v>
      </c>
      <c r="X212" s="4">
        <v>22</v>
      </c>
      <c r="Y212" s="4">
        <v>25</v>
      </c>
      <c r="Z212" s="4">
        <v>388</v>
      </c>
      <c r="AA212" s="4">
        <v>38</v>
      </c>
      <c r="AB212" s="5">
        <v>0.92</v>
      </c>
      <c r="AD212" s="12"/>
      <c r="AE212" s="12"/>
    </row>
    <row r="213" spans="1:31" x14ac:dyDescent="0.3">
      <c r="A213" s="12"/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4">
        <f t="shared" si="3"/>
        <v>20848645</v>
      </c>
      <c r="H213" s="4">
        <v>20848646</v>
      </c>
      <c r="I213" s="4">
        <v>5212161</v>
      </c>
      <c r="J213" s="4">
        <v>2043167</v>
      </c>
      <c r="K213" s="4">
        <v>1416936</v>
      </c>
      <c r="L213" s="4">
        <v>1208363</v>
      </c>
      <c r="M213" s="24">
        <v>5.7958823800835793E-2</v>
      </c>
      <c r="N213" s="24">
        <v>3.064391629386698E-2</v>
      </c>
      <c r="O213" s="24">
        <v>-2.0408173813155628E-2</v>
      </c>
      <c r="P213" s="24">
        <v>5.2115674848858706E-2</v>
      </c>
      <c r="Q213" s="24">
        <v>0.24999997601762725</v>
      </c>
      <c r="R213" s="24">
        <v>0.39199997851179197</v>
      </c>
      <c r="S213" s="24">
        <v>0.69349984607229853</v>
      </c>
      <c r="T213" s="24">
        <v>0.85279998532043788</v>
      </c>
      <c r="U213" s="4">
        <v>399345</v>
      </c>
      <c r="V213" s="5">
        <v>0.19</v>
      </c>
      <c r="W213" s="4">
        <v>34</v>
      </c>
      <c r="X213" s="4">
        <v>18</v>
      </c>
      <c r="Y213" s="4">
        <v>29</v>
      </c>
      <c r="Z213" s="4">
        <v>365</v>
      </c>
      <c r="AA213" s="4">
        <v>39</v>
      </c>
      <c r="AB213" s="5">
        <v>0.92</v>
      </c>
      <c r="AD213" s="12"/>
      <c r="AE213" s="12"/>
    </row>
    <row r="214" spans="1:31" x14ac:dyDescent="0.3">
      <c r="A214" s="12"/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4">
        <f t="shared" si="3"/>
        <v>22368858</v>
      </c>
      <c r="H214" s="4">
        <v>22368860</v>
      </c>
      <c r="I214" s="4">
        <v>5592215</v>
      </c>
      <c r="J214" s="4">
        <v>2214517</v>
      </c>
      <c r="K214" s="4">
        <v>1535767</v>
      </c>
      <c r="L214" s="4">
        <v>1322295</v>
      </c>
      <c r="M214" s="24">
        <v>5.9113204696171373E-2</v>
      </c>
      <c r="N214" s="24">
        <v>1.8893876057097803E-2</v>
      </c>
      <c r="O214" s="24">
        <v>1.980199148273698E-2</v>
      </c>
      <c r="P214" s="24">
        <v>-8.9048033763017287E-4</v>
      </c>
      <c r="Q214" s="24">
        <v>0.25</v>
      </c>
      <c r="R214" s="24">
        <v>0.39599997496519718</v>
      </c>
      <c r="S214" s="24">
        <v>0.69349975638028516</v>
      </c>
      <c r="T214" s="24">
        <v>0.86099974800864976</v>
      </c>
      <c r="U214" s="4">
        <v>390149</v>
      </c>
      <c r="V214" s="5">
        <v>0.17</v>
      </c>
      <c r="W214" s="4">
        <v>33</v>
      </c>
      <c r="X214" s="4">
        <v>18</v>
      </c>
      <c r="Y214" s="4">
        <v>29</v>
      </c>
      <c r="Z214" s="4">
        <v>365</v>
      </c>
      <c r="AA214" s="4">
        <v>39</v>
      </c>
      <c r="AB214" s="5">
        <v>0.95</v>
      </c>
      <c r="AD214" s="12"/>
      <c r="AE214" s="12"/>
    </row>
    <row r="215" spans="1:31" x14ac:dyDescent="0.3">
      <c r="A215" s="12"/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4">
        <f t="shared" si="3"/>
        <v>22151685</v>
      </c>
      <c r="H215" s="4">
        <v>22151687</v>
      </c>
      <c r="I215" s="4">
        <v>5704059</v>
      </c>
      <c r="J215" s="4">
        <v>2327256</v>
      </c>
      <c r="K215" s="4">
        <v>1749863</v>
      </c>
      <c r="L215" s="4">
        <v>1506632</v>
      </c>
      <c r="M215" s="24">
        <v>6.8014323243191371E-2</v>
      </c>
      <c r="N215" s="24">
        <v>0.16231751902245817</v>
      </c>
      <c r="O215" s="24">
        <v>7.3684175322051626E-2</v>
      </c>
      <c r="P215" s="24">
        <v>8.2550620688114362E-2</v>
      </c>
      <c r="Q215" s="24">
        <v>0.25749998182982631</v>
      </c>
      <c r="R215" s="24">
        <v>0.40799998737740967</v>
      </c>
      <c r="S215" s="24">
        <v>0.75189966209132131</v>
      </c>
      <c r="T215" s="24">
        <v>0.86099997542664763</v>
      </c>
      <c r="U215" s="4">
        <v>386768</v>
      </c>
      <c r="V215" s="5">
        <v>0.19</v>
      </c>
      <c r="W215" s="4">
        <v>32</v>
      </c>
      <c r="X215" s="4">
        <v>20</v>
      </c>
      <c r="Y215" s="4">
        <v>25</v>
      </c>
      <c r="Z215" s="4">
        <v>384</v>
      </c>
      <c r="AA215" s="4">
        <v>37</v>
      </c>
      <c r="AB215" s="5">
        <v>0.94</v>
      </c>
      <c r="AD215" s="12"/>
      <c r="AE215" s="12"/>
    </row>
    <row r="216" spans="1:31" x14ac:dyDescent="0.3">
      <c r="A216" s="12"/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4">
        <f t="shared" si="3"/>
        <v>22803205</v>
      </c>
      <c r="H216" s="4">
        <v>22803207</v>
      </c>
      <c r="I216" s="4">
        <v>5814817</v>
      </c>
      <c r="J216" s="4">
        <v>2256149</v>
      </c>
      <c r="K216" s="4">
        <v>1581109</v>
      </c>
      <c r="L216" s="4">
        <v>1322439</v>
      </c>
      <c r="M216" s="24">
        <v>5.7993553275203794E-2</v>
      </c>
      <c r="N216" s="24">
        <v>6.1115020545257748E-2</v>
      </c>
      <c r="O216" s="24">
        <v>8.247417297186499E-2</v>
      </c>
      <c r="P216" s="24">
        <v>-1.9731828856234923E-2</v>
      </c>
      <c r="Q216" s="24">
        <v>0.25499996557501758</v>
      </c>
      <c r="R216" s="24">
        <v>0.38800000068789781</v>
      </c>
      <c r="S216" s="24">
        <v>0.7007999028432963</v>
      </c>
      <c r="T216" s="24">
        <v>0.83639964101146724</v>
      </c>
      <c r="U216" s="4">
        <v>387112</v>
      </c>
      <c r="V216" s="5">
        <v>0.17</v>
      </c>
      <c r="W216" s="4">
        <v>37</v>
      </c>
      <c r="X216" s="4">
        <v>21</v>
      </c>
      <c r="Y216" s="4">
        <v>26</v>
      </c>
      <c r="Z216" s="4">
        <v>384</v>
      </c>
      <c r="AA216" s="4">
        <v>37</v>
      </c>
      <c r="AB216" s="5">
        <v>0.93</v>
      </c>
      <c r="AD216" s="12"/>
      <c r="AE216" s="12"/>
    </row>
    <row r="217" spans="1:31" x14ac:dyDescent="0.3">
      <c r="A217" s="12"/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4">
        <f t="shared" si="3"/>
        <v>45338647</v>
      </c>
      <c r="H217" s="4">
        <v>45338648</v>
      </c>
      <c r="I217" s="4">
        <v>9045060</v>
      </c>
      <c r="J217" s="4">
        <v>3167580</v>
      </c>
      <c r="K217" s="4">
        <v>2240112</v>
      </c>
      <c r="L217" s="4">
        <v>1782233</v>
      </c>
      <c r="M217" s="24">
        <v>3.930935479152356E-2</v>
      </c>
      <c r="N217" s="24">
        <v>4.9113520787332776E-2</v>
      </c>
      <c r="O217" s="24">
        <v>1.0000011361168459E-2</v>
      </c>
      <c r="P217" s="24">
        <v>3.8726246750083293E-2</v>
      </c>
      <c r="Q217" s="24">
        <v>0.19949999391247838</v>
      </c>
      <c r="R217" s="24">
        <v>0.35019999867330898</v>
      </c>
      <c r="S217" s="24">
        <v>0.70719981815771027</v>
      </c>
      <c r="T217" s="24">
        <v>0.79559995214524992</v>
      </c>
      <c r="U217" s="4">
        <v>409781</v>
      </c>
      <c r="V217" s="5">
        <v>0.19</v>
      </c>
      <c r="W217" s="4">
        <v>30</v>
      </c>
      <c r="X217" s="4">
        <v>19</v>
      </c>
      <c r="Y217" s="4">
        <v>27</v>
      </c>
      <c r="Z217" s="4">
        <v>358</v>
      </c>
      <c r="AA217" s="4">
        <v>31</v>
      </c>
      <c r="AB217" s="5">
        <v>0.92</v>
      </c>
      <c r="AD217" s="12"/>
      <c r="AE217" s="12"/>
    </row>
    <row r="218" spans="1:31" x14ac:dyDescent="0.3">
      <c r="A218" s="12"/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4">
        <f t="shared" si="3"/>
        <v>43991955</v>
      </c>
      <c r="H218" s="4">
        <v>43991955</v>
      </c>
      <c r="I218" s="4">
        <v>9053544</v>
      </c>
      <c r="J218" s="4">
        <v>2924294</v>
      </c>
      <c r="K218" s="4">
        <v>2068061</v>
      </c>
      <c r="L218" s="4">
        <v>1677611</v>
      </c>
      <c r="M218" s="24">
        <v>3.8134495273056179E-2</v>
      </c>
      <c r="N218" s="24">
        <v>1.0185488493980932E-2</v>
      </c>
      <c r="O218" s="24">
        <v>1.0309313154317934E-2</v>
      </c>
      <c r="P218" s="24">
        <v>-1.2251521325334913E-4</v>
      </c>
      <c r="Q218" s="24">
        <v>0.20579999229404558</v>
      </c>
      <c r="R218" s="24">
        <v>0.3229999213567637</v>
      </c>
      <c r="S218" s="24">
        <v>0.70720009684388774</v>
      </c>
      <c r="T218" s="24">
        <v>0.81119995976907833</v>
      </c>
      <c r="U218" s="4">
        <v>388262</v>
      </c>
      <c r="V218" s="5">
        <v>0.18</v>
      </c>
      <c r="W218" s="4">
        <v>35</v>
      </c>
      <c r="X218" s="4">
        <v>22</v>
      </c>
      <c r="Y218" s="4">
        <v>30</v>
      </c>
      <c r="Z218" s="4">
        <v>369</v>
      </c>
      <c r="AA218" s="4">
        <v>39</v>
      </c>
      <c r="AB218" s="5">
        <v>0.95</v>
      </c>
      <c r="AD218" s="12"/>
      <c r="AE218" s="12"/>
    </row>
    <row r="219" spans="1:31" x14ac:dyDescent="0.3">
      <c r="A219" s="12"/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4">
        <f t="shared" si="3"/>
        <v>22368858</v>
      </c>
      <c r="H219" s="4">
        <v>22368860</v>
      </c>
      <c r="I219" s="4">
        <v>5592215</v>
      </c>
      <c r="J219" s="4">
        <v>2214517</v>
      </c>
      <c r="K219" s="4">
        <v>1551933</v>
      </c>
      <c r="L219" s="4">
        <v>1208956</v>
      </c>
      <c r="M219" s="24">
        <v>5.4046384125073878E-2</v>
      </c>
      <c r="N219" s="24">
        <v>-6.8627473639041092E-2</v>
      </c>
      <c r="O219" s="24">
        <v>4.0403967113556316E-2</v>
      </c>
      <c r="P219" s="24">
        <v>-0.10479725582919641</v>
      </c>
      <c r="Q219" s="24">
        <v>0.25</v>
      </c>
      <c r="R219" s="24">
        <v>0.39599997496519718</v>
      </c>
      <c r="S219" s="24">
        <v>0.70079976807583777</v>
      </c>
      <c r="T219" s="24">
        <v>0.77900012436103883</v>
      </c>
      <c r="U219" s="4">
        <v>403716</v>
      </c>
      <c r="V219" s="5">
        <v>0.17</v>
      </c>
      <c r="W219" s="4">
        <v>39</v>
      </c>
      <c r="X219" s="4">
        <v>22</v>
      </c>
      <c r="Y219" s="4">
        <v>25</v>
      </c>
      <c r="Z219" s="4">
        <v>389</v>
      </c>
      <c r="AA219" s="4">
        <v>36</v>
      </c>
      <c r="AB219" s="5">
        <v>0.92</v>
      </c>
      <c r="AD219" s="12"/>
      <c r="AE219" s="12"/>
    </row>
    <row r="220" spans="1:31" x14ac:dyDescent="0.3">
      <c r="A220" s="12"/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4">
        <f t="shared" si="3"/>
        <v>22586032</v>
      </c>
      <c r="H220" s="4">
        <v>22586034</v>
      </c>
      <c r="I220" s="4">
        <v>5420648</v>
      </c>
      <c r="J220" s="4">
        <v>2124894</v>
      </c>
      <c r="K220" s="4">
        <v>1535660</v>
      </c>
      <c r="L220" s="4">
        <v>1221464</v>
      </c>
      <c r="M220" s="24">
        <v>5.4080499480342589E-2</v>
      </c>
      <c r="N220" s="24">
        <v>1.0841940708214315E-2</v>
      </c>
      <c r="O220" s="24">
        <v>8.3333329336271023E-2</v>
      </c>
      <c r="P220" s="24">
        <v>-6.6915166081014887E-2</v>
      </c>
      <c r="Q220" s="24">
        <v>0.23999999291597632</v>
      </c>
      <c r="R220" s="24">
        <v>0.39199999704832339</v>
      </c>
      <c r="S220" s="24">
        <v>0.72269957936725315</v>
      </c>
      <c r="T220" s="24">
        <v>0.79540002344268912</v>
      </c>
      <c r="U220" s="4">
        <v>398247</v>
      </c>
      <c r="V220" s="5">
        <v>0.17</v>
      </c>
      <c r="W220" s="4">
        <v>31</v>
      </c>
      <c r="X220" s="4">
        <v>18</v>
      </c>
      <c r="Y220" s="4">
        <v>29</v>
      </c>
      <c r="Z220" s="4">
        <v>398</v>
      </c>
      <c r="AA220" s="4">
        <v>32</v>
      </c>
      <c r="AB220" s="5">
        <v>0.95</v>
      </c>
      <c r="AD220" s="12"/>
      <c r="AE220" s="12"/>
    </row>
    <row r="221" spans="1:31" x14ac:dyDescent="0.3">
      <c r="A221" s="12"/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4">
        <f t="shared" si="3"/>
        <v>22586032</v>
      </c>
      <c r="H221" s="4">
        <v>22586034</v>
      </c>
      <c r="I221" s="4">
        <v>5364183</v>
      </c>
      <c r="J221" s="4">
        <v>2124216</v>
      </c>
      <c r="K221" s="4">
        <v>1488650</v>
      </c>
      <c r="L221" s="4">
        <v>1184072</v>
      </c>
      <c r="M221" s="24">
        <v>5.2424963143152974E-2</v>
      </c>
      <c r="N221" s="24">
        <v>-0.10453264967348441</v>
      </c>
      <c r="O221" s="24">
        <v>9.7087656419474477E-3</v>
      </c>
      <c r="P221" s="24">
        <v>-0.1131429362930747</v>
      </c>
      <c r="Q221" s="24">
        <v>0.23749999667936389</v>
      </c>
      <c r="R221" s="24">
        <v>0.39599991275465435</v>
      </c>
      <c r="S221" s="24">
        <v>0.70079973034757292</v>
      </c>
      <c r="T221" s="24">
        <v>0.79539985893258991</v>
      </c>
      <c r="U221" s="4">
        <v>395396</v>
      </c>
      <c r="V221" s="5">
        <v>0.19</v>
      </c>
      <c r="W221" s="4">
        <v>34</v>
      </c>
      <c r="X221" s="4">
        <v>22</v>
      </c>
      <c r="Y221" s="4">
        <v>29</v>
      </c>
      <c r="Z221" s="4">
        <v>366</v>
      </c>
      <c r="AA221" s="4">
        <v>37</v>
      </c>
      <c r="AB221" s="5">
        <v>0.91</v>
      </c>
      <c r="AD221" s="12"/>
      <c r="AE221" s="12"/>
    </row>
    <row r="222" spans="1:31" x14ac:dyDescent="0.3">
      <c r="A222" s="12"/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4">
        <f t="shared" si="3"/>
        <v>20848645</v>
      </c>
      <c r="H222" s="4">
        <v>20848646</v>
      </c>
      <c r="I222" s="4">
        <v>5264283</v>
      </c>
      <c r="J222" s="4">
        <v>2168884</v>
      </c>
      <c r="K222" s="4">
        <v>1519954</v>
      </c>
      <c r="L222" s="4">
        <v>1233898</v>
      </c>
      <c r="M222" s="24">
        <v>5.9183603577901416E-2</v>
      </c>
      <c r="N222" s="24">
        <v>-0.18102230670794195</v>
      </c>
      <c r="O222" s="24">
        <v>-5.8823516134325682E-2</v>
      </c>
      <c r="P222" s="24">
        <v>-0.12983617632590294</v>
      </c>
      <c r="Q222" s="24">
        <v>0.25249999448405425</v>
      </c>
      <c r="R222" s="24">
        <v>0.41199988678420213</v>
      </c>
      <c r="S222" s="24">
        <v>0.70080004278698171</v>
      </c>
      <c r="T222" s="24">
        <v>0.8117995676184937</v>
      </c>
      <c r="U222" s="4">
        <v>395163</v>
      </c>
      <c r="V222" s="5">
        <v>0.18</v>
      </c>
      <c r="W222" s="4">
        <v>32</v>
      </c>
      <c r="X222" s="4">
        <v>17</v>
      </c>
      <c r="Y222" s="4">
        <v>29</v>
      </c>
      <c r="Z222" s="4">
        <v>367</v>
      </c>
      <c r="AA222" s="4">
        <v>37</v>
      </c>
      <c r="AB222" s="5">
        <v>0.92</v>
      </c>
      <c r="AD222" s="12"/>
      <c r="AE222" s="12"/>
    </row>
    <row r="223" spans="1:31" x14ac:dyDescent="0.3">
      <c r="A223" s="12"/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4">
        <f t="shared" si="3"/>
        <v>22586032</v>
      </c>
      <c r="H223" s="4">
        <v>22586034</v>
      </c>
      <c r="I223" s="4">
        <v>5590043</v>
      </c>
      <c r="J223" s="4">
        <v>2124216</v>
      </c>
      <c r="K223" s="4">
        <v>1566184</v>
      </c>
      <c r="L223" s="4">
        <v>1322799</v>
      </c>
      <c r="M223" s="24">
        <v>5.8567121611523297E-2</v>
      </c>
      <c r="N223" s="24">
        <v>2.7222427650719361E-4</v>
      </c>
      <c r="O223" s="24">
        <v>-9.5237928177200892E-3</v>
      </c>
      <c r="P223" s="24">
        <v>9.8902085477963197E-3</v>
      </c>
      <c r="Q223" s="24">
        <v>0.24749998162581355</v>
      </c>
      <c r="R223" s="24">
        <v>0.37999993917756986</v>
      </c>
      <c r="S223" s="24">
        <v>0.7372997849559555</v>
      </c>
      <c r="T223" s="24">
        <v>0.84459999591363466</v>
      </c>
      <c r="U223" s="4">
        <v>402090</v>
      </c>
      <c r="V223" s="5">
        <v>0.17</v>
      </c>
      <c r="W223" s="4">
        <v>32</v>
      </c>
      <c r="X223" s="4">
        <v>21</v>
      </c>
      <c r="Y223" s="4">
        <v>30</v>
      </c>
      <c r="Z223" s="4">
        <v>353</v>
      </c>
      <c r="AA223" s="4">
        <v>34</v>
      </c>
      <c r="AB223" s="5">
        <v>0.93</v>
      </c>
      <c r="AD223" s="12"/>
      <c r="AE223" s="12"/>
    </row>
    <row r="224" spans="1:31" x14ac:dyDescent="0.3">
      <c r="A224" s="12"/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4">
        <f t="shared" si="3"/>
        <v>46685339</v>
      </c>
      <c r="H224" s="4">
        <v>46685340</v>
      </c>
      <c r="I224" s="4">
        <v>9411764</v>
      </c>
      <c r="J224" s="4">
        <v>3328000</v>
      </c>
      <c r="K224" s="4">
        <v>2330931</v>
      </c>
      <c r="L224" s="4">
        <v>1890851</v>
      </c>
      <c r="M224" s="24">
        <v>4.0502029116634898E-2</v>
      </c>
      <c r="N224" s="24">
        <v>6.0944893288363611E-2</v>
      </c>
      <c r="O224" s="24">
        <v>2.9702959596478395E-2</v>
      </c>
      <c r="P224" s="24">
        <v>3.034072503699603E-2</v>
      </c>
      <c r="Q224" s="24">
        <v>0.2015999883475198</v>
      </c>
      <c r="R224" s="24">
        <v>0.353600026520002</v>
      </c>
      <c r="S224" s="24">
        <v>0.70039993990384619</v>
      </c>
      <c r="T224" s="24">
        <v>0.81119990252821728</v>
      </c>
      <c r="U224" s="4">
        <v>398762</v>
      </c>
      <c r="V224" s="5">
        <v>0.19</v>
      </c>
      <c r="W224" s="4">
        <v>30</v>
      </c>
      <c r="X224" s="4">
        <v>22</v>
      </c>
      <c r="Y224" s="4">
        <v>27</v>
      </c>
      <c r="Z224" s="4">
        <v>352</v>
      </c>
      <c r="AA224" s="4">
        <v>30</v>
      </c>
      <c r="AB224" s="5">
        <v>0.93</v>
      </c>
      <c r="AD224" s="12"/>
      <c r="AE224" s="12"/>
    </row>
    <row r="225" spans="1:31" x14ac:dyDescent="0.3">
      <c r="A225" s="12"/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4">
        <f t="shared" si="3"/>
        <v>43991955</v>
      </c>
      <c r="H225" s="4">
        <v>43991955</v>
      </c>
      <c r="I225" s="4">
        <v>9700226</v>
      </c>
      <c r="J225" s="4">
        <v>3166153</v>
      </c>
      <c r="K225" s="4">
        <v>1033432</v>
      </c>
      <c r="L225" s="4">
        <v>765773</v>
      </c>
      <c r="M225" s="24">
        <v>1.7407114550830941E-2</v>
      </c>
      <c r="N225" s="24">
        <v>-0.54353363205176886</v>
      </c>
      <c r="O225" s="24">
        <v>0</v>
      </c>
      <c r="P225" s="24">
        <v>-0.54353363205176897</v>
      </c>
      <c r="Q225" s="24">
        <v>0.22049999823831426</v>
      </c>
      <c r="R225" s="24">
        <v>0.32639992099153153</v>
      </c>
      <c r="S225" s="24">
        <v>0.32639989286683241</v>
      </c>
      <c r="T225" s="24">
        <v>0.74099989162325142</v>
      </c>
      <c r="U225" s="4">
        <v>383675</v>
      </c>
      <c r="V225" s="5">
        <v>0.19</v>
      </c>
      <c r="W225" s="4">
        <v>34</v>
      </c>
      <c r="X225" s="4">
        <v>29</v>
      </c>
      <c r="Y225" s="4">
        <v>27</v>
      </c>
      <c r="Z225" s="4">
        <v>396</v>
      </c>
      <c r="AA225" s="4">
        <v>31</v>
      </c>
      <c r="AB225" s="5">
        <v>0.95</v>
      </c>
      <c r="AD225" s="12"/>
      <c r="AE225" s="12"/>
    </row>
    <row r="226" spans="1:31" x14ac:dyDescent="0.3">
      <c r="A226" s="12"/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4">
        <f t="shared" si="3"/>
        <v>20631472</v>
      </c>
      <c r="H226" s="4">
        <v>20631473</v>
      </c>
      <c r="I226" s="4">
        <v>5157868</v>
      </c>
      <c r="J226" s="4">
        <v>2063147</v>
      </c>
      <c r="K226" s="4">
        <v>1445853</v>
      </c>
      <c r="L226" s="4">
        <v>1244880</v>
      </c>
      <c r="M226" s="24">
        <v>6.0338881281040861E-2</v>
      </c>
      <c r="N226" s="24">
        <v>2.971489450401843E-2</v>
      </c>
      <c r="O226" s="24">
        <v>-7.7669856905524637E-2</v>
      </c>
      <c r="P226" s="24">
        <v>0.11642771774342786</v>
      </c>
      <c r="Q226" s="24">
        <v>0.24999998788259084</v>
      </c>
      <c r="R226" s="24">
        <v>0.39999996122428877</v>
      </c>
      <c r="S226" s="24">
        <v>0.70079979759076794</v>
      </c>
      <c r="T226" s="24">
        <v>0.86100039215604907</v>
      </c>
      <c r="U226" s="4">
        <v>390603</v>
      </c>
      <c r="V226" s="5">
        <v>0.18</v>
      </c>
      <c r="W226" s="4">
        <v>36</v>
      </c>
      <c r="X226" s="4">
        <v>21</v>
      </c>
      <c r="Y226" s="4">
        <v>30</v>
      </c>
      <c r="Z226" s="4">
        <v>382</v>
      </c>
      <c r="AA226" s="4">
        <v>37</v>
      </c>
      <c r="AB226" s="5">
        <v>0.91</v>
      </c>
      <c r="AD226" s="12"/>
      <c r="AE226" s="12"/>
    </row>
    <row r="227" spans="1:31" x14ac:dyDescent="0.3">
      <c r="A227" s="12"/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4">
        <f t="shared" si="3"/>
        <v>20848645</v>
      </c>
      <c r="H227" s="4">
        <v>20848646</v>
      </c>
      <c r="I227" s="4">
        <v>5316404</v>
      </c>
      <c r="J227" s="4">
        <v>2211624</v>
      </c>
      <c r="K227" s="4">
        <v>1549906</v>
      </c>
      <c r="L227" s="4">
        <v>1334469</v>
      </c>
      <c r="M227" s="24">
        <v>6.4007466000429961E-2</v>
      </c>
      <c r="N227" s="24">
        <v>9.2516029944394562E-2</v>
      </c>
      <c r="O227" s="24">
        <v>-7.6923073517295992E-2</v>
      </c>
      <c r="P227" s="24">
        <v>0.18355907610830524</v>
      </c>
      <c r="Q227" s="24">
        <v>0.25499996498573574</v>
      </c>
      <c r="R227" s="24">
        <v>0.41599998796178772</v>
      </c>
      <c r="S227" s="24">
        <v>0.70079995514608273</v>
      </c>
      <c r="T227" s="24">
        <v>0.86099995741677238</v>
      </c>
      <c r="U227" s="4">
        <v>400629</v>
      </c>
      <c r="V227" s="5">
        <v>0.19</v>
      </c>
      <c r="W227" s="4">
        <v>30</v>
      </c>
      <c r="X227" s="4">
        <v>19</v>
      </c>
      <c r="Y227" s="4">
        <v>25</v>
      </c>
      <c r="Z227" s="4">
        <v>382</v>
      </c>
      <c r="AA227" s="4">
        <v>32</v>
      </c>
      <c r="AB227" s="5">
        <v>0.93</v>
      </c>
      <c r="AD227" s="12"/>
      <c r="AE227" s="12"/>
    </row>
    <row r="228" spans="1:31" x14ac:dyDescent="0.3">
      <c r="A228" s="12"/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4">
        <f t="shared" si="3"/>
        <v>22586032</v>
      </c>
      <c r="H228" s="4">
        <v>22586034</v>
      </c>
      <c r="I228" s="4">
        <v>5477113</v>
      </c>
      <c r="J228" s="4">
        <v>2147028</v>
      </c>
      <c r="K228" s="4">
        <v>1551657</v>
      </c>
      <c r="L228" s="4">
        <v>1335977</v>
      </c>
      <c r="M228" s="24">
        <v>5.9150579512985767E-2</v>
      </c>
      <c r="N228" s="24">
        <v>0.12829034045226972</v>
      </c>
      <c r="O228" s="24">
        <v>0</v>
      </c>
      <c r="P228" s="24">
        <v>0.12829034045226972</v>
      </c>
      <c r="Q228" s="24">
        <v>0.24249998915258872</v>
      </c>
      <c r="R228" s="24">
        <v>0.39199994595693022</v>
      </c>
      <c r="S228" s="24">
        <v>0.72269993684292888</v>
      </c>
      <c r="T228" s="24">
        <v>0.86100020816456213</v>
      </c>
      <c r="U228" s="4">
        <v>398528</v>
      </c>
      <c r="V228" s="5">
        <v>0.17</v>
      </c>
      <c r="W228" s="4">
        <v>32</v>
      </c>
      <c r="X228" s="4">
        <v>17</v>
      </c>
      <c r="Y228" s="4">
        <v>25</v>
      </c>
      <c r="Z228" s="4">
        <v>372</v>
      </c>
      <c r="AA228" s="4">
        <v>40</v>
      </c>
      <c r="AB228" s="5">
        <v>0.91</v>
      </c>
      <c r="AD228" s="12"/>
      <c r="AE228" s="12"/>
    </row>
    <row r="229" spans="1:31" x14ac:dyDescent="0.3">
      <c r="A229" s="12"/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4">
        <f t="shared" si="3"/>
        <v>21934511</v>
      </c>
      <c r="H229" s="4">
        <v>21934513</v>
      </c>
      <c r="I229" s="4">
        <v>5702973</v>
      </c>
      <c r="J229" s="4">
        <v>2235565</v>
      </c>
      <c r="K229" s="4">
        <v>1615643</v>
      </c>
      <c r="L229" s="4">
        <v>1298330</v>
      </c>
      <c r="M229" s="24">
        <v>5.9191193349038565E-2</v>
      </c>
      <c r="N229" s="24">
        <v>5.2218254669348596E-2</v>
      </c>
      <c r="O229" s="24">
        <v>5.2083288866014987E-2</v>
      </c>
      <c r="P229" s="24">
        <v>1.282411120364646E-4</v>
      </c>
      <c r="Q229" s="24">
        <v>0.25999998267570379</v>
      </c>
      <c r="R229" s="24">
        <v>0.39199992705559011</v>
      </c>
      <c r="S229" s="24">
        <v>0.7227000780563303</v>
      </c>
      <c r="T229" s="24">
        <v>0.8035995575755287</v>
      </c>
      <c r="U229" s="4">
        <v>384154</v>
      </c>
      <c r="V229" s="5">
        <v>0.17</v>
      </c>
      <c r="W229" s="4">
        <v>36</v>
      </c>
      <c r="X229" s="4">
        <v>21</v>
      </c>
      <c r="Y229" s="4">
        <v>28</v>
      </c>
      <c r="Z229" s="4">
        <v>362</v>
      </c>
      <c r="AA229" s="4">
        <v>30</v>
      </c>
      <c r="AB229" s="5">
        <v>0.92</v>
      </c>
      <c r="AD229" s="12"/>
      <c r="AE229" s="12"/>
    </row>
    <row r="230" spans="1:31" x14ac:dyDescent="0.3">
      <c r="A230" s="12"/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4">
        <f t="shared" si="3"/>
        <v>21282992</v>
      </c>
      <c r="H230" s="4">
        <v>21282993</v>
      </c>
      <c r="I230" s="4">
        <v>5480370</v>
      </c>
      <c r="J230" s="4">
        <v>2279834</v>
      </c>
      <c r="K230" s="4">
        <v>1581065</v>
      </c>
      <c r="L230" s="4">
        <v>1257579</v>
      </c>
      <c r="M230" s="24">
        <v>5.9088446817606902E-2</v>
      </c>
      <c r="N230" s="24">
        <v>-4.9304542867056877E-2</v>
      </c>
      <c r="O230" s="24">
        <v>-5.7692294069183969E-2</v>
      </c>
      <c r="P230" s="24">
        <v>8.9013287957289133E-3</v>
      </c>
      <c r="Q230" s="24">
        <v>0.2574999672273538</v>
      </c>
      <c r="R230" s="24">
        <v>0.41600001459755453</v>
      </c>
      <c r="S230" s="24">
        <v>0.69350005307403961</v>
      </c>
      <c r="T230" s="24">
        <v>0.79539993611900839</v>
      </c>
      <c r="U230" s="4">
        <v>405920</v>
      </c>
      <c r="V230" s="5">
        <v>0.19</v>
      </c>
      <c r="W230" s="4">
        <v>35</v>
      </c>
      <c r="X230" s="4">
        <v>17</v>
      </c>
      <c r="Y230" s="4">
        <v>29</v>
      </c>
      <c r="Z230" s="4">
        <v>351</v>
      </c>
      <c r="AA230" s="4">
        <v>40</v>
      </c>
      <c r="AB230" s="5">
        <v>0.95</v>
      </c>
      <c r="AD230" s="12"/>
      <c r="AE230" s="12"/>
    </row>
    <row r="231" spans="1:31" x14ac:dyDescent="0.3">
      <c r="A231" s="12"/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4">
        <f t="shared" si="3"/>
        <v>46685339</v>
      </c>
      <c r="H231" s="4">
        <v>46685340</v>
      </c>
      <c r="I231" s="4">
        <v>10098039</v>
      </c>
      <c r="J231" s="4">
        <v>3399000</v>
      </c>
      <c r="K231" s="4">
        <v>2357546</v>
      </c>
      <c r="L231" s="4">
        <v>1857275</v>
      </c>
      <c r="M231" s="24">
        <v>3.9782831184264698E-2</v>
      </c>
      <c r="N231" s="24">
        <v>-1.7757083979647259E-2</v>
      </c>
      <c r="O231" s="24">
        <v>0</v>
      </c>
      <c r="P231" s="24">
        <v>-1.7757083979647148E-2</v>
      </c>
      <c r="Q231" s="24">
        <v>0.21629999910035999</v>
      </c>
      <c r="R231" s="24">
        <v>0.33660000718951472</v>
      </c>
      <c r="S231" s="24">
        <v>0.69359988231832892</v>
      </c>
      <c r="T231" s="24">
        <v>0.78780011079317225</v>
      </c>
      <c r="U231" s="4">
        <v>408856</v>
      </c>
      <c r="V231" s="5">
        <v>0.17</v>
      </c>
      <c r="W231" s="4">
        <v>35</v>
      </c>
      <c r="X231" s="4">
        <v>17</v>
      </c>
      <c r="Y231" s="4">
        <v>29</v>
      </c>
      <c r="Z231" s="4">
        <v>371</v>
      </c>
      <c r="AA231" s="4">
        <v>39</v>
      </c>
      <c r="AB231" s="5">
        <v>0.94</v>
      </c>
      <c r="AD231" s="12"/>
      <c r="AE231" s="12"/>
    </row>
    <row r="232" spans="1:31" x14ac:dyDescent="0.3">
      <c r="A232" s="12"/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4">
        <f t="shared" si="3"/>
        <v>45338647</v>
      </c>
      <c r="H232" s="4">
        <v>45338648</v>
      </c>
      <c r="I232" s="4">
        <v>9521116</v>
      </c>
      <c r="J232" s="4">
        <v>3140064</v>
      </c>
      <c r="K232" s="4">
        <v>2028481</v>
      </c>
      <c r="L232" s="4">
        <v>1582215</v>
      </c>
      <c r="M232" s="24">
        <v>3.4897710227265712E-2</v>
      </c>
      <c r="N232" s="24">
        <v>1.0661671278564273</v>
      </c>
      <c r="O232" s="24">
        <v>3.0612233532244737E-2</v>
      </c>
      <c r="P232" s="24">
        <v>1.0047958049198824</v>
      </c>
      <c r="Q232" s="24">
        <v>0.20999999823550097</v>
      </c>
      <c r="R232" s="24">
        <v>0.32979999403431276</v>
      </c>
      <c r="S232" s="24">
        <v>0.64599989044809281</v>
      </c>
      <c r="T232" s="24">
        <v>0.77999991126364998</v>
      </c>
      <c r="U232" s="4">
        <v>390612</v>
      </c>
      <c r="V232" s="5">
        <v>0.17</v>
      </c>
      <c r="W232" s="4">
        <v>38</v>
      </c>
      <c r="X232" s="4">
        <v>20</v>
      </c>
      <c r="Y232" s="4">
        <v>30</v>
      </c>
      <c r="Z232" s="4">
        <v>380</v>
      </c>
      <c r="AA232" s="4">
        <v>40</v>
      </c>
      <c r="AB232" s="5">
        <v>0.94</v>
      </c>
      <c r="AD232" s="12"/>
      <c r="AE232" s="12"/>
    </row>
    <row r="233" spans="1:31" x14ac:dyDescent="0.3">
      <c r="A233" s="12"/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4">
        <f t="shared" si="3"/>
        <v>21065819</v>
      </c>
      <c r="H233" s="4">
        <v>21065820</v>
      </c>
      <c r="I233" s="4">
        <v>5003132</v>
      </c>
      <c r="J233" s="4">
        <v>2041277</v>
      </c>
      <c r="K233" s="4">
        <v>1534836</v>
      </c>
      <c r="L233" s="4">
        <v>1233394</v>
      </c>
      <c r="M233" s="24">
        <v>5.8549536642770135E-2</v>
      </c>
      <c r="N233" s="24">
        <v>-9.2265921213289248E-3</v>
      </c>
      <c r="O233" s="24">
        <v>2.1052642293288626E-2</v>
      </c>
      <c r="P233" s="24">
        <v>-2.9654919022056192E-2</v>
      </c>
      <c r="Q233" s="24">
        <v>0.23749998813243445</v>
      </c>
      <c r="R233" s="24">
        <v>0.40799982890717257</v>
      </c>
      <c r="S233" s="24">
        <v>0.75189991363249575</v>
      </c>
      <c r="T233" s="24">
        <v>0.80359986343817846</v>
      </c>
      <c r="U233" s="4">
        <v>408028</v>
      </c>
      <c r="V233" s="5">
        <v>0.18</v>
      </c>
      <c r="W233" s="4">
        <v>35</v>
      </c>
      <c r="X233" s="4">
        <v>20</v>
      </c>
      <c r="Y233" s="4">
        <v>30</v>
      </c>
      <c r="Z233" s="4">
        <v>388</v>
      </c>
      <c r="AA233" s="4">
        <v>32</v>
      </c>
      <c r="AB233" s="5">
        <v>0.93</v>
      </c>
      <c r="AD233" s="12"/>
      <c r="AE233" s="12"/>
    </row>
    <row r="234" spans="1:31" x14ac:dyDescent="0.3">
      <c r="A234" s="12"/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4">
        <f t="shared" si="3"/>
        <v>21934511</v>
      </c>
      <c r="H234" s="4">
        <v>21934513</v>
      </c>
      <c r="I234" s="4">
        <v>5757809</v>
      </c>
      <c r="J234" s="4">
        <v>2303123</v>
      </c>
      <c r="K234" s="4">
        <v>1714906</v>
      </c>
      <c r="L234" s="4">
        <v>1392160</v>
      </c>
      <c r="M234" s="24">
        <v>6.3468926800426345E-2</v>
      </c>
      <c r="N234" s="24">
        <v>4.3231427631514885E-2</v>
      </c>
      <c r="O234" s="24">
        <v>5.2083288866014987E-2</v>
      </c>
      <c r="P234" s="24">
        <v>-8.4136934900688187E-3</v>
      </c>
      <c r="Q234" s="24">
        <v>0.26249996979645729</v>
      </c>
      <c r="R234" s="24">
        <v>0.39999989579369516</v>
      </c>
      <c r="S234" s="24">
        <v>0.74460026668137136</v>
      </c>
      <c r="T234" s="24">
        <v>0.81179959717908734</v>
      </c>
      <c r="U234" s="4">
        <v>383876</v>
      </c>
      <c r="V234" s="5">
        <v>0.18</v>
      </c>
      <c r="W234" s="4">
        <v>35</v>
      </c>
      <c r="X234" s="4">
        <v>22</v>
      </c>
      <c r="Y234" s="4">
        <v>30</v>
      </c>
      <c r="Z234" s="4">
        <v>351</v>
      </c>
      <c r="AA234" s="4">
        <v>38</v>
      </c>
      <c r="AB234" s="5">
        <v>0.92</v>
      </c>
      <c r="AD234" s="12"/>
      <c r="AE234" s="12"/>
    </row>
    <row r="235" spans="1:31" x14ac:dyDescent="0.3">
      <c r="A235" s="12"/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4">
        <f t="shared" si="3"/>
        <v>22368858</v>
      </c>
      <c r="H235" s="4">
        <v>22368860</v>
      </c>
      <c r="I235" s="4">
        <v>5592215</v>
      </c>
      <c r="J235" s="4">
        <v>2259254</v>
      </c>
      <c r="K235" s="4">
        <v>1599778</v>
      </c>
      <c r="L235" s="4">
        <v>1351172</v>
      </c>
      <c r="M235" s="24">
        <v>6.0404151127951985E-2</v>
      </c>
      <c r="N235" s="24">
        <v>1.1373698798706755E-2</v>
      </c>
      <c r="O235" s="24">
        <v>-9.6154118616319506E-3</v>
      </c>
      <c r="P235" s="24">
        <v>2.1192888138839239E-2</v>
      </c>
      <c r="Q235" s="24">
        <v>0.25</v>
      </c>
      <c r="R235" s="24">
        <v>0.40399984621478252</v>
      </c>
      <c r="S235" s="24">
        <v>0.70810010738057783</v>
      </c>
      <c r="T235" s="24">
        <v>0.8445996882067387</v>
      </c>
      <c r="U235" s="4">
        <v>390911</v>
      </c>
      <c r="V235" s="5">
        <v>0.19</v>
      </c>
      <c r="W235" s="4">
        <v>36</v>
      </c>
      <c r="X235" s="4">
        <v>18</v>
      </c>
      <c r="Y235" s="4">
        <v>28</v>
      </c>
      <c r="Z235" s="4">
        <v>382</v>
      </c>
      <c r="AA235" s="4">
        <v>32</v>
      </c>
      <c r="AB235" s="5">
        <v>0.93</v>
      </c>
      <c r="AD235" s="12"/>
      <c r="AE235" s="12"/>
    </row>
    <row r="236" spans="1:31" x14ac:dyDescent="0.3">
      <c r="A236" s="12"/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4">
        <f t="shared" si="3"/>
        <v>21934511</v>
      </c>
      <c r="H236" s="4">
        <v>21934513</v>
      </c>
      <c r="I236" s="4">
        <v>5483628</v>
      </c>
      <c r="J236" s="4">
        <v>2193451</v>
      </c>
      <c r="K236" s="4">
        <v>1617231</v>
      </c>
      <c r="L236" s="4">
        <v>1392436</v>
      </c>
      <c r="M236" s="24">
        <v>6.3481509710290804E-2</v>
      </c>
      <c r="N236" s="24">
        <v>7.2482342701778446E-2</v>
      </c>
      <c r="O236" s="24">
        <v>0</v>
      </c>
      <c r="P236" s="24">
        <v>7.2482342701778446E-2</v>
      </c>
      <c r="Q236" s="24">
        <v>0.24999998860243672</v>
      </c>
      <c r="R236" s="24">
        <v>0.39999996352779582</v>
      </c>
      <c r="S236" s="24">
        <v>0.7372998074723347</v>
      </c>
      <c r="T236" s="24">
        <v>0.86100006739915325</v>
      </c>
      <c r="U236" s="4">
        <v>382072</v>
      </c>
      <c r="V236" s="5">
        <v>0.19</v>
      </c>
      <c r="W236" s="4">
        <v>36</v>
      </c>
      <c r="X236" s="4">
        <v>18</v>
      </c>
      <c r="Y236" s="4">
        <v>29</v>
      </c>
      <c r="Z236" s="4">
        <v>395</v>
      </c>
      <c r="AA236" s="4">
        <v>37</v>
      </c>
      <c r="AB236" s="5">
        <v>0.95</v>
      </c>
      <c r="AD236" s="12"/>
      <c r="AE236" s="12"/>
    </row>
    <row r="237" spans="1:31" x14ac:dyDescent="0.3">
      <c r="A237" s="12"/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4">
        <f t="shared" si="3"/>
        <v>20848645</v>
      </c>
      <c r="H237" s="4">
        <v>20848646</v>
      </c>
      <c r="I237" s="4">
        <v>5420648</v>
      </c>
      <c r="J237" s="4">
        <v>2146576</v>
      </c>
      <c r="K237" s="4">
        <v>1519990</v>
      </c>
      <c r="L237" s="4">
        <v>1296248</v>
      </c>
      <c r="M237" s="24">
        <v>6.2174205461592087E-2</v>
      </c>
      <c r="N237" s="24">
        <v>3.0748764093547987E-2</v>
      </c>
      <c r="O237" s="24">
        <v>-2.0408173813155628E-2</v>
      </c>
      <c r="P237" s="24">
        <v>5.2222706978747313E-2</v>
      </c>
      <c r="Q237" s="24">
        <v>0.2600000019185898</v>
      </c>
      <c r="R237" s="24">
        <v>0.3959998878362882</v>
      </c>
      <c r="S237" s="24">
        <v>0.70809978309642896</v>
      </c>
      <c r="T237" s="24">
        <v>0.85280034737070642</v>
      </c>
      <c r="U237" s="4">
        <v>403634</v>
      </c>
      <c r="V237" s="5">
        <v>0.19</v>
      </c>
      <c r="W237" s="4">
        <v>39</v>
      </c>
      <c r="X237" s="4">
        <v>21</v>
      </c>
      <c r="Y237" s="4">
        <v>27</v>
      </c>
      <c r="Z237" s="4">
        <v>352</v>
      </c>
      <c r="AA237" s="4">
        <v>34</v>
      </c>
      <c r="AB237" s="5">
        <v>0.93</v>
      </c>
      <c r="AD237" s="12"/>
      <c r="AE237" s="12"/>
    </row>
    <row r="238" spans="1:31" x14ac:dyDescent="0.3">
      <c r="A238" s="12"/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4">
        <f t="shared" si="3"/>
        <v>43094158</v>
      </c>
      <c r="H238" s="4">
        <v>43094160</v>
      </c>
      <c r="I238" s="4">
        <v>9321266</v>
      </c>
      <c r="J238" s="4">
        <v>3264307</v>
      </c>
      <c r="K238" s="4">
        <v>2108742</v>
      </c>
      <c r="L238" s="4">
        <v>1628371</v>
      </c>
      <c r="M238" s="24">
        <v>3.7786349704925212E-2</v>
      </c>
      <c r="N238" s="24">
        <v>-0.12324723048552311</v>
      </c>
      <c r="O238" s="24">
        <v>-7.6923099990770072E-2</v>
      </c>
      <c r="P238" s="24">
        <v>-5.0184499692650153E-2</v>
      </c>
      <c r="Q238" s="24">
        <v>0.21629998125035968</v>
      </c>
      <c r="R238" s="24">
        <v>0.35019996210815141</v>
      </c>
      <c r="S238" s="24">
        <v>0.64599990135731722</v>
      </c>
      <c r="T238" s="24">
        <v>0.77220020277492463</v>
      </c>
      <c r="U238" s="4">
        <v>380313</v>
      </c>
      <c r="V238" s="5">
        <v>0.19</v>
      </c>
      <c r="W238" s="4">
        <v>36</v>
      </c>
      <c r="X238" s="4">
        <v>18</v>
      </c>
      <c r="Y238" s="4">
        <v>29</v>
      </c>
      <c r="Z238" s="4">
        <v>377</v>
      </c>
      <c r="AA238" s="4">
        <v>31</v>
      </c>
      <c r="AB238" s="5">
        <v>0.94</v>
      </c>
      <c r="AD238" s="12"/>
      <c r="AE238" s="12"/>
    </row>
    <row r="239" spans="1:31" x14ac:dyDescent="0.3">
      <c r="A239" s="12"/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4">
        <f t="shared" si="3"/>
        <v>44440851</v>
      </c>
      <c r="H239" s="4">
        <v>44440853</v>
      </c>
      <c r="I239" s="4">
        <v>9332579</v>
      </c>
      <c r="J239" s="4">
        <v>3331730</v>
      </c>
      <c r="K239" s="4">
        <v>2288232</v>
      </c>
      <c r="L239" s="4">
        <v>1784821</v>
      </c>
      <c r="M239" s="24">
        <v>4.0161717868016616E-2</v>
      </c>
      <c r="N239" s="24">
        <v>0.12805212945143363</v>
      </c>
      <c r="O239" s="24">
        <v>-1.9802002472636637E-2</v>
      </c>
      <c r="P239" s="24">
        <v>0.15084106110314699</v>
      </c>
      <c r="Q239" s="24">
        <v>0.20999999707476361</v>
      </c>
      <c r="R239" s="24">
        <v>0.35699992467248337</v>
      </c>
      <c r="S239" s="24">
        <v>0.68679995077632339</v>
      </c>
      <c r="T239" s="24">
        <v>0.78000001748074499</v>
      </c>
      <c r="U239" s="4">
        <v>388418</v>
      </c>
      <c r="V239" s="5">
        <v>0.19</v>
      </c>
      <c r="W239" s="4">
        <v>31</v>
      </c>
      <c r="X239" s="4">
        <v>18</v>
      </c>
      <c r="Y239" s="4">
        <v>27</v>
      </c>
      <c r="Z239" s="4">
        <v>367</v>
      </c>
      <c r="AA239" s="4">
        <v>33</v>
      </c>
      <c r="AB239" s="5">
        <v>0.95</v>
      </c>
      <c r="AD239" s="12"/>
      <c r="AE239" s="12"/>
    </row>
    <row r="240" spans="1:31" x14ac:dyDescent="0.3">
      <c r="A240" s="12"/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4">
        <f t="shared" si="3"/>
        <v>22368858</v>
      </c>
      <c r="H240" s="4">
        <v>22368860</v>
      </c>
      <c r="I240" s="4">
        <v>5424448</v>
      </c>
      <c r="J240" s="4">
        <v>2169779</v>
      </c>
      <c r="K240" s="4">
        <v>1568099</v>
      </c>
      <c r="L240" s="4">
        <v>1260124</v>
      </c>
      <c r="M240" s="24">
        <v>5.6333849825158724E-2</v>
      </c>
      <c r="N240" s="24">
        <v>2.1671906949441988E-2</v>
      </c>
      <c r="O240" s="24">
        <v>6.1855605993766494E-2</v>
      </c>
      <c r="P240" s="24">
        <v>-3.7842943679128327E-2</v>
      </c>
      <c r="Q240" s="24">
        <v>0.24249997541224722</v>
      </c>
      <c r="R240" s="24">
        <v>0.399999963129889</v>
      </c>
      <c r="S240" s="24">
        <v>0.72269986943370734</v>
      </c>
      <c r="T240" s="24">
        <v>0.80359977271843164</v>
      </c>
      <c r="U240" s="4">
        <v>392670</v>
      </c>
      <c r="V240" s="5">
        <v>0.17</v>
      </c>
      <c r="W240" s="4">
        <v>32</v>
      </c>
      <c r="X240" s="4">
        <v>20</v>
      </c>
      <c r="Y240" s="4">
        <v>30</v>
      </c>
      <c r="Z240" s="4">
        <v>369</v>
      </c>
      <c r="AA240" s="4">
        <v>30</v>
      </c>
      <c r="AB240" s="5">
        <v>0.94</v>
      </c>
      <c r="AD240" s="12"/>
      <c r="AE240" s="12"/>
    </row>
    <row r="241" spans="1:31" x14ac:dyDescent="0.3">
      <c r="A241" s="12"/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4">
        <f t="shared" si="3"/>
        <v>20848645</v>
      </c>
      <c r="H241" s="4">
        <v>20848646</v>
      </c>
      <c r="I241" s="4">
        <v>5003675</v>
      </c>
      <c r="J241" s="4">
        <v>1961440</v>
      </c>
      <c r="K241" s="4">
        <v>1446170</v>
      </c>
      <c r="L241" s="4">
        <v>1150283</v>
      </c>
      <c r="M241" s="24">
        <v>5.5173031380551046E-2</v>
      </c>
      <c r="N241" s="24">
        <v>-0.17374224227100332</v>
      </c>
      <c r="O241" s="24">
        <v>-4.950491032145643E-2</v>
      </c>
      <c r="P241" s="24">
        <v>-0.13070798323030053</v>
      </c>
      <c r="Q241" s="24">
        <v>0.23999999808141018</v>
      </c>
      <c r="R241" s="24">
        <v>0.39199988008813524</v>
      </c>
      <c r="S241" s="24">
        <v>0.73730014683089973</v>
      </c>
      <c r="T241" s="24">
        <v>0.79539957266434791</v>
      </c>
      <c r="U241" s="4">
        <v>405258</v>
      </c>
      <c r="V241" s="5">
        <v>0.19</v>
      </c>
      <c r="W241" s="4">
        <v>39</v>
      </c>
      <c r="X241" s="4">
        <v>22</v>
      </c>
      <c r="Y241" s="4">
        <v>29</v>
      </c>
      <c r="Z241" s="4">
        <v>361</v>
      </c>
      <c r="AA241" s="4">
        <v>37</v>
      </c>
      <c r="AB241" s="5">
        <v>0.94</v>
      </c>
      <c r="AD241" s="12"/>
      <c r="AE241" s="12"/>
    </row>
    <row r="242" spans="1:31" x14ac:dyDescent="0.3">
      <c r="A242" s="12"/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4">
        <f t="shared" si="3"/>
        <v>21934511</v>
      </c>
      <c r="H242" s="4">
        <v>21934513</v>
      </c>
      <c r="I242" s="4">
        <v>5593301</v>
      </c>
      <c r="J242" s="4">
        <v>2304440</v>
      </c>
      <c r="K242" s="4">
        <v>1699063</v>
      </c>
      <c r="L242" s="4">
        <v>1421096</v>
      </c>
      <c r="M242" s="24">
        <v>6.4788126365057666E-2</v>
      </c>
      <c r="N242" s="24">
        <v>5.1750628343393723E-2</v>
      </c>
      <c r="O242" s="24">
        <v>-1.9417486578885645E-2</v>
      </c>
      <c r="P242" s="24">
        <v>7.2577383428818587E-2</v>
      </c>
      <c r="Q242" s="24">
        <v>0.25500000843419685</v>
      </c>
      <c r="R242" s="24">
        <v>0.41199999785457642</v>
      </c>
      <c r="S242" s="24">
        <v>0.73729973442571728</v>
      </c>
      <c r="T242" s="24">
        <v>0.83639982743429764</v>
      </c>
      <c r="U242" s="4">
        <v>400562</v>
      </c>
      <c r="V242" s="5">
        <v>0.19</v>
      </c>
      <c r="W242" s="4">
        <v>31</v>
      </c>
      <c r="X242" s="4">
        <v>19</v>
      </c>
      <c r="Y242" s="4">
        <v>28</v>
      </c>
      <c r="Z242" s="4">
        <v>382</v>
      </c>
      <c r="AA242" s="4">
        <v>40</v>
      </c>
      <c r="AB242" s="5">
        <v>0.95</v>
      </c>
      <c r="AD242" s="12"/>
      <c r="AE242" s="12"/>
    </row>
    <row r="243" spans="1:31" x14ac:dyDescent="0.3">
      <c r="A243" s="12"/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4">
        <f t="shared" si="3"/>
        <v>21282992</v>
      </c>
      <c r="H243" s="4">
        <v>21282993</v>
      </c>
      <c r="I243" s="4">
        <v>5214333</v>
      </c>
      <c r="J243" s="4">
        <v>2044018</v>
      </c>
      <c r="K243" s="4">
        <v>1566740</v>
      </c>
      <c r="L243" s="4">
        <v>1310421</v>
      </c>
      <c r="M243" s="24">
        <v>6.1571274303383924E-2</v>
      </c>
      <c r="N243" s="24">
        <v>-5.8900373158981778E-2</v>
      </c>
      <c r="O243" s="24">
        <v>-2.970291883871945E-2</v>
      </c>
      <c r="P243" s="24">
        <v>-3.0091209481699188E-2</v>
      </c>
      <c r="Q243" s="24">
        <v>0.24499998660902628</v>
      </c>
      <c r="R243" s="24">
        <v>0.39199989720641165</v>
      </c>
      <c r="S243" s="24">
        <v>0.76650009931419394</v>
      </c>
      <c r="T243" s="24">
        <v>0.83639978554195338</v>
      </c>
      <c r="U243" s="4">
        <v>386473</v>
      </c>
      <c r="V243" s="5">
        <v>0.17</v>
      </c>
      <c r="W243" s="4">
        <v>35</v>
      </c>
      <c r="X243" s="4">
        <v>22</v>
      </c>
      <c r="Y243" s="4">
        <v>29</v>
      </c>
      <c r="Z243" s="4">
        <v>362</v>
      </c>
      <c r="AA243" s="4">
        <v>31</v>
      </c>
      <c r="AB243" s="5">
        <v>0.92</v>
      </c>
      <c r="AD243" s="12"/>
      <c r="AE243" s="12"/>
    </row>
    <row r="244" spans="1:31" x14ac:dyDescent="0.3">
      <c r="A244" s="12"/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4">
        <f t="shared" si="3"/>
        <v>21934511</v>
      </c>
      <c r="H244" s="4">
        <v>21934513</v>
      </c>
      <c r="I244" s="4">
        <v>5319119</v>
      </c>
      <c r="J244" s="4">
        <v>2127647</v>
      </c>
      <c r="K244" s="4">
        <v>1522119</v>
      </c>
      <c r="L244" s="4">
        <v>1210693</v>
      </c>
      <c r="M244" s="24">
        <v>5.5195800335298077E-2</v>
      </c>
      <c r="N244" s="24">
        <v>-6.6002030475649676E-2</v>
      </c>
      <c r="O244" s="24">
        <v>5.2083288866014987E-2</v>
      </c>
      <c r="P244" s="24">
        <v>-0.11223955456262158</v>
      </c>
      <c r="Q244" s="24">
        <v>0.24249998164992312</v>
      </c>
      <c r="R244" s="24">
        <v>0.39999988719936513</v>
      </c>
      <c r="S244" s="24">
        <v>0.71540015801493384</v>
      </c>
      <c r="T244" s="24">
        <v>0.79539970265136961</v>
      </c>
      <c r="U244" s="4">
        <v>382326</v>
      </c>
      <c r="V244" s="5">
        <v>0.19</v>
      </c>
      <c r="W244" s="4">
        <v>30</v>
      </c>
      <c r="X244" s="4">
        <v>20</v>
      </c>
      <c r="Y244" s="4">
        <v>27</v>
      </c>
      <c r="Z244" s="4">
        <v>389</v>
      </c>
      <c r="AA244" s="4">
        <v>33</v>
      </c>
      <c r="AB244" s="5">
        <v>0.91</v>
      </c>
      <c r="AD244" s="12"/>
      <c r="AE244" s="12"/>
    </row>
    <row r="245" spans="1:31" x14ac:dyDescent="0.3">
      <c r="A245" s="12"/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4">
        <f t="shared" si="3"/>
        <v>45338647</v>
      </c>
      <c r="H245" s="4">
        <v>45338648</v>
      </c>
      <c r="I245" s="4">
        <v>9235482</v>
      </c>
      <c r="J245" s="4">
        <v>3265666</v>
      </c>
      <c r="K245" s="4">
        <v>2176240</v>
      </c>
      <c r="L245" s="4">
        <v>1663518</v>
      </c>
      <c r="M245" s="24">
        <v>3.6690948525858115E-2</v>
      </c>
      <c r="N245" s="24">
        <v>2.158414759290106E-2</v>
      </c>
      <c r="O245" s="24">
        <v>5.2083370558023256E-2</v>
      </c>
      <c r="P245" s="24">
        <v>-2.8989335768633939E-2</v>
      </c>
      <c r="Q245" s="24">
        <v>0.20369998681919232</v>
      </c>
      <c r="R245" s="24">
        <v>0.35359995287739177</v>
      </c>
      <c r="S245" s="24">
        <v>0.66640005438400618</v>
      </c>
      <c r="T245" s="24">
        <v>0.76440006616917255</v>
      </c>
      <c r="U245" s="4">
        <v>391845</v>
      </c>
      <c r="V245" s="5">
        <v>0.19</v>
      </c>
      <c r="W245" s="4">
        <v>38</v>
      </c>
      <c r="X245" s="4">
        <v>19</v>
      </c>
      <c r="Y245" s="4">
        <v>26</v>
      </c>
      <c r="Z245" s="4">
        <v>372</v>
      </c>
      <c r="AA245" s="4">
        <v>31</v>
      </c>
      <c r="AB245" s="5">
        <v>0.95</v>
      </c>
      <c r="AD245" s="12"/>
      <c r="AE245" s="12"/>
    </row>
    <row r="246" spans="1:31" x14ac:dyDescent="0.3">
      <c r="A246" s="12"/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4">
        <f t="shared" si="3"/>
        <v>42645261</v>
      </c>
      <c r="H246" s="4">
        <v>42645263</v>
      </c>
      <c r="I246" s="4">
        <v>9224170</v>
      </c>
      <c r="J246" s="4">
        <v>3261666</v>
      </c>
      <c r="K246" s="4">
        <v>2217933</v>
      </c>
      <c r="L246" s="4">
        <v>1660788</v>
      </c>
      <c r="M246" s="24">
        <v>3.8944255074707827E-2</v>
      </c>
      <c r="N246" s="24">
        <v>-6.9493243300028373E-2</v>
      </c>
      <c r="O246" s="24">
        <v>-4.0404041767787002E-2</v>
      </c>
      <c r="P246" s="24">
        <v>-3.0314011898338933E-2</v>
      </c>
      <c r="Q246" s="24">
        <v>0.21629999092748003</v>
      </c>
      <c r="R246" s="24">
        <v>0.3535999444936509</v>
      </c>
      <c r="S246" s="24">
        <v>0.68000003679101417</v>
      </c>
      <c r="T246" s="24">
        <v>0.74879989611949505</v>
      </c>
      <c r="U246" s="4">
        <v>407821</v>
      </c>
      <c r="V246" s="5">
        <v>0.18</v>
      </c>
      <c r="W246" s="4">
        <v>35</v>
      </c>
      <c r="X246" s="4">
        <v>22</v>
      </c>
      <c r="Y246" s="4">
        <v>29</v>
      </c>
      <c r="Z246" s="4">
        <v>385</v>
      </c>
      <c r="AA246" s="4">
        <v>31</v>
      </c>
      <c r="AB246" s="5">
        <v>0.94</v>
      </c>
      <c r="AD246" s="12"/>
      <c r="AE246" s="12"/>
    </row>
    <row r="247" spans="1:31" x14ac:dyDescent="0.3">
      <c r="A247" s="12"/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4">
        <f t="shared" si="3"/>
        <v>22803205</v>
      </c>
      <c r="H247" s="4">
        <v>22803207</v>
      </c>
      <c r="I247" s="4">
        <v>5529777</v>
      </c>
      <c r="J247" s="4">
        <v>2278268</v>
      </c>
      <c r="K247" s="4">
        <v>1696398</v>
      </c>
      <c r="L247" s="4">
        <v>1335405</v>
      </c>
      <c r="M247" s="24">
        <v>5.8562157507055915E-2</v>
      </c>
      <c r="N247" s="24">
        <v>5.9740946129111183E-2</v>
      </c>
      <c r="O247" s="24">
        <v>1.9417486578885645E-2</v>
      </c>
      <c r="P247" s="24">
        <v>3.9555395003414651E-2</v>
      </c>
      <c r="Q247" s="24">
        <v>0.24249996941219715</v>
      </c>
      <c r="R247" s="24">
        <v>0.41199997757594925</v>
      </c>
      <c r="S247" s="24">
        <v>0.7445998451455228</v>
      </c>
      <c r="T247" s="24">
        <v>0.78720029144104153</v>
      </c>
      <c r="U247" s="4">
        <v>389944</v>
      </c>
      <c r="V247" s="5">
        <v>0.17</v>
      </c>
      <c r="W247" s="4">
        <v>31</v>
      </c>
      <c r="X247" s="4">
        <v>22</v>
      </c>
      <c r="Y247" s="4">
        <v>28</v>
      </c>
      <c r="Z247" s="4">
        <v>364</v>
      </c>
      <c r="AA247" s="4">
        <v>32</v>
      </c>
      <c r="AB247" s="5">
        <v>0.92</v>
      </c>
      <c r="AD247" s="12"/>
      <c r="AE247" s="12"/>
    </row>
    <row r="248" spans="1:31" x14ac:dyDescent="0.3">
      <c r="A248" s="12"/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4">
        <f t="shared" si="3"/>
        <v>22586032</v>
      </c>
      <c r="H248" s="4">
        <v>22586034</v>
      </c>
      <c r="I248" s="4">
        <v>5702973</v>
      </c>
      <c r="J248" s="4">
        <v>2167129</v>
      </c>
      <c r="K248" s="4">
        <v>1502904</v>
      </c>
      <c r="L248" s="4">
        <v>1170762</v>
      </c>
      <c r="M248" s="24">
        <v>5.1835660922143305E-2</v>
      </c>
      <c r="N248" s="24">
        <v>1.7803444891387521E-2</v>
      </c>
      <c r="O248" s="24">
        <v>8.3333329336271023E-2</v>
      </c>
      <c r="P248" s="24">
        <v>-6.048916245671776E-2</v>
      </c>
      <c r="Q248" s="24">
        <v>0.25249997409903835</v>
      </c>
      <c r="R248" s="24">
        <v>0.37999987024311704</v>
      </c>
      <c r="S248" s="24">
        <v>0.6935000177654399</v>
      </c>
      <c r="T248" s="24">
        <v>0.77899985627824531</v>
      </c>
      <c r="U248" s="4">
        <v>402082</v>
      </c>
      <c r="V248" s="5">
        <v>0.18</v>
      </c>
      <c r="W248" s="4">
        <v>38</v>
      </c>
      <c r="X248" s="4">
        <v>17</v>
      </c>
      <c r="Y248" s="4">
        <v>30</v>
      </c>
      <c r="Z248" s="4">
        <v>351</v>
      </c>
      <c r="AA248" s="4">
        <v>32</v>
      </c>
      <c r="AB248" s="5">
        <v>0.95</v>
      </c>
      <c r="AD248" s="12"/>
      <c r="AE248" s="12"/>
    </row>
    <row r="249" spans="1:31" x14ac:dyDescent="0.3">
      <c r="A249" s="12"/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4">
        <f t="shared" si="3"/>
        <v>22368858</v>
      </c>
      <c r="H249" s="4">
        <v>22368860</v>
      </c>
      <c r="I249" s="4">
        <v>5592215</v>
      </c>
      <c r="J249" s="4">
        <v>2259254</v>
      </c>
      <c r="K249" s="4">
        <v>1566793</v>
      </c>
      <c r="L249" s="4">
        <v>1310465</v>
      </c>
      <c r="M249" s="24">
        <v>5.8584344486039969E-2</v>
      </c>
      <c r="N249" s="24">
        <v>-7.7849068606202554E-2</v>
      </c>
      <c r="O249" s="24">
        <v>1.980199148273698E-2</v>
      </c>
      <c r="P249" s="24">
        <v>-9.575492033928612E-2</v>
      </c>
      <c r="Q249" s="24">
        <v>0.25</v>
      </c>
      <c r="R249" s="24">
        <v>0.40399984621478252</v>
      </c>
      <c r="S249" s="24">
        <v>0.69350015536101739</v>
      </c>
      <c r="T249" s="24">
        <v>0.83639957543849119</v>
      </c>
      <c r="U249" s="4">
        <v>384229</v>
      </c>
      <c r="V249" s="5">
        <v>0.19</v>
      </c>
      <c r="W249" s="4">
        <v>39</v>
      </c>
      <c r="X249" s="4">
        <v>20</v>
      </c>
      <c r="Y249" s="4">
        <v>26</v>
      </c>
      <c r="Z249" s="4">
        <v>361</v>
      </c>
      <c r="AA249" s="4">
        <v>34</v>
      </c>
      <c r="AB249" s="5">
        <v>0.93</v>
      </c>
      <c r="AD249" s="12"/>
      <c r="AE249" s="12"/>
    </row>
    <row r="250" spans="1:31" x14ac:dyDescent="0.3">
      <c r="A250" s="12"/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4">
        <f t="shared" si="3"/>
        <v>20631472</v>
      </c>
      <c r="H250" s="4">
        <v>20631473</v>
      </c>
      <c r="I250" s="4">
        <v>5261025</v>
      </c>
      <c r="J250" s="4">
        <v>2146498</v>
      </c>
      <c r="K250" s="4">
        <v>1598282</v>
      </c>
      <c r="L250" s="4">
        <v>1284380</v>
      </c>
      <c r="M250" s="24">
        <v>6.22534319289757E-2</v>
      </c>
      <c r="N250" s="24">
        <v>-1.9872239532180869E-2</v>
      </c>
      <c r="O250" s="24">
        <v>-3.0612237226795957E-2</v>
      </c>
      <c r="P250" s="24">
        <v>1.1079153928673646E-2</v>
      </c>
      <c r="Q250" s="24">
        <v>0.25499997019117343</v>
      </c>
      <c r="R250" s="24">
        <v>0.40799996198459426</v>
      </c>
      <c r="S250" s="24">
        <v>0.74459980861850328</v>
      </c>
      <c r="T250" s="24">
        <v>0.80360036589287742</v>
      </c>
      <c r="U250" s="4">
        <v>386978</v>
      </c>
      <c r="V250" s="5">
        <v>0.17</v>
      </c>
      <c r="W250" s="4">
        <v>32</v>
      </c>
      <c r="X250" s="4">
        <v>22</v>
      </c>
      <c r="Y250" s="4">
        <v>26</v>
      </c>
      <c r="Z250" s="4">
        <v>368</v>
      </c>
      <c r="AA250" s="4">
        <v>31</v>
      </c>
      <c r="AB250" s="5">
        <v>0.93</v>
      </c>
      <c r="AD250" s="12"/>
      <c r="AE250" s="12"/>
    </row>
    <row r="251" spans="1:31" x14ac:dyDescent="0.3">
      <c r="A251" s="12"/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4">
        <f t="shared" si="3"/>
        <v>20848645</v>
      </c>
      <c r="H251" s="4">
        <v>20848646</v>
      </c>
      <c r="I251" s="4">
        <v>5264283</v>
      </c>
      <c r="J251" s="4">
        <v>2084656</v>
      </c>
      <c r="K251" s="4">
        <v>1460927</v>
      </c>
      <c r="L251" s="4">
        <v>1233898</v>
      </c>
      <c r="M251" s="24">
        <v>5.9183603577901416E-2</v>
      </c>
      <c r="N251" s="24">
        <v>1.9166708653638898E-2</v>
      </c>
      <c r="O251" s="24">
        <v>-4.950491032145643E-2</v>
      </c>
      <c r="P251" s="24">
        <v>7.2248309081100803E-2</v>
      </c>
      <c r="Q251" s="24">
        <v>0.25249999448405425</v>
      </c>
      <c r="R251" s="24">
        <v>0.3959999870827613</v>
      </c>
      <c r="S251" s="24">
        <v>0.70080003607309793</v>
      </c>
      <c r="T251" s="24">
        <v>0.84459935369802874</v>
      </c>
      <c r="U251" s="4">
        <v>396745</v>
      </c>
      <c r="V251" s="5">
        <v>0.18</v>
      </c>
      <c r="W251" s="4">
        <v>33</v>
      </c>
      <c r="X251" s="4">
        <v>17</v>
      </c>
      <c r="Y251" s="4">
        <v>30</v>
      </c>
      <c r="Z251" s="4">
        <v>377</v>
      </c>
      <c r="AA251" s="4">
        <v>34</v>
      </c>
      <c r="AB251" s="5">
        <v>0.92</v>
      </c>
      <c r="AD251" s="12"/>
      <c r="AE251" s="12"/>
    </row>
    <row r="252" spans="1:31" x14ac:dyDescent="0.3">
      <c r="A252" s="12"/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4">
        <f t="shared" si="3"/>
        <v>46685339</v>
      </c>
      <c r="H252" s="4">
        <v>46685340</v>
      </c>
      <c r="I252" s="4">
        <v>9313725</v>
      </c>
      <c r="J252" s="4">
        <v>3135000</v>
      </c>
      <c r="K252" s="4">
        <v>2025210</v>
      </c>
      <c r="L252" s="4">
        <v>1500680</v>
      </c>
      <c r="M252" s="24">
        <v>3.2144566152886536E-2</v>
      </c>
      <c r="N252" s="24">
        <v>-9.7887729498568721E-2</v>
      </c>
      <c r="O252" s="24">
        <v>2.9702959596478395E-2</v>
      </c>
      <c r="P252" s="24">
        <v>-0.12391018917833363</v>
      </c>
      <c r="Q252" s="24">
        <v>0.19949999293139989</v>
      </c>
      <c r="R252" s="24">
        <v>0.3366000177157904</v>
      </c>
      <c r="S252" s="24">
        <v>0.64600000000000002</v>
      </c>
      <c r="T252" s="24">
        <v>0.74099969879666805</v>
      </c>
      <c r="U252" s="4">
        <v>407003</v>
      </c>
      <c r="V252" s="5">
        <v>0.17</v>
      </c>
      <c r="W252" s="4">
        <v>34</v>
      </c>
      <c r="X252" s="4">
        <v>18</v>
      </c>
      <c r="Y252" s="4">
        <v>26</v>
      </c>
      <c r="Z252" s="4">
        <v>385</v>
      </c>
      <c r="AA252" s="4">
        <v>37</v>
      </c>
      <c r="AB252" s="5">
        <v>0.95</v>
      </c>
      <c r="AD252" s="12"/>
      <c r="AE252" s="12"/>
    </row>
    <row r="253" spans="1:31" x14ac:dyDescent="0.3">
      <c r="A253" s="12"/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4">
        <f t="shared" si="3"/>
        <v>43094158</v>
      </c>
      <c r="H253" s="4">
        <v>43094160</v>
      </c>
      <c r="I253" s="4">
        <v>9230769</v>
      </c>
      <c r="J253" s="4">
        <v>3169846</v>
      </c>
      <c r="K253" s="4">
        <v>2133940</v>
      </c>
      <c r="L253" s="4">
        <v>1697763</v>
      </c>
      <c r="M253" s="24">
        <v>3.9396591092621364E-2</v>
      </c>
      <c r="N253" s="24">
        <v>2.2263527915664216E-2</v>
      </c>
      <c r="O253" s="24">
        <v>1.0526304435092948E-2</v>
      </c>
      <c r="P253" s="24">
        <v>1.1614961360688625E-2</v>
      </c>
      <c r="Q253" s="24">
        <v>0.21419999832923997</v>
      </c>
      <c r="R253" s="24">
        <v>0.34339999191833315</v>
      </c>
      <c r="S253" s="24">
        <v>0.67319989677731973</v>
      </c>
      <c r="T253" s="24">
        <v>0.79560015745522372</v>
      </c>
      <c r="U253" s="4">
        <v>385901</v>
      </c>
      <c r="V253" s="5">
        <v>0.18</v>
      </c>
      <c r="W253" s="4">
        <v>35</v>
      </c>
      <c r="X253" s="4">
        <v>18</v>
      </c>
      <c r="Y253" s="4">
        <v>30</v>
      </c>
      <c r="Z253" s="4">
        <v>382</v>
      </c>
      <c r="AA253" s="4">
        <v>34</v>
      </c>
      <c r="AB253" s="5">
        <v>0.91</v>
      </c>
      <c r="AD253" s="12"/>
      <c r="AE253" s="12"/>
    </row>
    <row r="254" spans="1:31" x14ac:dyDescent="0.3">
      <c r="A254" s="12"/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4">
        <f t="shared" si="3"/>
        <v>21717338</v>
      </c>
      <c r="H254" s="4">
        <v>21717340</v>
      </c>
      <c r="I254" s="4">
        <v>5375041</v>
      </c>
      <c r="J254" s="4">
        <v>2257517</v>
      </c>
      <c r="K254" s="4">
        <v>1697427</v>
      </c>
      <c r="L254" s="4">
        <v>1419728</v>
      </c>
      <c r="M254" s="24">
        <v>6.5373015295611708E-2</v>
      </c>
      <c r="N254" s="24">
        <v>6.3144139792796983E-2</v>
      </c>
      <c r="O254" s="24">
        <v>-4.7619051795569911E-2</v>
      </c>
      <c r="P254" s="24">
        <v>0.11630134678243675</v>
      </c>
      <c r="Q254" s="24">
        <v>0.24749997006999935</v>
      </c>
      <c r="R254" s="24">
        <v>0.41999995907007964</v>
      </c>
      <c r="S254" s="24">
        <v>0.75189998569224503</v>
      </c>
      <c r="T254" s="24">
        <v>0.83640003369806182</v>
      </c>
      <c r="U254" s="4">
        <v>407716</v>
      </c>
      <c r="V254" s="5">
        <v>0.18</v>
      </c>
      <c r="W254" s="4">
        <v>35</v>
      </c>
      <c r="X254" s="4">
        <v>21</v>
      </c>
      <c r="Y254" s="4">
        <v>26</v>
      </c>
      <c r="Z254" s="4">
        <v>370</v>
      </c>
      <c r="AA254" s="4">
        <v>38</v>
      </c>
      <c r="AB254" s="5">
        <v>0.94</v>
      </c>
      <c r="AD254" s="12"/>
      <c r="AE254" s="12"/>
    </row>
    <row r="255" spans="1:31" x14ac:dyDescent="0.3">
      <c r="A255" s="12"/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4">
        <f t="shared" si="3"/>
        <v>22368858</v>
      </c>
      <c r="H255" s="4">
        <v>22368860</v>
      </c>
      <c r="I255" s="4">
        <v>5480370</v>
      </c>
      <c r="J255" s="4">
        <v>2126383</v>
      </c>
      <c r="K255" s="4">
        <v>1505692</v>
      </c>
      <c r="L255" s="4">
        <v>1185281</v>
      </c>
      <c r="M255" s="24">
        <v>5.2987993129734817E-2</v>
      </c>
      <c r="N255" s="24">
        <v>1.2401324949050219E-2</v>
      </c>
      <c r="O255" s="24">
        <v>-9.6154118616319506E-3</v>
      </c>
      <c r="P255" s="24">
        <v>2.2230491269751518E-2</v>
      </c>
      <c r="Q255" s="24">
        <v>0.24499996870649643</v>
      </c>
      <c r="R255" s="24">
        <v>0.38799989781711819</v>
      </c>
      <c r="S255" s="24">
        <v>0.70810009297478393</v>
      </c>
      <c r="T255" s="24">
        <v>0.7872001710841261</v>
      </c>
      <c r="U255" s="4">
        <v>397777</v>
      </c>
      <c r="V255" s="5">
        <v>0.18</v>
      </c>
      <c r="W255" s="4">
        <v>35</v>
      </c>
      <c r="X255" s="4">
        <v>18</v>
      </c>
      <c r="Y255" s="4">
        <v>27</v>
      </c>
      <c r="Z255" s="4">
        <v>399</v>
      </c>
      <c r="AA255" s="4">
        <v>37</v>
      </c>
      <c r="AB255" s="5">
        <v>0.91</v>
      </c>
      <c r="AD255" s="12"/>
      <c r="AE255" s="12"/>
    </row>
    <row r="256" spans="1:31" x14ac:dyDescent="0.3">
      <c r="A256" s="12"/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4">
        <f t="shared" si="3"/>
        <v>21065819</v>
      </c>
      <c r="H256" s="4">
        <v>21065820</v>
      </c>
      <c r="I256" s="4">
        <v>5055796</v>
      </c>
      <c r="J256" s="4">
        <v>1981872</v>
      </c>
      <c r="K256" s="4">
        <v>1504637</v>
      </c>
      <c r="L256" s="4">
        <v>1246140</v>
      </c>
      <c r="M256" s="24">
        <v>5.9154592605462311E-2</v>
      </c>
      <c r="N256" s="24">
        <v>-4.9085629909993767E-2</v>
      </c>
      <c r="O256" s="24">
        <v>-5.8252370326638991E-2</v>
      </c>
      <c r="P256" s="24">
        <v>9.7337970480873004E-3</v>
      </c>
      <c r="Q256" s="24">
        <v>0.2399999620237902</v>
      </c>
      <c r="R256" s="24">
        <v>0.39199999367063071</v>
      </c>
      <c r="S256" s="24">
        <v>0.75919988778286385</v>
      </c>
      <c r="T256" s="24">
        <v>0.82819975847995231</v>
      </c>
      <c r="U256" s="4">
        <v>393437</v>
      </c>
      <c r="V256" s="5">
        <v>0.18</v>
      </c>
      <c r="W256" s="4">
        <v>40</v>
      </c>
      <c r="X256" s="4">
        <v>17</v>
      </c>
      <c r="Y256" s="4">
        <v>26</v>
      </c>
      <c r="Z256" s="4">
        <v>387</v>
      </c>
      <c r="AA256" s="4">
        <v>31</v>
      </c>
      <c r="AB256" s="5">
        <v>0.94</v>
      </c>
      <c r="AD256" s="12"/>
      <c r="AE256" s="12"/>
    </row>
    <row r="257" spans="1:31" x14ac:dyDescent="0.3">
      <c r="A257" s="12"/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4">
        <f t="shared" si="3"/>
        <v>20848645</v>
      </c>
      <c r="H257" s="4">
        <v>20848646</v>
      </c>
      <c r="I257" s="4">
        <v>5160040</v>
      </c>
      <c r="J257" s="4">
        <v>2022735</v>
      </c>
      <c r="K257" s="4">
        <v>1535660</v>
      </c>
      <c r="L257" s="4">
        <v>1309611</v>
      </c>
      <c r="M257" s="24">
        <v>6.2815158356087003E-2</v>
      </c>
      <c r="N257" s="24">
        <v>1.9644497734315314E-2</v>
      </c>
      <c r="O257" s="24">
        <v>1.0526296911824717E-2</v>
      </c>
      <c r="P257" s="24">
        <v>9.0232202419324725E-3</v>
      </c>
      <c r="Q257" s="24">
        <v>0.24750000551594573</v>
      </c>
      <c r="R257" s="24">
        <v>0.39199986821807581</v>
      </c>
      <c r="S257" s="24">
        <v>0.75919979631538481</v>
      </c>
      <c r="T257" s="24">
        <v>0.852800098980243</v>
      </c>
      <c r="U257" s="4">
        <v>406634</v>
      </c>
      <c r="V257" s="5">
        <v>0.18</v>
      </c>
      <c r="W257" s="4">
        <v>34</v>
      </c>
      <c r="X257" s="4">
        <v>20</v>
      </c>
      <c r="Y257" s="4">
        <v>25</v>
      </c>
      <c r="Z257" s="4">
        <v>368</v>
      </c>
      <c r="AA257" s="4">
        <v>36</v>
      </c>
      <c r="AB257" s="5">
        <v>0.91</v>
      </c>
      <c r="AD257" s="12"/>
      <c r="AE257" s="12"/>
    </row>
    <row r="258" spans="1:31" x14ac:dyDescent="0.3">
      <c r="A258" s="12"/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4">
        <f t="shared" si="3"/>
        <v>22803205</v>
      </c>
      <c r="H258" s="4">
        <v>22803207</v>
      </c>
      <c r="I258" s="4">
        <v>5985841</v>
      </c>
      <c r="J258" s="4">
        <v>2322506</v>
      </c>
      <c r="K258" s="4">
        <v>1610658</v>
      </c>
      <c r="L258" s="4">
        <v>1360362</v>
      </c>
      <c r="M258" s="24">
        <v>5.9656608826995257E-2</v>
      </c>
      <c r="N258" s="24">
        <v>0.10249145391272219</v>
      </c>
      <c r="O258" s="24">
        <v>9.3749977516524474E-2</v>
      </c>
      <c r="P258" s="24">
        <v>7.9921670952536328E-3</v>
      </c>
      <c r="Q258" s="24">
        <v>0.26249996327270986</v>
      </c>
      <c r="R258" s="24">
        <v>0.387999948545242</v>
      </c>
      <c r="S258" s="24">
        <v>0.69350003832067608</v>
      </c>
      <c r="T258" s="24">
        <v>0.84460015720283266</v>
      </c>
      <c r="U258" s="4">
        <v>392550</v>
      </c>
      <c r="V258" s="5">
        <v>0.19</v>
      </c>
      <c r="W258" s="4">
        <v>30</v>
      </c>
      <c r="X258" s="4">
        <v>19</v>
      </c>
      <c r="Y258" s="4">
        <v>29</v>
      </c>
      <c r="Z258" s="4">
        <v>384</v>
      </c>
      <c r="AA258" s="4">
        <v>32</v>
      </c>
      <c r="AB258" s="5">
        <v>0.92</v>
      </c>
      <c r="AD258" s="12"/>
      <c r="AE258" s="12"/>
    </row>
    <row r="259" spans="1:31" x14ac:dyDescent="0.3">
      <c r="A259" s="12"/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4">
        <f t="shared" ref="G259:G322" si="4">SUM(C259:F259)</f>
        <v>44440851</v>
      </c>
      <c r="H259" s="4">
        <v>44440853</v>
      </c>
      <c r="I259" s="4">
        <v>9332579</v>
      </c>
      <c r="J259" s="4">
        <v>1396153</v>
      </c>
      <c r="K259" s="4">
        <v>939890</v>
      </c>
      <c r="L259" s="4">
        <v>696459</v>
      </c>
      <c r="M259" s="24">
        <v>1.5671593882322647E-2</v>
      </c>
      <c r="N259" s="24">
        <v>-0.53590439000986212</v>
      </c>
      <c r="O259" s="24">
        <v>-4.8076934816731254E-2</v>
      </c>
      <c r="P259" s="24">
        <v>-0.51246522327334754</v>
      </c>
      <c r="Q259" s="24">
        <v>0.20999999707476361</v>
      </c>
      <c r="R259" s="24">
        <v>0.14959991230719827</v>
      </c>
      <c r="S259" s="24">
        <v>0.67319985703572605</v>
      </c>
      <c r="T259" s="24">
        <v>0.74100054261668924</v>
      </c>
      <c r="U259" s="4">
        <v>406604</v>
      </c>
      <c r="V259" s="5">
        <v>0.17</v>
      </c>
      <c r="W259" s="4">
        <v>64</v>
      </c>
      <c r="X259" s="4">
        <v>22</v>
      </c>
      <c r="Y259" s="4">
        <v>30</v>
      </c>
      <c r="Z259" s="4">
        <v>378</v>
      </c>
      <c r="AA259" s="4">
        <v>35</v>
      </c>
      <c r="AB259" s="5">
        <v>0.93</v>
      </c>
      <c r="AD259" s="12"/>
      <c r="AE259" s="12"/>
    </row>
    <row r="260" spans="1:31" x14ac:dyDescent="0.3">
      <c r="A260" s="12"/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4">
        <f t="shared" si="4"/>
        <v>46236441</v>
      </c>
      <c r="H260" s="4">
        <v>46236443</v>
      </c>
      <c r="I260" s="4">
        <v>9515460</v>
      </c>
      <c r="J260" s="4">
        <v>3364666</v>
      </c>
      <c r="K260" s="4">
        <v>2333732</v>
      </c>
      <c r="L260" s="4">
        <v>1856717</v>
      </c>
      <c r="M260" s="24">
        <v>4.0157003426928843E-2</v>
      </c>
      <c r="N260" s="24">
        <v>9.3625553154356611E-2</v>
      </c>
      <c r="O260" s="24">
        <v>7.2916681653230064E-2</v>
      </c>
      <c r="P260" s="24">
        <v>1.9301475412422109E-2</v>
      </c>
      <c r="Q260" s="24">
        <v>0.20580000066181561</v>
      </c>
      <c r="R260" s="24">
        <v>0.35359993105955989</v>
      </c>
      <c r="S260" s="24">
        <v>0.69359989966314639</v>
      </c>
      <c r="T260" s="24">
        <v>0.79559992321311956</v>
      </c>
      <c r="U260" s="4">
        <v>393532</v>
      </c>
      <c r="V260" s="5">
        <v>0.19</v>
      </c>
      <c r="W260" s="4">
        <v>31</v>
      </c>
      <c r="X260" s="4">
        <v>18</v>
      </c>
      <c r="Y260" s="4">
        <v>29</v>
      </c>
      <c r="Z260" s="4">
        <v>385</v>
      </c>
      <c r="AA260" s="4">
        <v>38</v>
      </c>
      <c r="AB260" s="5">
        <v>0.94</v>
      </c>
      <c r="AD260" s="12"/>
      <c r="AE260" s="12"/>
    </row>
    <row r="261" spans="1:31" x14ac:dyDescent="0.3">
      <c r="A261" s="12"/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4">
        <f t="shared" si="4"/>
        <v>20631472</v>
      </c>
      <c r="H261" s="4">
        <v>20631473</v>
      </c>
      <c r="I261" s="4">
        <v>5106289</v>
      </c>
      <c r="J261" s="4">
        <v>1960815</v>
      </c>
      <c r="K261" s="4">
        <v>1445709</v>
      </c>
      <c r="L261" s="4">
        <v>1161771</v>
      </c>
      <c r="M261" s="24">
        <v>5.631061824814932E-2</v>
      </c>
      <c r="N261" s="24">
        <v>-0.18169466263960421</v>
      </c>
      <c r="O261" s="24">
        <v>-4.9999958558456847E-2</v>
      </c>
      <c r="P261" s="24">
        <v>-0.1386259606732676</v>
      </c>
      <c r="Q261" s="24">
        <v>0.24749997249348119</v>
      </c>
      <c r="R261" s="24">
        <v>0.38400000470008649</v>
      </c>
      <c r="S261" s="24">
        <v>0.73730005125419784</v>
      </c>
      <c r="T261" s="24">
        <v>0.80359947956331457</v>
      </c>
      <c r="U261" s="4">
        <v>398745</v>
      </c>
      <c r="V261" s="5">
        <v>0.19</v>
      </c>
      <c r="W261" s="4">
        <v>33</v>
      </c>
      <c r="X261" s="4">
        <v>21</v>
      </c>
      <c r="Y261" s="4">
        <v>25</v>
      </c>
      <c r="Z261" s="4">
        <v>367</v>
      </c>
      <c r="AA261" s="4">
        <v>32</v>
      </c>
      <c r="AB261" s="5">
        <v>0.95</v>
      </c>
      <c r="AD261" s="12"/>
      <c r="AE261" s="12"/>
    </row>
    <row r="262" spans="1:31" x14ac:dyDescent="0.3">
      <c r="A262" s="12"/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4">
        <f t="shared" si="4"/>
        <v>22368858</v>
      </c>
      <c r="H262" s="4">
        <v>22368860</v>
      </c>
      <c r="I262" s="4">
        <v>5312604</v>
      </c>
      <c r="J262" s="4">
        <v>2188793</v>
      </c>
      <c r="K262" s="4">
        <v>1581840</v>
      </c>
      <c r="L262" s="4">
        <v>1361964</v>
      </c>
      <c r="M262" s="24">
        <v>6.0886607542807281E-2</v>
      </c>
      <c r="N262" s="24">
        <v>0.14906423033862848</v>
      </c>
      <c r="O262" s="24">
        <v>0</v>
      </c>
      <c r="P262" s="24">
        <v>0.1490642303386287</v>
      </c>
      <c r="Q262" s="24">
        <v>0.23749998882374873</v>
      </c>
      <c r="R262" s="24">
        <v>0.41200002861120461</v>
      </c>
      <c r="S262" s="24">
        <v>0.72269967968647564</v>
      </c>
      <c r="T262" s="24">
        <v>0.86099984827795484</v>
      </c>
      <c r="U262" s="4">
        <v>388146</v>
      </c>
      <c r="V262" s="5">
        <v>0.17</v>
      </c>
      <c r="W262" s="4">
        <v>32</v>
      </c>
      <c r="X262" s="4">
        <v>18</v>
      </c>
      <c r="Y262" s="4">
        <v>29</v>
      </c>
      <c r="Z262" s="4">
        <v>382</v>
      </c>
      <c r="AA262" s="4">
        <v>30</v>
      </c>
      <c r="AB262" s="5">
        <v>0.94</v>
      </c>
      <c r="AD262" s="12"/>
      <c r="AE262" s="12"/>
    </row>
    <row r="263" spans="1:31" x14ac:dyDescent="0.3">
      <c r="A263" s="12"/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4">
        <f t="shared" si="4"/>
        <v>21500166</v>
      </c>
      <c r="H263" s="4">
        <v>21500167</v>
      </c>
      <c r="I263" s="4">
        <v>5643793</v>
      </c>
      <c r="J263" s="4">
        <v>2144641</v>
      </c>
      <c r="K263" s="4">
        <v>1502964</v>
      </c>
      <c r="L263" s="4">
        <v>1195458</v>
      </c>
      <c r="M263" s="24">
        <v>5.5602265787051797E-2</v>
      </c>
      <c r="N263" s="24">
        <v>-4.0671192642881215E-2</v>
      </c>
      <c r="O263" s="24">
        <v>2.0618566978098496E-2</v>
      </c>
      <c r="P263" s="24">
        <v>-6.0051581152846811E-2</v>
      </c>
      <c r="Q263" s="24">
        <v>0.26249996104681417</v>
      </c>
      <c r="R263" s="24">
        <v>0.37999993975682667</v>
      </c>
      <c r="S263" s="24">
        <v>0.70079980752023296</v>
      </c>
      <c r="T263" s="24">
        <v>0.79540028902887894</v>
      </c>
      <c r="U263" s="4">
        <v>406545</v>
      </c>
      <c r="V263" s="5">
        <v>0.18</v>
      </c>
      <c r="W263" s="4">
        <v>32</v>
      </c>
      <c r="X263" s="4">
        <v>20</v>
      </c>
      <c r="Y263" s="4">
        <v>28</v>
      </c>
      <c r="Z263" s="4">
        <v>377</v>
      </c>
      <c r="AA263" s="4">
        <v>35</v>
      </c>
      <c r="AB263" s="5">
        <v>0.93</v>
      </c>
      <c r="AD263" s="12"/>
      <c r="AE263" s="12"/>
    </row>
    <row r="264" spans="1:31" x14ac:dyDescent="0.3">
      <c r="A264" s="12"/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4">
        <f t="shared" si="4"/>
        <v>21282992</v>
      </c>
      <c r="H264" s="4">
        <v>21282993</v>
      </c>
      <c r="I264" s="4">
        <v>5054710</v>
      </c>
      <c r="J264" s="4">
        <v>2062322</v>
      </c>
      <c r="K264" s="4">
        <v>1535605</v>
      </c>
      <c r="L264" s="4">
        <v>1259196</v>
      </c>
      <c r="M264" s="24">
        <v>5.9164422973780051E-2</v>
      </c>
      <c r="N264" s="24">
        <v>-3.849616412812662E-2</v>
      </c>
      <c r="O264" s="24">
        <v>2.0833344325254632E-2</v>
      </c>
      <c r="P264" s="24">
        <v>-5.8118700610633511E-2</v>
      </c>
      <c r="Q264" s="24">
        <v>0.2374999606493316</v>
      </c>
      <c r="R264" s="24">
        <v>0.4080000633072916</v>
      </c>
      <c r="S264" s="24">
        <v>0.74460001881374493</v>
      </c>
      <c r="T264" s="24">
        <v>0.81999993487908673</v>
      </c>
      <c r="U264" s="4">
        <v>406600</v>
      </c>
      <c r="V264" s="5">
        <v>0.19</v>
      </c>
      <c r="W264" s="4">
        <v>33</v>
      </c>
      <c r="X264" s="4">
        <v>21</v>
      </c>
      <c r="Y264" s="4">
        <v>30</v>
      </c>
      <c r="Z264" s="4">
        <v>351</v>
      </c>
      <c r="AA264" s="4">
        <v>34</v>
      </c>
      <c r="AB264" s="5">
        <v>0.95</v>
      </c>
      <c r="AD264" s="12"/>
      <c r="AE264" s="12"/>
    </row>
    <row r="265" spans="1:31" x14ac:dyDescent="0.3">
      <c r="A265" s="12"/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4">
        <f t="shared" si="4"/>
        <v>21282992</v>
      </c>
      <c r="H265" s="4">
        <v>21282993</v>
      </c>
      <c r="I265" s="4">
        <v>5107918</v>
      </c>
      <c r="J265" s="4">
        <v>2043167</v>
      </c>
      <c r="K265" s="4">
        <v>1506427</v>
      </c>
      <c r="L265" s="4">
        <v>1235270</v>
      </c>
      <c r="M265" s="24">
        <v>5.8040238983304654E-2</v>
      </c>
      <c r="N265" s="24">
        <v>-9.1954935524514836E-2</v>
      </c>
      <c r="O265" s="24">
        <v>-6.6666637431010201E-2</v>
      </c>
      <c r="P265" s="24">
        <v>-2.7094564633703744E-2</v>
      </c>
      <c r="Q265" s="24">
        <v>0.23999998496452074</v>
      </c>
      <c r="R265" s="24">
        <v>0.39999996084510364</v>
      </c>
      <c r="S265" s="24">
        <v>0.73729998575740507</v>
      </c>
      <c r="T265" s="24">
        <v>0.8199999070648627</v>
      </c>
      <c r="U265" s="4">
        <v>407858</v>
      </c>
      <c r="V265" s="5">
        <v>0.19</v>
      </c>
      <c r="W265" s="4">
        <v>39</v>
      </c>
      <c r="X265" s="4">
        <v>21</v>
      </c>
      <c r="Y265" s="4">
        <v>27</v>
      </c>
      <c r="Z265" s="4">
        <v>383</v>
      </c>
      <c r="AA265" s="4">
        <v>35</v>
      </c>
      <c r="AB265" s="5">
        <v>0.93</v>
      </c>
      <c r="AD265" s="12"/>
      <c r="AE265" s="12"/>
    </row>
    <row r="266" spans="1:31" x14ac:dyDescent="0.3">
      <c r="A266" s="12"/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4">
        <f t="shared" si="4"/>
        <v>43991955</v>
      </c>
      <c r="H266" s="4">
        <v>43991955</v>
      </c>
      <c r="I266" s="4">
        <v>8868778</v>
      </c>
      <c r="J266" s="4">
        <v>3045538</v>
      </c>
      <c r="K266" s="4">
        <v>1967417</v>
      </c>
      <c r="L266" s="4">
        <v>1473202</v>
      </c>
      <c r="M266" s="24">
        <v>3.3487986610279082E-2</v>
      </c>
      <c r="N266" s="24">
        <v>1.1152745531323451</v>
      </c>
      <c r="O266" s="24">
        <v>-1.0100976689217722E-2</v>
      </c>
      <c r="P266" s="24">
        <v>1.1368590113895878</v>
      </c>
      <c r="Q266" s="24">
        <v>0.2015999970903771</v>
      </c>
      <c r="R266" s="24">
        <v>0.34339995882183544</v>
      </c>
      <c r="S266" s="24">
        <v>0.6459998200646323</v>
      </c>
      <c r="T266" s="24">
        <v>0.74880007644541036</v>
      </c>
      <c r="U266" s="4">
        <v>388449</v>
      </c>
      <c r="V266" s="5">
        <v>0.17</v>
      </c>
      <c r="W266" s="4">
        <v>37</v>
      </c>
      <c r="X266" s="4">
        <v>20</v>
      </c>
      <c r="Y266" s="4">
        <v>25</v>
      </c>
      <c r="Z266" s="4">
        <v>372</v>
      </c>
      <c r="AA266" s="4">
        <v>31</v>
      </c>
      <c r="AB266" s="5">
        <v>0.91</v>
      </c>
      <c r="AD266" s="12"/>
      <c r="AE266" s="12"/>
    </row>
    <row r="267" spans="1:31" x14ac:dyDescent="0.3">
      <c r="A267" s="12"/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4">
        <f t="shared" si="4"/>
        <v>45787544</v>
      </c>
      <c r="H267" s="4">
        <v>45787545</v>
      </c>
      <c r="I267" s="4">
        <v>9423076</v>
      </c>
      <c r="J267" s="4">
        <v>3364038</v>
      </c>
      <c r="K267" s="4">
        <v>2401923</v>
      </c>
      <c r="L267" s="4">
        <v>1892235</v>
      </c>
      <c r="M267" s="24">
        <v>4.1326413110814308E-2</v>
      </c>
      <c r="N267" s="24">
        <v>1.9129463456197149E-2</v>
      </c>
      <c r="O267" s="24">
        <v>-9.7087273650668937E-3</v>
      </c>
      <c r="P267" s="24">
        <v>2.9120939913092947E-2</v>
      </c>
      <c r="Q267" s="24">
        <v>0.20579998337975972</v>
      </c>
      <c r="R267" s="24">
        <v>0.35699998599183536</v>
      </c>
      <c r="S267" s="24">
        <v>0.71399996076144201</v>
      </c>
      <c r="T267" s="24">
        <v>0.78780002522978465</v>
      </c>
      <c r="U267" s="4">
        <v>401959</v>
      </c>
      <c r="V267" s="5">
        <v>0.19</v>
      </c>
      <c r="W267" s="4">
        <v>31</v>
      </c>
      <c r="X267" s="4">
        <v>20</v>
      </c>
      <c r="Y267" s="4">
        <v>25</v>
      </c>
      <c r="Z267" s="4">
        <v>366</v>
      </c>
      <c r="AA267" s="4">
        <v>31</v>
      </c>
      <c r="AB267" s="5">
        <v>0.95</v>
      </c>
      <c r="AD267" s="12"/>
      <c r="AE267" s="12"/>
    </row>
    <row r="268" spans="1:31" x14ac:dyDescent="0.3">
      <c r="A268" s="12"/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4">
        <f t="shared" si="4"/>
        <v>20848645</v>
      </c>
      <c r="H268" s="4">
        <v>20848646</v>
      </c>
      <c r="I268" s="4">
        <v>5264283</v>
      </c>
      <c r="J268" s="4">
        <v>2189941</v>
      </c>
      <c r="K268" s="4">
        <v>1518724</v>
      </c>
      <c r="L268" s="4">
        <v>1220447</v>
      </c>
      <c r="M268" s="24">
        <v>5.8538429785799997E-2</v>
      </c>
      <c r="N268" s="24">
        <v>5.0505650425083815E-2</v>
      </c>
      <c r="O268" s="24">
        <v>1.0526296911824717E-2</v>
      </c>
      <c r="P268" s="24">
        <v>3.9562903178103515E-2</v>
      </c>
      <c r="Q268" s="24">
        <v>0.25249999448405425</v>
      </c>
      <c r="R268" s="24">
        <v>0.41599986170956232</v>
      </c>
      <c r="S268" s="24">
        <v>0.69349996187111895</v>
      </c>
      <c r="T268" s="24">
        <v>0.80360025916493061</v>
      </c>
      <c r="U268" s="4">
        <v>405567</v>
      </c>
      <c r="V268" s="5">
        <v>0.19</v>
      </c>
      <c r="W268" s="4">
        <v>35</v>
      </c>
      <c r="X268" s="4">
        <v>22</v>
      </c>
      <c r="Y268" s="4">
        <v>27</v>
      </c>
      <c r="Z268" s="4">
        <v>359</v>
      </c>
      <c r="AA268" s="4">
        <v>31</v>
      </c>
      <c r="AB268" s="5">
        <v>0.91</v>
      </c>
      <c r="AD268" s="12"/>
      <c r="AE268" s="12"/>
    </row>
    <row r="269" spans="1:31" x14ac:dyDescent="0.3">
      <c r="A269" s="12"/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4">
        <f t="shared" si="4"/>
        <v>21934511</v>
      </c>
      <c r="H269" s="4">
        <v>21934513</v>
      </c>
      <c r="I269" s="4">
        <v>5702973</v>
      </c>
      <c r="J269" s="4">
        <v>2235565</v>
      </c>
      <c r="K269" s="4">
        <v>1615643</v>
      </c>
      <c r="L269" s="4">
        <v>1338075</v>
      </c>
      <c r="M269" s="24">
        <v>6.1003177959775085E-2</v>
      </c>
      <c r="N269" s="24">
        <v>-1.7540111192366314E-2</v>
      </c>
      <c r="O269" s="24">
        <v>-1.9417486578885645E-2</v>
      </c>
      <c r="P269" s="24">
        <v>1.9145493840471151E-3</v>
      </c>
      <c r="Q269" s="24">
        <v>0.25999998267570379</v>
      </c>
      <c r="R269" s="24">
        <v>0.39199992705559011</v>
      </c>
      <c r="S269" s="24">
        <v>0.7227000780563303</v>
      </c>
      <c r="T269" s="24">
        <v>0.82819967034796671</v>
      </c>
      <c r="U269" s="4">
        <v>388298</v>
      </c>
      <c r="V269" s="5">
        <v>0.19</v>
      </c>
      <c r="W269" s="4">
        <v>38</v>
      </c>
      <c r="X269" s="4">
        <v>17</v>
      </c>
      <c r="Y269" s="4">
        <v>30</v>
      </c>
      <c r="Z269" s="4">
        <v>398</v>
      </c>
      <c r="AA269" s="4">
        <v>35</v>
      </c>
      <c r="AB269" s="5">
        <v>0.95</v>
      </c>
      <c r="AD269" s="12"/>
      <c r="AE269" s="12"/>
    </row>
    <row r="270" spans="1:31" x14ac:dyDescent="0.3">
      <c r="A270" s="12"/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4">
        <f t="shared" si="4"/>
        <v>21282992</v>
      </c>
      <c r="H270" s="4">
        <v>21282993</v>
      </c>
      <c r="I270" s="4">
        <v>5586785</v>
      </c>
      <c r="J270" s="4">
        <v>2279408</v>
      </c>
      <c r="K270" s="4">
        <v>1747166</v>
      </c>
      <c r="L270" s="4">
        <v>1404023</v>
      </c>
      <c r="M270" s="24">
        <v>6.5969245960847703E-2</v>
      </c>
      <c r="N270" s="24">
        <v>0.17446451485539427</v>
      </c>
      <c r="O270" s="24">
        <v>-1.0101038289657804E-2</v>
      </c>
      <c r="P270" s="24">
        <v>0.18644887986219594</v>
      </c>
      <c r="Q270" s="24">
        <v>0.26249996887185933</v>
      </c>
      <c r="R270" s="24">
        <v>0.40799994988172983</v>
      </c>
      <c r="S270" s="24">
        <v>0.76649989821918674</v>
      </c>
      <c r="T270" s="24">
        <v>0.80360023031583716</v>
      </c>
      <c r="U270" s="4">
        <v>391681</v>
      </c>
      <c r="V270" s="5">
        <v>0.17</v>
      </c>
      <c r="W270" s="4">
        <v>32</v>
      </c>
      <c r="X270" s="4">
        <v>21</v>
      </c>
      <c r="Y270" s="4">
        <v>28</v>
      </c>
      <c r="Z270" s="4">
        <v>388</v>
      </c>
      <c r="AA270" s="4">
        <v>37</v>
      </c>
      <c r="AB270" s="5">
        <v>0.91</v>
      </c>
      <c r="AD270" s="12"/>
      <c r="AE270" s="12"/>
    </row>
    <row r="271" spans="1:31" x14ac:dyDescent="0.3">
      <c r="A271" s="12"/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4">
        <f t="shared" si="4"/>
        <v>22368858</v>
      </c>
      <c r="H271" s="4">
        <v>22368860</v>
      </c>
      <c r="I271" s="4">
        <v>5424448</v>
      </c>
      <c r="J271" s="4">
        <v>2213175</v>
      </c>
      <c r="K271" s="4">
        <v>1647930</v>
      </c>
      <c r="L271" s="4">
        <v>1337789</v>
      </c>
      <c r="M271" s="24">
        <v>5.9805864044926743E-2</v>
      </c>
      <c r="N271" s="24">
        <v>6.2415223682413146E-2</v>
      </c>
      <c r="O271" s="24">
        <v>5.1020364054076506E-2</v>
      </c>
      <c r="P271" s="24">
        <v>1.0841668673604143E-2</v>
      </c>
      <c r="Q271" s="24">
        <v>0.24249997541224722</v>
      </c>
      <c r="R271" s="24">
        <v>0.40800003981971988</v>
      </c>
      <c r="S271" s="24">
        <v>0.74459995255684708</v>
      </c>
      <c r="T271" s="24">
        <v>0.81179965168423418</v>
      </c>
      <c r="U271" s="4">
        <v>400929</v>
      </c>
      <c r="V271" s="5">
        <v>0.19</v>
      </c>
      <c r="W271" s="4">
        <v>30</v>
      </c>
      <c r="X271" s="4">
        <v>18</v>
      </c>
      <c r="Y271" s="4">
        <v>28</v>
      </c>
      <c r="Z271" s="4">
        <v>394</v>
      </c>
      <c r="AA271" s="4">
        <v>35</v>
      </c>
      <c r="AB271" s="5">
        <v>0.91</v>
      </c>
      <c r="AD271" s="12"/>
      <c r="AE271" s="12"/>
    </row>
    <row r="272" spans="1:31" x14ac:dyDescent="0.3">
      <c r="A272" s="12"/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4">
        <f t="shared" si="4"/>
        <v>20848645</v>
      </c>
      <c r="H272" s="4">
        <v>20848646</v>
      </c>
      <c r="I272" s="4">
        <v>5055796</v>
      </c>
      <c r="J272" s="4">
        <v>1961649</v>
      </c>
      <c r="K272" s="4">
        <v>1474964</v>
      </c>
      <c r="L272" s="4">
        <v>1197375</v>
      </c>
      <c r="M272" s="24">
        <v>5.7431787176970631E-2</v>
      </c>
      <c r="N272" s="24">
        <v>-3.0677503703643749E-2</v>
      </c>
      <c r="O272" s="24">
        <v>-2.0408173813155628E-2</v>
      </c>
      <c r="P272" s="24">
        <v>-1.0483275344697396E-2</v>
      </c>
      <c r="Q272" s="24">
        <v>0.24249996858309167</v>
      </c>
      <c r="R272" s="24">
        <v>0.38800003006450418</v>
      </c>
      <c r="S272" s="24">
        <v>0.75190005959272022</v>
      </c>
      <c r="T272" s="24">
        <v>0.81179947442785039</v>
      </c>
      <c r="U272" s="4">
        <v>400010</v>
      </c>
      <c r="V272" s="5">
        <v>0.19</v>
      </c>
      <c r="W272" s="4">
        <v>37</v>
      </c>
      <c r="X272" s="4">
        <v>21</v>
      </c>
      <c r="Y272" s="4">
        <v>29</v>
      </c>
      <c r="Z272" s="4">
        <v>393</v>
      </c>
      <c r="AA272" s="4">
        <v>38</v>
      </c>
      <c r="AB272" s="5">
        <v>0.92</v>
      </c>
      <c r="AD272" s="12"/>
      <c r="AE272" s="12"/>
    </row>
    <row r="273" spans="1:31" x14ac:dyDescent="0.3">
      <c r="A273" s="12"/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4">
        <f t="shared" si="4"/>
        <v>43991955</v>
      </c>
      <c r="H273" s="4">
        <v>43991955</v>
      </c>
      <c r="I273" s="4">
        <v>9238310</v>
      </c>
      <c r="J273" s="4">
        <v>3141025</v>
      </c>
      <c r="K273" s="4">
        <v>2135897</v>
      </c>
      <c r="L273" s="4">
        <v>1582700</v>
      </c>
      <c r="M273" s="24">
        <v>3.5977032618804958E-2</v>
      </c>
      <c r="N273" s="24">
        <v>7.4326534989770598E-2</v>
      </c>
      <c r="O273" s="24">
        <v>0</v>
      </c>
      <c r="P273" s="24">
        <v>7.4326534989770598E-2</v>
      </c>
      <c r="Q273" s="24">
        <v>0.20999998749771406</v>
      </c>
      <c r="R273" s="24">
        <v>0.33999995670203748</v>
      </c>
      <c r="S273" s="24">
        <v>0.68</v>
      </c>
      <c r="T273" s="24">
        <v>0.74100015122452068</v>
      </c>
      <c r="U273" s="4">
        <v>406277</v>
      </c>
      <c r="V273" s="5">
        <v>0.19</v>
      </c>
      <c r="W273" s="4">
        <v>38</v>
      </c>
      <c r="X273" s="4">
        <v>17</v>
      </c>
      <c r="Y273" s="4">
        <v>30</v>
      </c>
      <c r="Z273" s="4">
        <v>397</v>
      </c>
      <c r="AA273" s="4">
        <v>36</v>
      </c>
      <c r="AB273" s="5">
        <v>0.94</v>
      </c>
      <c r="AD273" s="12"/>
      <c r="AE273" s="12"/>
    </row>
    <row r="274" spans="1:31" x14ac:dyDescent="0.3">
      <c r="A274" s="12"/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4">
        <f t="shared" si="4"/>
        <v>42645261</v>
      </c>
      <c r="H274" s="4">
        <v>42645263</v>
      </c>
      <c r="I274" s="4">
        <v>8865950</v>
      </c>
      <c r="J274" s="4">
        <v>2984278</v>
      </c>
      <c r="K274" s="4">
        <v>1948137</v>
      </c>
      <c r="L274" s="4">
        <v>1565133</v>
      </c>
      <c r="M274" s="24">
        <v>3.6701215795057938E-2</v>
      </c>
      <c r="N274" s="24">
        <v>-0.17286542104971103</v>
      </c>
      <c r="O274" s="24">
        <v>-6.8627463399216215E-2</v>
      </c>
      <c r="P274" s="24">
        <v>-0.11191867301316905</v>
      </c>
      <c r="Q274" s="24">
        <v>0.20789999583306593</v>
      </c>
      <c r="R274" s="24">
        <v>0.33659991315087495</v>
      </c>
      <c r="S274" s="24">
        <v>0.65280010776475916</v>
      </c>
      <c r="T274" s="24">
        <v>0.80339986356195692</v>
      </c>
      <c r="U274" s="4">
        <v>400829</v>
      </c>
      <c r="V274" s="5">
        <v>0.18</v>
      </c>
      <c r="W274" s="4">
        <v>30</v>
      </c>
      <c r="X274" s="4">
        <v>22</v>
      </c>
      <c r="Y274" s="4">
        <v>28</v>
      </c>
      <c r="Z274" s="4">
        <v>360</v>
      </c>
      <c r="AA274" s="4">
        <v>39</v>
      </c>
      <c r="AB274" s="5">
        <v>0.91</v>
      </c>
      <c r="AD274" s="12"/>
      <c r="AE274" s="12"/>
    </row>
    <row r="275" spans="1:31" x14ac:dyDescent="0.3">
      <c r="A275" s="12"/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4">
        <f t="shared" si="4"/>
        <v>21717338</v>
      </c>
      <c r="H275" s="4">
        <v>21717340</v>
      </c>
      <c r="I275" s="4">
        <v>5375041</v>
      </c>
      <c r="J275" s="4">
        <v>2150016</v>
      </c>
      <c r="K275" s="4">
        <v>1553817</v>
      </c>
      <c r="L275" s="4">
        <v>1235906</v>
      </c>
      <c r="M275" s="24">
        <v>5.6908719023600493E-2</v>
      </c>
      <c r="N275" s="24">
        <v>1.2666670490402376E-2</v>
      </c>
      <c r="O275" s="24">
        <v>4.1666640685761536E-2</v>
      </c>
      <c r="P275" s="24">
        <v>-2.7840014980976324E-2</v>
      </c>
      <c r="Q275" s="24">
        <v>0.24749997006999935</v>
      </c>
      <c r="R275" s="24">
        <v>0.39999992558196301</v>
      </c>
      <c r="S275" s="24">
        <v>0.72270020316127881</v>
      </c>
      <c r="T275" s="24">
        <v>0.79539997309850519</v>
      </c>
      <c r="U275" s="4">
        <v>392169</v>
      </c>
      <c r="V275" s="5">
        <v>0.18</v>
      </c>
      <c r="W275" s="4">
        <v>32</v>
      </c>
      <c r="X275" s="4">
        <v>18</v>
      </c>
      <c r="Y275" s="4">
        <v>28</v>
      </c>
      <c r="Z275" s="4">
        <v>359</v>
      </c>
      <c r="AA275" s="4">
        <v>34</v>
      </c>
      <c r="AB275" s="5">
        <v>0.91</v>
      </c>
      <c r="AD275" s="12"/>
      <c r="AE275" s="12"/>
    </row>
    <row r="276" spans="1:31" x14ac:dyDescent="0.3">
      <c r="A276" s="12"/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4">
        <f t="shared" si="4"/>
        <v>21934511</v>
      </c>
      <c r="H276" s="4">
        <v>21934513</v>
      </c>
      <c r="I276" s="4">
        <v>5319119</v>
      </c>
      <c r="J276" s="4">
        <v>2085094</v>
      </c>
      <c r="K276" s="4">
        <v>1476455</v>
      </c>
      <c r="L276" s="4">
        <v>1174372</v>
      </c>
      <c r="M276" s="24">
        <v>5.3539916751285978E-2</v>
      </c>
      <c r="N276" s="24">
        <v>-0.12234217065560604</v>
      </c>
      <c r="O276" s="24">
        <v>0</v>
      </c>
      <c r="P276" s="24">
        <v>-0.12234217065560604</v>
      </c>
      <c r="Q276" s="24">
        <v>0.24249998164992312</v>
      </c>
      <c r="R276" s="24">
        <v>0.3919998781753144</v>
      </c>
      <c r="S276" s="24">
        <v>0.70809997055288632</v>
      </c>
      <c r="T276" s="24">
        <v>0.79539979206951783</v>
      </c>
      <c r="U276" s="4">
        <v>383376</v>
      </c>
      <c r="V276" s="5">
        <v>0.17</v>
      </c>
      <c r="W276" s="4">
        <v>30</v>
      </c>
      <c r="X276" s="4">
        <v>21</v>
      </c>
      <c r="Y276" s="4">
        <v>25</v>
      </c>
      <c r="Z276" s="4">
        <v>394</v>
      </c>
      <c r="AA276" s="4">
        <v>35</v>
      </c>
      <c r="AB276" s="5">
        <v>0.92</v>
      </c>
      <c r="AD276" s="12"/>
      <c r="AE276" s="12"/>
    </row>
    <row r="277" spans="1:31" x14ac:dyDescent="0.3">
      <c r="A277" s="12"/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4">
        <f t="shared" si="4"/>
        <v>21500166</v>
      </c>
      <c r="H277" s="4">
        <v>21500167</v>
      </c>
      <c r="I277" s="4">
        <v>5267540</v>
      </c>
      <c r="J277" s="4">
        <v>2085946</v>
      </c>
      <c r="K277" s="4">
        <v>1461831</v>
      </c>
      <c r="L277" s="4">
        <v>1150753</v>
      </c>
      <c r="M277" s="24">
        <v>5.3522979612204875E-2</v>
      </c>
      <c r="N277" s="24">
        <v>-0.18038878280484005</v>
      </c>
      <c r="O277" s="24">
        <v>1.0204110399515187E-2</v>
      </c>
      <c r="P277" s="24">
        <v>-0.18866770670729816</v>
      </c>
      <c r="Q277" s="24">
        <v>0.24499995744219102</v>
      </c>
      <c r="R277" s="24">
        <v>0.39600003037471004</v>
      </c>
      <c r="S277" s="24">
        <v>0.700800020710028</v>
      </c>
      <c r="T277" s="24">
        <v>0.7871997515444672</v>
      </c>
      <c r="U277" s="4">
        <v>384903</v>
      </c>
      <c r="V277" s="5">
        <v>0.19</v>
      </c>
      <c r="W277" s="4">
        <v>34</v>
      </c>
      <c r="X277" s="4">
        <v>19</v>
      </c>
      <c r="Y277" s="4">
        <v>26</v>
      </c>
      <c r="Z277" s="4">
        <v>380</v>
      </c>
      <c r="AA277" s="4">
        <v>30</v>
      </c>
      <c r="AB277" s="5">
        <v>0.94</v>
      </c>
      <c r="AD277" s="12"/>
      <c r="AE277" s="12"/>
    </row>
    <row r="278" spans="1:31" x14ac:dyDescent="0.3">
      <c r="A278" s="12"/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4">
        <f t="shared" si="4"/>
        <v>21282992</v>
      </c>
      <c r="H278" s="4">
        <v>21282993</v>
      </c>
      <c r="I278" s="4">
        <v>5480370</v>
      </c>
      <c r="J278" s="4">
        <v>2126383</v>
      </c>
      <c r="K278" s="4">
        <v>1567782</v>
      </c>
      <c r="L278" s="4">
        <v>1311293</v>
      </c>
      <c r="M278" s="24">
        <v>6.161224598438763E-2</v>
      </c>
      <c r="N278" s="24">
        <v>-1.9805813921328408E-2</v>
      </c>
      <c r="O278" s="24">
        <v>-4.8543649389700683E-2</v>
      </c>
      <c r="P278" s="24">
        <v>3.0204094001616832E-2</v>
      </c>
      <c r="Q278" s="24">
        <v>0.2574999672273538</v>
      </c>
      <c r="R278" s="24">
        <v>0.38799989781711819</v>
      </c>
      <c r="S278" s="24">
        <v>0.73729991257454564</v>
      </c>
      <c r="T278" s="24">
        <v>0.83640008623647932</v>
      </c>
      <c r="U278" s="4">
        <v>381179</v>
      </c>
      <c r="V278" s="5">
        <v>0.17</v>
      </c>
      <c r="W278" s="4">
        <v>37</v>
      </c>
      <c r="X278" s="4">
        <v>18</v>
      </c>
      <c r="Y278" s="4">
        <v>28</v>
      </c>
      <c r="Z278" s="4">
        <v>387</v>
      </c>
      <c r="AA278" s="4">
        <v>33</v>
      </c>
      <c r="AB278" s="5">
        <v>0.93</v>
      </c>
      <c r="AD278" s="12"/>
      <c r="AE278" s="12"/>
    </row>
    <row r="279" spans="1:31" x14ac:dyDescent="0.3">
      <c r="A279" s="12"/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4">
        <f t="shared" si="4"/>
        <v>21065819</v>
      </c>
      <c r="H279" s="4">
        <v>21065820</v>
      </c>
      <c r="I279" s="4">
        <v>5213790</v>
      </c>
      <c r="J279" s="4">
        <v>2064661</v>
      </c>
      <c r="K279" s="4">
        <v>1431842</v>
      </c>
      <c r="L279" s="4">
        <v>1127146</v>
      </c>
      <c r="M279" s="24">
        <v>5.3505916218784741E-2</v>
      </c>
      <c r="N279" s="24">
        <v>-5.8652468942478331E-2</v>
      </c>
      <c r="O279" s="24">
        <v>1.0416696145001181E-2</v>
      </c>
      <c r="P279" s="24">
        <v>-6.835710938419326E-2</v>
      </c>
      <c r="Q279" s="24">
        <v>0.247499978638382</v>
      </c>
      <c r="R279" s="24">
        <v>0.39600003068784895</v>
      </c>
      <c r="S279" s="24">
        <v>0.69349980456840132</v>
      </c>
      <c r="T279" s="24">
        <v>0.78719998435581584</v>
      </c>
      <c r="U279" s="4">
        <v>389368</v>
      </c>
      <c r="V279" s="5">
        <v>0.19</v>
      </c>
      <c r="W279" s="4">
        <v>34</v>
      </c>
      <c r="X279" s="4">
        <v>22</v>
      </c>
      <c r="Y279" s="4">
        <v>29</v>
      </c>
      <c r="Z279" s="4">
        <v>357</v>
      </c>
      <c r="AA279" s="4">
        <v>40</v>
      </c>
      <c r="AB279" s="5">
        <v>0.94</v>
      </c>
      <c r="AD279" s="12"/>
      <c r="AE279" s="12"/>
    </row>
    <row r="280" spans="1:31" x14ac:dyDescent="0.3">
      <c r="A280" s="12"/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4">
        <f t="shared" si="4"/>
        <v>46236441</v>
      </c>
      <c r="H280" s="4">
        <v>46236443</v>
      </c>
      <c r="I280" s="4">
        <v>9612556</v>
      </c>
      <c r="J280" s="4">
        <v>3235586</v>
      </c>
      <c r="K280" s="4">
        <v>2178196</v>
      </c>
      <c r="L280" s="4">
        <v>1648023</v>
      </c>
      <c r="M280" s="24">
        <v>3.5643377670726097E-2</v>
      </c>
      <c r="N280" s="24">
        <v>4.1273140835281552E-2</v>
      </c>
      <c r="O280" s="24">
        <v>5.1020374066121921E-2</v>
      </c>
      <c r="P280" s="24">
        <v>-9.2741097247820425E-3</v>
      </c>
      <c r="Q280" s="24">
        <v>0.20789998919250774</v>
      </c>
      <c r="R280" s="24">
        <v>0.33659996363090111</v>
      </c>
      <c r="S280" s="24">
        <v>0.67319984695198953</v>
      </c>
      <c r="T280" s="24">
        <v>0.75659995702866045</v>
      </c>
      <c r="U280" s="4">
        <v>409180</v>
      </c>
      <c r="V280" s="5">
        <v>0.19</v>
      </c>
      <c r="W280" s="4">
        <v>32</v>
      </c>
      <c r="X280" s="4">
        <v>21</v>
      </c>
      <c r="Y280" s="4">
        <v>29</v>
      </c>
      <c r="Z280" s="4">
        <v>382</v>
      </c>
      <c r="AA280" s="4">
        <v>39</v>
      </c>
      <c r="AB280" s="5">
        <v>0.95</v>
      </c>
      <c r="AD280" s="12"/>
      <c r="AE280" s="12"/>
    </row>
    <row r="281" spans="1:31" x14ac:dyDescent="0.3">
      <c r="A281" s="12"/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4">
        <f t="shared" si="4"/>
        <v>43543056</v>
      </c>
      <c r="H281" s="4">
        <v>43543058</v>
      </c>
      <c r="I281" s="4">
        <v>9144042</v>
      </c>
      <c r="J281" s="4">
        <v>3140064</v>
      </c>
      <c r="K281" s="4">
        <v>2135243</v>
      </c>
      <c r="L281" s="4">
        <v>1698799</v>
      </c>
      <c r="M281" s="24">
        <v>3.9014232762430233E-2</v>
      </c>
      <c r="N281" s="24">
        <v>8.5402326831010456E-2</v>
      </c>
      <c r="O281" s="24">
        <v>2.1052632319450426E-2</v>
      </c>
      <c r="P281" s="24">
        <v>6.3022897668794764E-2</v>
      </c>
      <c r="Q281" s="24">
        <v>0.2099999958661608</v>
      </c>
      <c r="R281" s="24">
        <v>0.34339999750657313</v>
      </c>
      <c r="S281" s="24">
        <v>0.67999983439827982</v>
      </c>
      <c r="T281" s="24">
        <v>0.79559984507618098</v>
      </c>
      <c r="U281" s="4">
        <v>382705</v>
      </c>
      <c r="V281" s="5">
        <v>0.17</v>
      </c>
      <c r="W281" s="4">
        <v>31</v>
      </c>
      <c r="X281" s="4">
        <v>19</v>
      </c>
      <c r="Y281" s="4">
        <v>30</v>
      </c>
      <c r="Z281" s="4">
        <v>372</v>
      </c>
      <c r="AA281" s="4">
        <v>31</v>
      </c>
      <c r="AB281" s="5">
        <v>0.94</v>
      </c>
      <c r="AD281" s="12"/>
      <c r="AE281" s="12"/>
    </row>
    <row r="282" spans="1:31" x14ac:dyDescent="0.3">
      <c r="A282" s="12"/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4">
        <f t="shared" si="4"/>
        <v>21500166</v>
      </c>
      <c r="H282" s="4">
        <v>21500167</v>
      </c>
      <c r="I282" s="4">
        <v>5643793</v>
      </c>
      <c r="J282" s="4">
        <v>2234942</v>
      </c>
      <c r="K282" s="4">
        <v>1631507</v>
      </c>
      <c r="L282" s="4">
        <v>1377971</v>
      </c>
      <c r="M282" s="24">
        <v>6.4091176594116686E-2</v>
      </c>
      <c r="N282" s="24">
        <v>0.11494806239309452</v>
      </c>
      <c r="O282" s="24">
        <v>-9.9999364563004844E-3</v>
      </c>
      <c r="P282" s="24">
        <v>0.12621014308084444</v>
      </c>
      <c r="Q282" s="24">
        <v>0.26249996104681417</v>
      </c>
      <c r="R282" s="24">
        <v>0.39599999503879751</v>
      </c>
      <c r="S282" s="24">
        <v>0.72999970469032305</v>
      </c>
      <c r="T282" s="24">
        <v>0.84460011510830169</v>
      </c>
      <c r="U282" s="4">
        <v>402657</v>
      </c>
      <c r="V282" s="5">
        <v>0.18</v>
      </c>
      <c r="W282" s="4">
        <v>30</v>
      </c>
      <c r="X282" s="4">
        <v>19</v>
      </c>
      <c r="Y282" s="4">
        <v>26</v>
      </c>
      <c r="Z282" s="4">
        <v>388</v>
      </c>
      <c r="AA282" s="4">
        <v>32</v>
      </c>
      <c r="AB282" s="5">
        <v>0.91</v>
      </c>
      <c r="AD282" s="12"/>
      <c r="AE282" s="12"/>
    </row>
    <row r="283" spans="1:31" x14ac:dyDescent="0.3">
      <c r="A283" s="12"/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4">
        <f t="shared" si="4"/>
        <v>22368858</v>
      </c>
      <c r="H283" s="4">
        <v>22368860</v>
      </c>
      <c r="I283" s="4">
        <v>5536293</v>
      </c>
      <c r="J283" s="4">
        <v>2303097</v>
      </c>
      <c r="K283" s="4">
        <v>1630823</v>
      </c>
      <c r="L283" s="4">
        <v>1270411</v>
      </c>
      <c r="M283" s="24">
        <v>5.6793730212447123E-2</v>
      </c>
      <c r="N283" s="24">
        <v>8.1779027429128126E-2</v>
      </c>
      <c r="O283" s="24">
        <v>1.980199148273698E-2</v>
      </c>
      <c r="P283" s="24">
        <v>6.077359956079853E-2</v>
      </c>
      <c r="Q283" s="24">
        <v>0.24750000670575076</v>
      </c>
      <c r="R283" s="24">
        <v>0.41599983960386488</v>
      </c>
      <c r="S283" s="24">
        <v>0.70810000620903069</v>
      </c>
      <c r="T283" s="24">
        <v>0.77899992825708242</v>
      </c>
      <c r="U283" s="4">
        <v>386505</v>
      </c>
      <c r="V283" s="5">
        <v>0.19</v>
      </c>
      <c r="W283" s="4">
        <v>38</v>
      </c>
      <c r="X283" s="4">
        <v>18</v>
      </c>
      <c r="Y283" s="4">
        <v>29</v>
      </c>
      <c r="Z283" s="4">
        <v>387</v>
      </c>
      <c r="AA283" s="4">
        <v>39</v>
      </c>
      <c r="AB283" s="5">
        <v>0.95</v>
      </c>
      <c r="AD283" s="12"/>
      <c r="AE283" s="12"/>
    </row>
    <row r="284" spans="1:31" x14ac:dyDescent="0.3">
      <c r="A284" s="12"/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4">
        <f t="shared" si="4"/>
        <v>20631472</v>
      </c>
      <c r="H284" s="4">
        <v>20631473</v>
      </c>
      <c r="I284" s="4">
        <v>5415761</v>
      </c>
      <c r="J284" s="4">
        <v>2166304</v>
      </c>
      <c r="K284" s="4">
        <v>1660472</v>
      </c>
      <c r="L284" s="4">
        <v>1402435</v>
      </c>
      <c r="M284" s="24">
        <v>6.7975514884468013E-2</v>
      </c>
      <c r="N284" s="24">
        <v>0.21871070507745793</v>
      </c>
      <c r="O284" s="24">
        <v>-4.0404060136093878E-2</v>
      </c>
      <c r="P284" s="24">
        <v>0.27002486365627365</v>
      </c>
      <c r="Q284" s="24">
        <v>0.2624999678888657</v>
      </c>
      <c r="R284" s="24">
        <v>0.39999992614149699</v>
      </c>
      <c r="S284" s="24">
        <v>0.76649999261414836</v>
      </c>
      <c r="T284" s="24">
        <v>0.84460021006075381</v>
      </c>
      <c r="U284" s="4">
        <v>382253</v>
      </c>
      <c r="V284" s="5">
        <v>0.19</v>
      </c>
      <c r="W284" s="4">
        <v>34</v>
      </c>
      <c r="X284" s="4">
        <v>19</v>
      </c>
      <c r="Y284" s="4">
        <v>29</v>
      </c>
      <c r="Z284" s="4">
        <v>366</v>
      </c>
      <c r="AA284" s="4">
        <v>34</v>
      </c>
      <c r="AB284" s="5">
        <v>0.91</v>
      </c>
      <c r="AD284" s="12"/>
      <c r="AE284" s="12"/>
    </row>
    <row r="285" spans="1:31" x14ac:dyDescent="0.3">
      <c r="A285" s="12"/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4">
        <f t="shared" si="4"/>
        <v>21282992</v>
      </c>
      <c r="H285" s="4">
        <v>21282993</v>
      </c>
      <c r="I285" s="4">
        <v>5267540</v>
      </c>
      <c r="J285" s="4">
        <v>2022735</v>
      </c>
      <c r="K285" s="4">
        <v>1402767</v>
      </c>
      <c r="L285" s="4">
        <v>1127263</v>
      </c>
      <c r="M285" s="24">
        <v>5.2965435829443727E-2</v>
      </c>
      <c r="N285" s="24">
        <v>-0.14034239487284683</v>
      </c>
      <c r="O285" s="24">
        <v>0</v>
      </c>
      <c r="P285" s="24">
        <v>-0.14034239487284683</v>
      </c>
      <c r="Q285" s="24">
        <v>0.2474999639383427</v>
      </c>
      <c r="R285" s="24">
        <v>0.38399993165690244</v>
      </c>
      <c r="S285" s="24">
        <v>0.69350013719048709</v>
      </c>
      <c r="T285" s="24">
        <v>0.80359959993355989</v>
      </c>
      <c r="U285" s="4">
        <v>408424</v>
      </c>
      <c r="V285" s="5">
        <v>0.17</v>
      </c>
      <c r="W285" s="4">
        <v>33</v>
      </c>
      <c r="X285" s="4">
        <v>22</v>
      </c>
      <c r="Y285" s="4">
        <v>29</v>
      </c>
      <c r="Z285" s="4">
        <v>368</v>
      </c>
      <c r="AA285" s="4">
        <v>30</v>
      </c>
      <c r="AB285" s="5">
        <v>0.93</v>
      </c>
      <c r="AD285" s="12"/>
      <c r="AE285" s="12"/>
    </row>
    <row r="286" spans="1:31" x14ac:dyDescent="0.3">
      <c r="A286" s="12"/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4">
        <f t="shared" si="4"/>
        <v>21282992</v>
      </c>
      <c r="H286" s="4">
        <v>21282993</v>
      </c>
      <c r="I286" s="4">
        <v>5267540</v>
      </c>
      <c r="J286" s="4">
        <v>2043805</v>
      </c>
      <c r="K286" s="4">
        <v>1536737</v>
      </c>
      <c r="L286" s="4">
        <v>1234922</v>
      </c>
      <c r="M286" s="24">
        <v>5.8023887899601341E-2</v>
      </c>
      <c r="N286" s="24">
        <v>9.5618491304586994E-2</v>
      </c>
      <c r="O286" s="24">
        <v>1.0309259753916944E-2</v>
      </c>
      <c r="P286" s="24">
        <v>8.443873126744883E-2</v>
      </c>
      <c r="Q286" s="24">
        <v>0.2474999639383427</v>
      </c>
      <c r="R286" s="24">
        <v>0.38799990128219247</v>
      </c>
      <c r="S286" s="24">
        <v>0.75190001003031115</v>
      </c>
      <c r="T286" s="24">
        <v>0.80360009552708112</v>
      </c>
      <c r="U286" s="4">
        <v>388464</v>
      </c>
      <c r="V286" s="5">
        <v>0.18</v>
      </c>
      <c r="W286" s="4">
        <v>31</v>
      </c>
      <c r="X286" s="4">
        <v>19</v>
      </c>
      <c r="Y286" s="4">
        <v>25</v>
      </c>
      <c r="Z286" s="4">
        <v>384</v>
      </c>
      <c r="AA286" s="4">
        <v>30</v>
      </c>
      <c r="AB286" s="5">
        <v>0.95</v>
      </c>
      <c r="AD286" s="12"/>
      <c r="AE286" s="12"/>
    </row>
    <row r="287" spans="1:31" x14ac:dyDescent="0.3">
      <c r="A287" s="12"/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4">
        <f t="shared" si="4"/>
        <v>45338647</v>
      </c>
      <c r="H287" s="4">
        <v>45338648</v>
      </c>
      <c r="I287" s="4">
        <v>9045060</v>
      </c>
      <c r="J287" s="4">
        <v>2983060</v>
      </c>
      <c r="K287" s="4">
        <v>2028481</v>
      </c>
      <c r="L287" s="4">
        <v>1645504</v>
      </c>
      <c r="M287" s="24">
        <v>3.6293627458851445E-2</v>
      </c>
      <c r="N287" s="24">
        <v>-1.5284980852815488E-3</v>
      </c>
      <c r="O287" s="24">
        <v>-1.9417454730133787E-2</v>
      </c>
      <c r="P287" s="24">
        <v>1.824321460587619E-2</v>
      </c>
      <c r="Q287" s="24">
        <v>0.19949999391247838</v>
      </c>
      <c r="R287" s="24">
        <v>0.3297999128806221</v>
      </c>
      <c r="S287" s="24">
        <v>0.68000006704524885</v>
      </c>
      <c r="T287" s="24">
        <v>0.81120010490608485</v>
      </c>
      <c r="U287" s="4">
        <v>387248</v>
      </c>
      <c r="V287" s="5">
        <v>0.17</v>
      </c>
      <c r="W287" s="4">
        <v>33</v>
      </c>
      <c r="X287" s="4">
        <v>17</v>
      </c>
      <c r="Y287" s="4">
        <v>27</v>
      </c>
      <c r="Z287" s="4">
        <v>360</v>
      </c>
      <c r="AA287" s="4">
        <v>39</v>
      </c>
      <c r="AB287" s="5">
        <v>0.95</v>
      </c>
      <c r="AD287" s="12"/>
      <c r="AE287" s="12"/>
    </row>
    <row r="288" spans="1:31" x14ac:dyDescent="0.3">
      <c r="A288" s="12"/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4">
        <f t="shared" si="4"/>
        <v>43543056</v>
      </c>
      <c r="H288" s="4">
        <v>43543058</v>
      </c>
      <c r="I288" s="4">
        <v>9509803</v>
      </c>
      <c r="J288" s="4">
        <v>3104000</v>
      </c>
      <c r="K288" s="4">
        <v>2089612</v>
      </c>
      <c r="L288" s="4">
        <v>1678794</v>
      </c>
      <c r="M288" s="24">
        <v>3.8554802467020116E-2</v>
      </c>
      <c r="N288" s="24">
        <v>-1.1775966432756357E-2</v>
      </c>
      <c r="O288" s="24">
        <v>0</v>
      </c>
      <c r="P288" s="24">
        <v>-1.1775966432756246E-2</v>
      </c>
      <c r="Q288" s="24">
        <v>0.21839998008408137</v>
      </c>
      <c r="R288" s="24">
        <v>0.32640003163051851</v>
      </c>
      <c r="S288" s="24">
        <v>0.67319974226804125</v>
      </c>
      <c r="T288" s="24">
        <v>0.80339986562098609</v>
      </c>
      <c r="U288" s="4">
        <v>404505</v>
      </c>
      <c r="V288" s="5">
        <v>0.19</v>
      </c>
      <c r="W288" s="4">
        <v>32</v>
      </c>
      <c r="X288" s="4">
        <v>21</v>
      </c>
      <c r="Y288" s="4">
        <v>27</v>
      </c>
      <c r="Z288" s="4">
        <v>387</v>
      </c>
      <c r="AA288" s="4">
        <v>36</v>
      </c>
      <c r="AB288" s="5">
        <v>0.95</v>
      </c>
      <c r="AD288" s="12"/>
      <c r="AE288" s="12"/>
    </row>
    <row r="289" spans="1:31" x14ac:dyDescent="0.3">
      <c r="A289" s="12"/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4">
        <f t="shared" si="4"/>
        <v>20848645</v>
      </c>
      <c r="H289" s="4">
        <v>20848646</v>
      </c>
      <c r="I289" s="4">
        <v>5107918</v>
      </c>
      <c r="J289" s="4">
        <v>1981872</v>
      </c>
      <c r="K289" s="4">
        <v>1403363</v>
      </c>
      <c r="L289" s="4">
        <v>1104728</v>
      </c>
      <c r="M289" s="24">
        <v>5.2987997398008482E-2</v>
      </c>
      <c r="N289" s="24">
        <v>-0.19829372316253391</v>
      </c>
      <c r="O289" s="24">
        <v>-3.0303068357704799E-2</v>
      </c>
      <c r="P289" s="24">
        <v>-0.17324037076778254</v>
      </c>
      <c r="Q289" s="24">
        <v>0.2449999870495187</v>
      </c>
      <c r="R289" s="24">
        <v>0.38799996397749531</v>
      </c>
      <c r="S289" s="24">
        <v>0.70809971582423081</v>
      </c>
      <c r="T289" s="24">
        <v>0.78720046060783988</v>
      </c>
      <c r="U289" s="4">
        <v>401477</v>
      </c>
      <c r="V289" s="5">
        <v>0.18</v>
      </c>
      <c r="W289" s="4">
        <v>31</v>
      </c>
      <c r="X289" s="4">
        <v>21</v>
      </c>
      <c r="Y289" s="4">
        <v>25</v>
      </c>
      <c r="Z289" s="4">
        <v>362</v>
      </c>
      <c r="AA289" s="4">
        <v>36</v>
      </c>
      <c r="AB289" s="5">
        <v>0.93</v>
      </c>
      <c r="AD289" s="12"/>
      <c r="AE289" s="12"/>
    </row>
    <row r="290" spans="1:31" x14ac:dyDescent="0.3">
      <c r="A290" s="12"/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4">
        <f t="shared" si="4"/>
        <v>21934511</v>
      </c>
      <c r="H290" s="4">
        <v>21934513</v>
      </c>
      <c r="I290" s="4">
        <v>5209447</v>
      </c>
      <c r="J290" s="4">
        <v>2000427</v>
      </c>
      <c r="K290" s="4">
        <v>1416502</v>
      </c>
      <c r="L290" s="4">
        <v>1126686</v>
      </c>
      <c r="M290" s="24">
        <v>5.1365899940427215E-2</v>
      </c>
      <c r="N290" s="24">
        <v>-0.11313267910935909</v>
      </c>
      <c r="O290" s="24">
        <v>-1.9417486578885645E-2</v>
      </c>
      <c r="P290" s="24">
        <v>-9.557094157605317E-2</v>
      </c>
      <c r="Q290" s="24">
        <v>0.23750000740841615</v>
      </c>
      <c r="R290" s="24">
        <v>0.38399987561059745</v>
      </c>
      <c r="S290" s="24">
        <v>0.70809982068828303</v>
      </c>
      <c r="T290" s="24">
        <v>0.79540021828419583</v>
      </c>
      <c r="U290" s="4">
        <v>402669</v>
      </c>
      <c r="V290" s="5">
        <v>0.19</v>
      </c>
      <c r="W290" s="4">
        <v>35</v>
      </c>
      <c r="X290" s="4">
        <v>17</v>
      </c>
      <c r="Y290" s="4">
        <v>25</v>
      </c>
      <c r="Z290" s="4">
        <v>394</v>
      </c>
      <c r="AA290" s="4">
        <v>32</v>
      </c>
      <c r="AB290" s="5">
        <v>0.91</v>
      </c>
      <c r="AD290" s="12"/>
      <c r="AE290" s="12"/>
    </row>
    <row r="291" spans="1:31" x14ac:dyDescent="0.3">
      <c r="A291" s="12"/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4">
        <f t="shared" si="4"/>
        <v>20631472</v>
      </c>
      <c r="H291" s="4">
        <v>20631473</v>
      </c>
      <c r="I291" s="4">
        <v>5364183</v>
      </c>
      <c r="J291" s="4">
        <v>2252956</v>
      </c>
      <c r="K291" s="4">
        <v>1644658</v>
      </c>
      <c r="L291" s="4">
        <v>1308161</v>
      </c>
      <c r="M291" s="24">
        <v>6.3406088358305773E-2</v>
      </c>
      <c r="N291" s="24">
        <v>-6.7221653766484701E-2</v>
      </c>
      <c r="O291" s="24">
        <v>0</v>
      </c>
      <c r="P291" s="24">
        <v>-6.7221653766484812E-2</v>
      </c>
      <c r="Q291" s="24">
        <v>0.26000000096939274</v>
      </c>
      <c r="R291" s="24">
        <v>0.41999983967735627</v>
      </c>
      <c r="S291" s="24">
        <v>0.73000005326335715</v>
      </c>
      <c r="T291" s="24">
        <v>0.79540001629518109</v>
      </c>
      <c r="U291" s="4">
        <v>401441</v>
      </c>
      <c r="V291" s="5">
        <v>0.19</v>
      </c>
      <c r="W291" s="4">
        <v>38</v>
      </c>
      <c r="X291" s="4">
        <v>22</v>
      </c>
      <c r="Y291" s="4">
        <v>26</v>
      </c>
      <c r="Z291" s="4">
        <v>371</v>
      </c>
      <c r="AA291" s="4">
        <v>31</v>
      </c>
      <c r="AB291" s="5">
        <v>0.95</v>
      </c>
      <c r="AD291" s="12"/>
      <c r="AE291" s="12"/>
    </row>
    <row r="292" spans="1:31" x14ac:dyDescent="0.3">
      <c r="A292" s="12"/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4">
        <f t="shared" si="4"/>
        <v>22151685</v>
      </c>
      <c r="H292" s="4">
        <v>22151687</v>
      </c>
      <c r="I292" s="4">
        <v>5648680</v>
      </c>
      <c r="J292" s="4">
        <v>2146498</v>
      </c>
      <c r="K292" s="4">
        <v>1504266</v>
      </c>
      <c r="L292" s="4">
        <v>1196493</v>
      </c>
      <c r="M292" s="24">
        <v>5.4013628849125576E-2</v>
      </c>
      <c r="N292" s="24">
        <v>6.1414239622874067E-2</v>
      </c>
      <c r="O292" s="24">
        <v>4.0816300640436287E-2</v>
      </c>
      <c r="P292" s="24">
        <v>1.9790133004043975E-2</v>
      </c>
      <c r="Q292" s="24">
        <v>0.25499999164849158</v>
      </c>
      <c r="R292" s="24">
        <v>0.37999992918699588</v>
      </c>
      <c r="S292" s="24">
        <v>0.70080009392042297</v>
      </c>
      <c r="T292" s="24">
        <v>0.79539988273350593</v>
      </c>
      <c r="U292" s="4">
        <v>404247</v>
      </c>
      <c r="V292" s="5">
        <v>0.17</v>
      </c>
      <c r="W292" s="4">
        <v>37</v>
      </c>
      <c r="X292" s="4">
        <v>18</v>
      </c>
      <c r="Y292" s="4">
        <v>27</v>
      </c>
      <c r="Z292" s="4">
        <v>365</v>
      </c>
      <c r="AA292" s="4">
        <v>34</v>
      </c>
      <c r="AB292" s="5">
        <v>0.92</v>
      </c>
      <c r="AD292" s="12"/>
      <c r="AE292" s="12"/>
    </row>
    <row r="293" spans="1:31" x14ac:dyDescent="0.3">
      <c r="A293" s="12"/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4">
        <f t="shared" si="4"/>
        <v>20848645</v>
      </c>
      <c r="H293" s="4">
        <v>20848646</v>
      </c>
      <c r="I293" s="4">
        <v>5316404</v>
      </c>
      <c r="J293" s="4">
        <v>2190358</v>
      </c>
      <c r="K293" s="4">
        <v>1566982</v>
      </c>
      <c r="L293" s="4">
        <v>1323473</v>
      </c>
      <c r="M293" s="24">
        <v>6.3480045658600562E-2</v>
      </c>
      <c r="N293" s="24">
        <v>7.1705743358689844E-2</v>
      </c>
      <c r="O293" s="24">
        <v>-2.0408173813155628E-2</v>
      </c>
      <c r="P293" s="24">
        <v>9.4032957054515309E-2</v>
      </c>
      <c r="Q293" s="24">
        <v>0.25499996498573574</v>
      </c>
      <c r="R293" s="24">
        <v>0.41199991573251393</v>
      </c>
      <c r="S293" s="24">
        <v>0.7153999483189506</v>
      </c>
      <c r="T293" s="24">
        <v>0.84460000178687433</v>
      </c>
      <c r="U293" s="4">
        <v>384464</v>
      </c>
      <c r="V293" s="5">
        <v>0.18</v>
      </c>
      <c r="W293" s="4">
        <v>35</v>
      </c>
      <c r="X293" s="4">
        <v>20</v>
      </c>
      <c r="Y293" s="4">
        <v>30</v>
      </c>
      <c r="Z293" s="4">
        <v>383</v>
      </c>
      <c r="AA293" s="4">
        <v>39</v>
      </c>
      <c r="AB293" s="5">
        <v>0.94</v>
      </c>
      <c r="AD293" s="12"/>
      <c r="AE293" s="12"/>
    </row>
    <row r="294" spans="1:31" x14ac:dyDescent="0.3">
      <c r="A294" s="12"/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4">
        <f t="shared" si="4"/>
        <v>46236441</v>
      </c>
      <c r="H294" s="4">
        <v>46236443</v>
      </c>
      <c r="I294" s="4">
        <v>9418363</v>
      </c>
      <c r="J294" s="4">
        <v>3202243</v>
      </c>
      <c r="K294" s="4">
        <v>2221076</v>
      </c>
      <c r="L294" s="4">
        <v>1697790</v>
      </c>
      <c r="M294" s="24">
        <v>3.671973642090072E-2</v>
      </c>
      <c r="N294" s="24">
        <v>3.177506709190614E-2</v>
      </c>
      <c r="O294" s="24">
        <v>1.9801958360160077E-2</v>
      </c>
      <c r="P294" s="24">
        <v>1.1740599986385547E-2</v>
      </c>
      <c r="Q294" s="24">
        <v>0.2036999905031622</v>
      </c>
      <c r="R294" s="24">
        <v>0.33999995540626327</v>
      </c>
      <c r="S294" s="24">
        <v>0.69360007969413939</v>
      </c>
      <c r="T294" s="24">
        <v>0.76439977740518561</v>
      </c>
      <c r="U294" s="4">
        <v>383538</v>
      </c>
      <c r="V294" s="5">
        <v>0.19</v>
      </c>
      <c r="W294" s="4">
        <v>34</v>
      </c>
      <c r="X294" s="4">
        <v>19</v>
      </c>
      <c r="Y294" s="4">
        <v>27</v>
      </c>
      <c r="Z294" s="4">
        <v>386</v>
      </c>
      <c r="AA294" s="4">
        <v>35</v>
      </c>
      <c r="AB294" s="5">
        <v>0.92</v>
      </c>
      <c r="AD294" s="12"/>
      <c r="AE294" s="12"/>
    </row>
    <row r="295" spans="1:31" x14ac:dyDescent="0.3">
      <c r="A295" s="12"/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4">
        <f t="shared" si="4"/>
        <v>43094158</v>
      </c>
      <c r="H295" s="4">
        <v>43094160</v>
      </c>
      <c r="I295" s="4">
        <v>9140271</v>
      </c>
      <c r="J295" s="4">
        <v>3169846</v>
      </c>
      <c r="K295" s="4">
        <v>2069275</v>
      </c>
      <c r="L295" s="4">
        <v>1694736</v>
      </c>
      <c r="M295" s="24">
        <v>3.9326349556413211E-2</v>
      </c>
      <c r="N295" s="24">
        <v>9.4961025593371939E-3</v>
      </c>
      <c r="O295" s="24">
        <v>-1.0309290188543541E-2</v>
      </c>
      <c r="P295" s="24">
        <v>2.0011698673675582E-2</v>
      </c>
      <c r="Q295" s="24">
        <v>0.21209999220311987</v>
      </c>
      <c r="R295" s="24">
        <v>0.34680000188178228</v>
      </c>
      <c r="S295" s="24">
        <v>0.65279985210637992</v>
      </c>
      <c r="T295" s="24">
        <v>0.81899989126626471</v>
      </c>
      <c r="U295" s="4">
        <v>392178</v>
      </c>
      <c r="V295" s="5">
        <v>0.19</v>
      </c>
      <c r="W295" s="4">
        <v>38</v>
      </c>
      <c r="X295" s="4">
        <v>22</v>
      </c>
      <c r="Y295" s="4">
        <v>25</v>
      </c>
      <c r="Z295" s="4">
        <v>361</v>
      </c>
      <c r="AA295" s="4">
        <v>33</v>
      </c>
      <c r="AB295" s="5">
        <v>0.94</v>
      </c>
      <c r="AD295" s="12"/>
      <c r="AE295" s="12"/>
    </row>
    <row r="296" spans="1:31" x14ac:dyDescent="0.3">
      <c r="A296" s="12"/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4">
        <f t="shared" si="4"/>
        <v>22803205</v>
      </c>
      <c r="H296" s="4">
        <v>22803207</v>
      </c>
      <c r="I296" s="4">
        <v>5700801</v>
      </c>
      <c r="J296" s="4">
        <v>2371533</v>
      </c>
      <c r="K296" s="4">
        <v>1748531</v>
      </c>
      <c r="L296" s="4">
        <v>1462471</v>
      </c>
      <c r="M296" s="24">
        <v>6.4134443896422116E-2</v>
      </c>
      <c r="N296" s="24">
        <v>0.32382903302894461</v>
      </c>
      <c r="O296" s="24">
        <v>9.3749977516524474E-2</v>
      </c>
      <c r="P296" s="24">
        <v>0.21035794983323086</v>
      </c>
      <c r="Q296" s="24">
        <v>0.24999996710988942</v>
      </c>
      <c r="R296" s="24">
        <v>0.4159999621105876</v>
      </c>
      <c r="S296" s="24">
        <v>0.73729988155340875</v>
      </c>
      <c r="T296" s="24">
        <v>0.83639981218519999</v>
      </c>
      <c r="U296" s="4">
        <v>383369</v>
      </c>
      <c r="V296" s="5">
        <v>0.19</v>
      </c>
      <c r="W296" s="4">
        <v>31</v>
      </c>
      <c r="X296" s="4">
        <v>22</v>
      </c>
      <c r="Y296" s="4">
        <v>30</v>
      </c>
      <c r="Z296" s="4">
        <v>368</v>
      </c>
      <c r="AA296" s="4">
        <v>36</v>
      </c>
      <c r="AB296" s="5">
        <v>0.92</v>
      </c>
      <c r="AD296" s="12"/>
      <c r="AE296" s="12"/>
    </row>
    <row r="297" spans="1:31" x14ac:dyDescent="0.3">
      <c r="A297" s="12"/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4">
        <f t="shared" si="4"/>
        <v>21717338</v>
      </c>
      <c r="H297" s="4">
        <v>21717340</v>
      </c>
      <c r="I297" s="4">
        <v>5429335</v>
      </c>
      <c r="J297" s="4">
        <v>2106582</v>
      </c>
      <c r="K297" s="4">
        <v>1568560</v>
      </c>
      <c r="L297" s="4">
        <v>1350531</v>
      </c>
      <c r="M297" s="24">
        <v>6.2186759520272743E-2</v>
      </c>
      <c r="N297" s="24">
        <v>0.19867558485682779</v>
      </c>
      <c r="O297" s="24">
        <v>-9.9009729462398166E-3</v>
      </c>
      <c r="P297" s="24">
        <v>0.21066231862763574</v>
      </c>
      <c r="Q297" s="24">
        <v>0.25</v>
      </c>
      <c r="R297" s="24">
        <v>0.38800000368369236</v>
      </c>
      <c r="S297" s="24">
        <v>0.74459954561464969</v>
      </c>
      <c r="T297" s="24">
        <v>0.86100053552302747</v>
      </c>
      <c r="U297" s="4">
        <v>399709</v>
      </c>
      <c r="V297" s="5">
        <v>0.18</v>
      </c>
      <c r="W297" s="4">
        <v>37</v>
      </c>
      <c r="X297" s="4">
        <v>19</v>
      </c>
      <c r="Y297" s="4">
        <v>29</v>
      </c>
      <c r="Z297" s="4">
        <v>376</v>
      </c>
      <c r="AA297" s="4">
        <v>32</v>
      </c>
      <c r="AB297" s="5">
        <v>0.94</v>
      </c>
      <c r="AD297" s="12"/>
      <c r="AE297" s="12"/>
    </row>
    <row r="298" spans="1:31" x14ac:dyDescent="0.3">
      <c r="A298" s="12"/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4">
        <f t="shared" si="4"/>
        <v>21717338</v>
      </c>
      <c r="H298" s="4">
        <v>21717340</v>
      </c>
      <c r="I298" s="4">
        <v>5320748</v>
      </c>
      <c r="J298" s="4">
        <v>2085733</v>
      </c>
      <c r="K298" s="4">
        <v>1568262</v>
      </c>
      <c r="L298" s="4">
        <v>1324554</v>
      </c>
      <c r="M298" s="24">
        <v>6.0990618556416208E-2</v>
      </c>
      <c r="N298" s="24">
        <v>1.2531332152540875E-2</v>
      </c>
      <c r="O298" s="24">
        <v>5.2631533028763E-2</v>
      </c>
      <c r="P298" s="24">
        <v>-3.8095234455086113E-2</v>
      </c>
      <c r="Q298" s="24">
        <v>0.24499998618615354</v>
      </c>
      <c r="R298" s="24">
        <v>0.39199995940420407</v>
      </c>
      <c r="S298" s="24">
        <v>0.75189969185892924</v>
      </c>
      <c r="T298" s="24">
        <v>0.84459994567234298</v>
      </c>
      <c r="U298" s="4">
        <v>394443</v>
      </c>
      <c r="V298" s="5">
        <v>0.18</v>
      </c>
      <c r="W298" s="4">
        <v>37</v>
      </c>
      <c r="X298" s="4">
        <v>18</v>
      </c>
      <c r="Y298" s="4">
        <v>30</v>
      </c>
      <c r="Z298" s="4">
        <v>369</v>
      </c>
      <c r="AA298" s="4">
        <v>33</v>
      </c>
      <c r="AB298" s="5">
        <v>0.95</v>
      </c>
      <c r="AD298" s="12"/>
      <c r="AE298" s="12"/>
    </row>
    <row r="299" spans="1:31" x14ac:dyDescent="0.3">
      <c r="A299" s="12"/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4">
        <f t="shared" si="4"/>
        <v>21065819</v>
      </c>
      <c r="H299" s="4">
        <v>21065820</v>
      </c>
      <c r="I299" s="4">
        <v>5319119</v>
      </c>
      <c r="J299" s="4">
        <v>2234030</v>
      </c>
      <c r="K299" s="4">
        <v>1663458</v>
      </c>
      <c r="L299" s="4">
        <v>1309474</v>
      </c>
      <c r="M299" s="24">
        <v>6.2161074195070498E-2</v>
      </c>
      <c r="N299" s="24">
        <v>9.4426795643601791E-2</v>
      </c>
      <c r="O299" s="24">
        <v>-4.9019566683076277E-2</v>
      </c>
      <c r="P299" s="24">
        <v>0.15084054746076969</v>
      </c>
      <c r="Q299" s="24">
        <v>0.25249997389135576</v>
      </c>
      <c r="R299" s="24">
        <v>0.42000000376002117</v>
      </c>
      <c r="S299" s="24">
        <v>0.74459966965528668</v>
      </c>
      <c r="T299" s="24">
        <v>0.7871999172807489</v>
      </c>
      <c r="U299" s="4">
        <v>389066</v>
      </c>
      <c r="V299" s="5">
        <v>0.18</v>
      </c>
      <c r="W299" s="4">
        <v>38</v>
      </c>
      <c r="X299" s="4">
        <v>21</v>
      </c>
      <c r="Y299" s="4">
        <v>27</v>
      </c>
      <c r="Z299" s="4">
        <v>398</v>
      </c>
      <c r="AA299" s="4">
        <v>31</v>
      </c>
      <c r="AB299" s="5">
        <v>0.91</v>
      </c>
      <c r="AD299" s="12"/>
      <c r="AE299" s="12"/>
    </row>
    <row r="300" spans="1:31" x14ac:dyDescent="0.3">
      <c r="A300" s="12"/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4">
        <f t="shared" si="4"/>
        <v>21500166</v>
      </c>
      <c r="H300" s="4">
        <v>21500167</v>
      </c>
      <c r="I300" s="4">
        <v>5321291</v>
      </c>
      <c r="J300" s="4">
        <v>2107231</v>
      </c>
      <c r="K300" s="4">
        <v>1507513</v>
      </c>
      <c r="L300" s="4">
        <v>1186714</v>
      </c>
      <c r="M300" s="24">
        <v>5.5195571271609192E-2</v>
      </c>
      <c r="N300" s="24">
        <v>-0.10333342652249045</v>
      </c>
      <c r="O300" s="24">
        <v>3.1250040470256035E-2</v>
      </c>
      <c r="P300" s="24">
        <v>-0.13050517372885584</v>
      </c>
      <c r="Q300" s="24">
        <v>0.24749998453500385</v>
      </c>
      <c r="R300" s="24">
        <v>0.39599995564986018</v>
      </c>
      <c r="S300" s="24">
        <v>0.71539997276046152</v>
      </c>
      <c r="T300" s="24">
        <v>0.78719984504279561</v>
      </c>
      <c r="U300" s="4">
        <v>393573</v>
      </c>
      <c r="V300" s="5">
        <v>0.19</v>
      </c>
      <c r="W300" s="4">
        <v>37</v>
      </c>
      <c r="X300" s="4">
        <v>20</v>
      </c>
      <c r="Y300" s="4">
        <v>28</v>
      </c>
      <c r="Z300" s="4">
        <v>375</v>
      </c>
      <c r="AA300" s="4">
        <v>39</v>
      </c>
      <c r="AB300" s="5">
        <v>0.93</v>
      </c>
      <c r="AD300" s="12"/>
      <c r="AE300" s="12"/>
    </row>
    <row r="301" spans="1:31" x14ac:dyDescent="0.3">
      <c r="A301" s="12"/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4">
        <f t="shared" si="4"/>
        <v>43991955</v>
      </c>
      <c r="H301" s="4">
        <v>43991955</v>
      </c>
      <c r="I301" s="4">
        <v>9330693</v>
      </c>
      <c r="J301" s="4">
        <v>3204160</v>
      </c>
      <c r="K301" s="4">
        <v>2069887</v>
      </c>
      <c r="L301" s="4">
        <v>1582222</v>
      </c>
      <c r="M301" s="24">
        <v>3.5966166995760933E-2</v>
      </c>
      <c r="N301" s="24">
        <v>-6.8069667037737314E-2</v>
      </c>
      <c r="O301" s="24">
        <v>-4.8543658453296556E-2</v>
      </c>
      <c r="P301" s="24">
        <v>-2.0522190478220792E-2</v>
      </c>
      <c r="Q301" s="24">
        <v>0.2120999850995483</v>
      </c>
      <c r="R301" s="24">
        <v>0.34340000255072156</v>
      </c>
      <c r="S301" s="24">
        <v>0.64599988764606009</v>
      </c>
      <c r="T301" s="24">
        <v>0.76440018223217021</v>
      </c>
      <c r="U301" s="4">
        <v>382825</v>
      </c>
      <c r="V301" s="5">
        <v>0.17</v>
      </c>
      <c r="W301" s="4">
        <v>36</v>
      </c>
      <c r="X301" s="4">
        <v>20</v>
      </c>
      <c r="Y301" s="4">
        <v>28</v>
      </c>
      <c r="Z301" s="4">
        <v>359</v>
      </c>
      <c r="AA301" s="4">
        <v>40</v>
      </c>
      <c r="AB301" s="5">
        <v>0.92</v>
      </c>
      <c r="AD301" s="12"/>
      <c r="AE301" s="12"/>
    </row>
    <row r="302" spans="1:31" x14ac:dyDescent="0.3">
      <c r="A302" s="12"/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4">
        <f t="shared" si="4"/>
        <v>43094158</v>
      </c>
      <c r="H302" s="4">
        <v>43094160</v>
      </c>
      <c r="I302" s="4">
        <v>9321266</v>
      </c>
      <c r="J302" s="4">
        <v>3137538</v>
      </c>
      <c r="K302" s="4">
        <v>2154861</v>
      </c>
      <c r="L302" s="4">
        <v>1613560</v>
      </c>
      <c r="M302" s="24">
        <v>3.7442660444013759E-2</v>
      </c>
      <c r="N302" s="24">
        <v>-4.7898905788276158E-2</v>
      </c>
      <c r="O302" s="24">
        <v>0</v>
      </c>
      <c r="P302" s="24">
        <v>-4.7898905788276158E-2</v>
      </c>
      <c r="Q302" s="24">
        <v>0.21629998125035968</v>
      </c>
      <c r="R302" s="24">
        <v>0.33659998545261982</v>
      </c>
      <c r="S302" s="24">
        <v>0.68679996863782999</v>
      </c>
      <c r="T302" s="24">
        <v>0.74880003861037903</v>
      </c>
      <c r="U302" s="4">
        <v>382944</v>
      </c>
      <c r="V302" s="5">
        <v>0.18</v>
      </c>
      <c r="W302" s="4">
        <v>33</v>
      </c>
      <c r="X302" s="4">
        <v>17</v>
      </c>
      <c r="Y302" s="4">
        <v>27</v>
      </c>
      <c r="Z302" s="4">
        <v>366</v>
      </c>
      <c r="AA302" s="4">
        <v>35</v>
      </c>
      <c r="AB302" s="5">
        <v>0.95</v>
      </c>
      <c r="AD302" s="12"/>
      <c r="AE302" s="12"/>
    </row>
    <row r="303" spans="1:31" x14ac:dyDescent="0.3">
      <c r="A303" s="12"/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4">
        <f t="shared" si="4"/>
        <v>21065819</v>
      </c>
      <c r="H303" s="4">
        <v>21065820</v>
      </c>
      <c r="I303" s="4">
        <v>5424448</v>
      </c>
      <c r="J303" s="4">
        <v>2104686</v>
      </c>
      <c r="K303" s="4">
        <v>1490328</v>
      </c>
      <c r="L303" s="4">
        <v>1222069</v>
      </c>
      <c r="M303" s="24">
        <v>5.8011935922741197E-2</v>
      </c>
      <c r="N303" s="24">
        <v>-0.16438069541208</v>
      </c>
      <c r="O303" s="24">
        <v>-7.6190430248730401E-2</v>
      </c>
      <c r="P303" s="24">
        <v>-9.5463647951307462E-2</v>
      </c>
      <c r="Q303" s="24">
        <v>0.25749996914432954</v>
      </c>
      <c r="R303" s="24">
        <v>0.3880000324456977</v>
      </c>
      <c r="S303" s="24">
        <v>0.70809992559460178</v>
      </c>
      <c r="T303" s="24">
        <v>0.82000002683972928</v>
      </c>
      <c r="U303" s="4">
        <v>403354</v>
      </c>
      <c r="V303" s="5">
        <v>0.19</v>
      </c>
      <c r="W303" s="4">
        <v>31</v>
      </c>
      <c r="X303" s="4">
        <v>20</v>
      </c>
      <c r="Y303" s="4">
        <v>28</v>
      </c>
      <c r="Z303" s="4">
        <v>395</v>
      </c>
      <c r="AA303" s="4">
        <v>31</v>
      </c>
      <c r="AB303" s="5">
        <v>0.94</v>
      </c>
      <c r="AD303" s="12"/>
      <c r="AE303" s="12"/>
    </row>
    <row r="304" spans="1:31" x14ac:dyDescent="0.3">
      <c r="A304" s="12"/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4">
        <f t="shared" si="4"/>
        <v>22151685</v>
      </c>
      <c r="H304" s="4">
        <v>22151687</v>
      </c>
      <c r="I304" s="4">
        <v>5261025</v>
      </c>
      <c r="J304" s="4">
        <v>2020233</v>
      </c>
      <c r="K304" s="4">
        <v>1430527</v>
      </c>
      <c r="L304" s="4">
        <v>1173032</v>
      </c>
      <c r="M304" s="24">
        <v>5.2954522154452614E-2</v>
      </c>
      <c r="N304" s="24">
        <v>-0.13142904531624966</v>
      </c>
      <c r="O304" s="24">
        <v>2.000001105107807E-2</v>
      </c>
      <c r="P304" s="24">
        <v>-0.14845985603752898</v>
      </c>
      <c r="Q304" s="24">
        <v>0.23749997009257129</v>
      </c>
      <c r="R304" s="24">
        <v>0.38399988595378276</v>
      </c>
      <c r="S304" s="24">
        <v>0.70810000628640357</v>
      </c>
      <c r="T304" s="24">
        <v>0.81999990213396878</v>
      </c>
      <c r="U304" s="4">
        <v>396314</v>
      </c>
      <c r="V304" s="5">
        <v>0.18</v>
      </c>
      <c r="W304" s="4">
        <v>32</v>
      </c>
      <c r="X304" s="4">
        <v>22</v>
      </c>
      <c r="Y304" s="4">
        <v>26</v>
      </c>
      <c r="Z304" s="4">
        <v>382</v>
      </c>
      <c r="AA304" s="4">
        <v>30</v>
      </c>
      <c r="AB304" s="5">
        <v>0.93</v>
      </c>
      <c r="AD304" s="12"/>
      <c r="AE304" s="12"/>
    </row>
    <row r="305" spans="1:31" x14ac:dyDescent="0.3">
      <c r="A305" s="12"/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4">
        <f t="shared" si="4"/>
        <v>21500166</v>
      </c>
      <c r="H305" s="4">
        <v>21500167</v>
      </c>
      <c r="I305" s="4">
        <v>5643793</v>
      </c>
      <c r="J305" s="4">
        <v>2325243</v>
      </c>
      <c r="K305" s="4">
        <v>1629530</v>
      </c>
      <c r="L305" s="4">
        <v>1376301</v>
      </c>
      <c r="M305" s="24">
        <v>6.4013502778838882E-2</v>
      </c>
      <c r="N305" s="24">
        <v>3.906748988716191E-2</v>
      </c>
      <c r="O305" s="24">
        <v>-9.9999364563004844E-3</v>
      </c>
      <c r="P305" s="24">
        <v>4.9563101571539425E-2</v>
      </c>
      <c r="Q305" s="24">
        <v>0.26249996104681417</v>
      </c>
      <c r="R305" s="24">
        <v>0.41200005032076831</v>
      </c>
      <c r="S305" s="24">
        <v>0.70079987338957694</v>
      </c>
      <c r="T305" s="24">
        <v>0.84459997668039255</v>
      </c>
      <c r="U305" s="4">
        <v>396097</v>
      </c>
      <c r="V305" s="5">
        <v>0.17</v>
      </c>
      <c r="W305" s="4">
        <v>34</v>
      </c>
      <c r="X305" s="4">
        <v>21</v>
      </c>
      <c r="Y305" s="4">
        <v>30</v>
      </c>
      <c r="Z305" s="4">
        <v>394</v>
      </c>
      <c r="AA305" s="4">
        <v>37</v>
      </c>
      <c r="AB305" s="5">
        <v>0.91</v>
      </c>
      <c r="AD305" s="12"/>
      <c r="AE305" s="12"/>
    </row>
    <row r="306" spans="1:31" x14ac:dyDescent="0.3">
      <c r="A306" s="12"/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4">
        <f t="shared" si="4"/>
        <v>20631472</v>
      </c>
      <c r="H306" s="4">
        <v>20631473</v>
      </c>
      <c r="I306" s="4">
        <v>5003132</v>
      </c>
      <c r="J306" s="4">
        <v>1921202</v>
      </c>
      <c r="K306" s="4">
        <v>1332354</v>
      </c>
      <c r="L306" s="4">
        <v>1070679</v>
      </c>
      <c r="M306" s="24">
        <v>5.1895422105828315E-2</v>
      </c>
      <c r="N306" s="24">
        <v>-0.18235948174610572</v>
      </c>
      <c r="O306" s="24">
        <v>-2.0618566978098496E-2</v>
      </c>
      <c r="P306" s="24">
        <v>-0.16514598922513912</v>
      </c>
      <c r="Q306" s="24">
        <v>0.24249999018489857</v>
      </c>
      <c r="R306" s="24">
        <v>0.38399986248613871</v>
      </c>
      <c r="S306" s="24">
        <v>0.6935002149695868</v>
      </c>
      <c r="T306" s="24">
        <v>0.80359949382821683</v>
      </c>
      <c r="U306" s="4">
        <v>392878</v>
      </c>
      <c r="V306" s="5">
        <v>0.17</v>
      </c>
      <c r="W306" s="4">
        <v>40</v>
      </c>
      <c r="X306" s="4">
        <v>22</v>
      </c>
      <c r="Y306" s="4">
        <v>29</v>
      </c>
      <c r="Z306" s="4">
        <v>363</v>
      </c>
      <c r="AA306" s="4">
        <v>34</v>
      </c>
      <c r="AB306" s="5">
        <v>0.95</v>
      </c>
      <c r="AD306" s="12"/>
      <c r="AE306" s="12"/>
    </row>
    <row r="307" spans="1:31" x14ac:dyDescent="0.3">
      <c r="A307" s="12"/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4">
        <f t="shared" si="4"/>
        <v>21065819</v>
      </c>
      <c r="H307" s="4">
        <v>21065820</v>
      </c>
      <c r="I307" s="4">
        <v>5055796</v>
      </c>
      <c r="J307" s="4">
        <v>2103211</v>
      </c>
      <c r="K307" s="4">
        <v>1581404</v>
      </c>
      <c r="L307" s="4">
        <v>1270816</v>
      </c>
      <c r="M307" s="24">
        <v>6.0325968796847214E-2</v>
      </c>
      <c r="N307" s="24">
        <v>7.0869645087190403E-2</v>
      </c>
      <c r="O307" s="24">
        <v>-2.0202030068046883E-2</v>
      </c>
      <c r="P307" s="24">
        <v>9.2949441541099409E-2</v>
      </c>
      <c r="Q307" s="24">
        <v>0.2399999620237902</v>
      </c>
      <c r="R307" s="24">
        <v>0.41599997310018044</v>
      </c>
      <c r="S307" s="24">
        <v>0.75189983315986841</v>
      </c>
      <c r="T307" s="24">
        <v>0.80359983913029187</v>
      </c>
      <c r="U307" s="4">
        <v>404865</v>
      </c>
      <c r="V307" s="5">
        <v>0.19</v>
      </c>
      <c r="W307" s="4">
        <v>33</v>
      </c>
      <c r="X307" s="4">
        <v>20</v>
      </c>
      <c r="Y307" s="4">
        <v>26</v>
      </c>
      <c r="Z307" s="4">
        <v>355</v>
      </c>
      <c r="AA307" s="4">
        <v>31</v>
      </c>
      <c r="AB307" s="5">
        <v>0.91</v>
      </c>
      <c r="AD307" s="12"/>
      <c r="AE307" s="12"/>
    </row>
    <row r="308" spans="1:31" x14ac:dyDescent="0.3">
      <c r="A308" s="12"/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4">
        <f t="shared" si="4"/>
        <v>42645261</v>
      </c>
      <c r="H308" s="4">
        <v>42645263</v>
      </c>
      <c r="I308" s="4">
        <v>9134615</v>
      </c>
      <c r="J308" s="4">
        <v>2981538</v>
      </c>
      <c r="K308" s="4">
        <v>1926073</v>
      </c>
      <c r="L308" s="4">
        <v>1457267</v>
      </c>
      <c r="M308" s="24">
        <v>3.4171837561419192E-2</v>
      </c>
      <c r="N308" s="24">
        <v>-7.8974379069435274E-2</v>
      </c>
      <c r="O308" s="24">
        <v>-3.061227899510266E-2</v>
      </c>
      <c r="P308" s="24">
        <v>-4.9889370600798899E-2</v>
      </c>
      <c r="Q308" s="24">
        <v>0.2141999921538765</v>
      </c>
      <c r="R308" s="24">
        <v>0.32639996321684056</v>
      </c>
      <c r="S308" s="24">
        <v>0.64599981620224189</v>
      </c>
      <c r="T308" s="24">
        <v>0.75660008732794659</v>
      </c>
      <c r="U308" s="4">
        <v>404425</v>
      </c>
      <c r="V308" s="5">
        <v>0.18</v>
      </c>
      <c r="W308" s="4">
        <v>33</v>
      </c>
      <c r="X308" s="4">
        <v>19</v>
      </c>
      <c r="Y308" s="4">
        <v>30</v>
      </c>
      <c r="Z308" s="4">
        <v>399</v>
      </c>
      <c r="AA308" s="4">
        <v>36</v>
      </c>
      <c r="AB308" s="5">
        <v>0.91</v>
      </c>
      <c r="AD308" s="12"/>
      <c r="AE308" s="12"/>
    </row>
    <row r="309" spans="1:31" x14ac:dyDescent="0.3">
      <c r="A309" s="12"/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4">
        <f t="shared" si="4"/>
        <v>45787544</v>
      </c>
      <c r="H309" s="4">
        <v>45787545</v>
      </c>
      <c r="I309" s="4">
        <v>9711538</v>
      </c>
      <c r="J309" s="4">
        <v>3268903</v>
      </c>
      <c r="K309" s="4">
        <v>2156168</v>
      </c>
      <c r="L309" s="4">
        <v>1648175</v>
      </c>
      <c r="M309" s="24">
        <v>3.5996142619133656E-2</v>
      </c>
      <c r="N309" s="24">
        <v>2.14525645157293E-2</v>
      </c>
      <c r="O309" s="24">
        <v>6.2500026105626771E-2</v>
      </c>
      <c r="P309" s="24">
        <v>-3.8632880455784169E-2</v>
      </c>
      <c r="Q309" s="24">
        <v>0.2120999935681199</v>
      </c>
      <c r="R309" s="24">
        <v>0.33659992886811541</v>
      </c>
      <c r="S309" s="24">
        <v>0.65959987188362579</v>
      </c>
      <c r="T309" s="24">
        <v>0.76440008385246416</v>
      </c>
      <c r="U309" s="4">
        <v>404029</v>
      </c>
      <c r="V309" s="5">
        <v>0.19</v>
      </c>
      <c r="W309" s="4">
        <v>32</v>
      </c>
      <c r="X309" s="4">
        <v>19</v>
      </c>
      <c r="Y309" s="4">
        <v>26</v>
      </c>
      <c r="Z309" s="4">
        <v>390</v>
      </c>
      <c r="AA309" s="4">
        <v>37</v>
      </c>
      <c r="AB309" s="5">
        <v>0.94</v>
      </c>
      <c r="AD309" s="12"/>
      <c r="AE309" s="12"/>
    </row>
    <row r="310" spans="1:31" x14ac:dyDescent="0.3">
      <c r="A310" s="12"/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4">
        <f t="shared" si="4"/>
        <v>21282992</v>
      </c>
      <c r="H310" s="4">
        <v>21282993</v>
      </c>
      <c r="I310" s="4">
        <v>5107918</v>
      </c>
      <c r="J310" s="4">
        <v>1941009</v>
      </c>
      <c r="K310" s="4">
        <v>1360259</v>
      </c>
      <c r="L310" s="4">
        <v>1070795</v>
      </c>
      <c r="M310" s="24">
        <v>5.0312237569217828E-2</v>
      </c>
      <c r="N310" s="24">
        <v>-0.12378515452073491</v>
      </c>
      <c r="O310" s="24">
        <v>1.0309259753916944E-2</v>
      </c>
      <c r="P310" s="24">
        <v>-0.13272610594787992</v>
      </c>
      <c r="Q310" s="24">
        <v>0.23999998496452074</v>
      </c>
      <c r="R310" s="24">
        <v>0.38000003132391708</v>
      </c>
      <c r="S310" s="24">
        <v>0.70079994477099283</v>
      </c>
      <c r="T310" s="24">
        <v>0.78719934953563986</v>
      </c>
      <c r="U310" s="4">
        <v>382779</v>
      </c>
      <c r="V310" s="5">
        <v>0.19</v>
      </c>
      <c r="W310" s="4">
        <v>34</v>
      </c>
      <c r="X310" s="4">
        <v>22</v>
      </c>
      <c r="Y310" s="4">
        <v>27</v>
      </c>
      <c r="Z310" s="4">
        <v>396</v>
      </c>
      <c r="AA310" s="4">
        <v>34</v>
      </c>
      <c r="AB310" s="5">
        <v>0.92</v>
      </c>
      <c r="AD310" s="12"/>
      <c r="AE310" s="12"/>
    </row>
    <row r="311" spans="1:31" x14ac:dyDescent="0.3">
      <c r="A311" s="12"/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4">
        <f t="shared" si="4"/>
        <v>20848645</v>
      </c>
      <c r="H311" s="4">
        <v>20848646</v>
      </c>
      <c r="I311" s="4">
        <v>5420648</v>
      </c>
      <c r="J311" s="4">
        <v>2168259</v>
      </c>
      <c r="K311" s="4">
        <v>1567000</v>
      </c>
      <c r="L311" s="4">
        <v>1259241</v>
      </c>
      <c r="M311" s="24">
        <v>6.0399174123825596E-2</v>
      </c>
      <c r="N311" s="24">
        <v>7.3492453743802422E-2</v>
      </c>
      <c r="O311" s="24">
        <v>-5.8823516134325682E-2</v>
      </c>
      <c r="P311" s="24">
        <v>0.14058576428391034</v>
      </c>
      <c r="Q311" s="24">
        <v>0.2600000019185898</v>
      </c>
      <c r="R311" s="24">
        <v>0.39999996310404218</v>
      </c>
      <c r="S311" s="24">
        <v>0.7226996405872177</v>
      </c>
      <c r="T311" s="24">
        <v>0.80359987236758135</v>
      </c>
      <c r="U311" s="4">
        <v>394015</v>
      </c>
      <c r="V311" s="5">
        <v>0.17</v>
      </c>
      <c r="W311" s="4">
        <v>31</v>
      </c>
      <c r="X311" s="4">
        <v>22</v>
      </c>
      <c r="Y311" s="4">
        <v>25</v>
      </c>
      <c r="Z311" s="4">
        <v>398</v>
      </c>
      <c r="AA311" s="4">
        <v>39</v>
      </c>
      <c r="AB311" s="5">
        <v>0.91</v>
      </c>
      <c r="AD311" s="12"/>
      <c r="AE311" s="12"/>
    </row>
    <row r="312" spans="1:31" x14ac:dyDescent="0.3">
      <c r="A312" s="12"/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4">
        <f t="shared" si="4"/>
        <v>21500166</v>
      </c>
      <c r="H312" s="4">
        <v>21500167</v>
      </c>
      <c r="I312" s="4">
        <v>5106289</v>
      </c>
      <c r="J312" s="4">
        <v>2022090</v>
      </c>
      <c r="K312" s="4">
        <v>1461364</v>
      </c>
      <c r="L312" s="4">
        <v>1162369</v>
      </c>
      <c r="M312" s="24">
        <v>5.4063254485418648E-2</v>
      </c>
      <c r="N312" s="24">
        <v>-0.15543983474545175</v>
      </c>
      <c r="O312" s="24">
        <v>0</v>
      </c>
      <c r="P312" s="24">
        <v>-0.15543983474545175</v>
      </c>
      <c r="Q312" s="24">
        <v>0.23749996918628585</v>
      </c>
      <c r="R312" s="24">
        <v>0.39599991304839971</v>
      </c>
      <c r="S312" s="24">
        <v>0.72269978091974141</v>
      </c>
      <c r="T312" s="24">
        <v>0.79540005091134036</v>
      </c>
      <c r="U312" s="4">
        <v>384987</v>
      </c>
      <c r="V312" s="5">
        <v>0.18</v>
      </c>
      <c r="W312" s="4">
        <v>34</v>
      </c>
      <c r="X312" s="4">
        <v>19</v>
      </c>
      <c r="Y312" s="4">
        <v>25</v>
      </c>
      <c r="Z312" s="4">
        <v>394</v>
      </c>
      <c r="AA312" s="4">
        <v>33</v>
      </c>
      <c r="AB312" s="5">
        <v>0.94</v>
      </c>
      <c r="AD312" s="12"/>
      <c r="AE312" s="12"/>
    </row>
    <row r="313" spans="1:31" x14ac:dyDescent="0.3">
      <c r="A313" s="12"/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4">
        <f t="shared" si="4"/>
        <v>20848645</v>
      </c>
      <c r="H313" s="4">
        <v>20848646</v>
      </c>
      <c r="I313" s="4">
        <v>5264283</v>
      </c>
      <c r="J313" s="4">
        <v>2000427</v>
      </c>
      <c r="K313" s="4">
        <v>1489518</v>
      </c>
      <c r="L313" s="4">
        <v>1209191</v>
      </c>
      <c r="M313" s="24">
        <v>5.7998538610133245E-2</v>
      </c>
      <c r="N313" s="24">
        <v>0.1293683727802637</v>
      </c>
      <c r="O313" s="24">
        <v>1.0526296911824717E-2</v>
      </c>
      <c r="P313" s="24">
        <v>0.11760414033937483</v>
      </c>
      <c r="Q313" s="24">
        <v>0.25249999448405425</v>
      </c>
      <c r="R313" s="24">
        <v>0.37999989742192813</v>
      </c>
      <c r="S313" s="24">
        <v>0.74460002789404467</v>
      </c>
      <c r="T313" s="24">
        <v>0.81180019308259455</v>
      </c>
      <c r="U313" s="4">
        <v>405410</v>
      </c>
      <c r="V313" s="5">
        <v>0.18</v>
      </c>
      <c r="W313" s="4">
        <v>36</v>
      </c>
      <c r="X313" s="4">
        <v>21</v>
      </c>
      <c r="Y313" s="4">
        <v>30</v>
      </c>
      <c r="Z313" s="4">
        <v>361</v>
      </c>
      <c r="AA313" s="4">
        <v>37</v>
      </c>
      <c r="AB313" s="5">
        <v>0.93</v>
      </c>
      <c r="AD313" s="12"/>
      <c r="AE313" s="12"/>
    </row>
    <row r="314" spans="1:31" x14ac:dyDescent="0.3">
      <c r="A314" s="12"/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4">
        <f t="shared" si="4"/>
        <v>21065819</v>
      </c>
      <c r="H314" s="4">
        <v>21065820</v>
      </c>
      <c r="I314" s="4">
        <v>5108461</v>
      </c>
      <c r="J314" s="4">
        <v>2084252</v>
      </c>
      <c r="K314" s="4">
        <v>1445428</v>
      </c>
      <c r="L314" s="4">
        <v>1232661</v>
      </c>
      <c r="M314" s="24">
        <v>5.8514740940537803E-2</v>
      </c>
      <c r="N314" s="24">
        <v>-3.0024016065268277E-2</v>
      </c>
      <c r="O314" s="24">
        <v>0</v>
      </c>
      <c r="P314" s="24">
        <v>-3.0024016065268277E-2</v>
      </c>
      <c r="Q314" s="24">
        <v>0.24249998338540821</v>
      </c>
      <c r="R314" s="24">
        <v>0.40799998277367683</v>
      </c>
      <c r="S314" s="24">
        <v>0.69349963440121443</v>
      </c>
      <c r="T314" s="24">
        <v>0.85280000110693854</v>
      </c>
      <c r="U314" s="4">
        <v>403572</v>
      </c>
      <c r="V314" s="5">
        <v>0.19</v>
      </c>
      <c r="W314" s="4">
        <v>31</v>
      </c>
      <c r="X314" s="4">
        <v>17</v>
      </c>
      <c r="Y314" s="4">
        <v>26</v>
      </c>
      <c r="Z314" s="4">
        <v>352</v>
      </c>
      <c r="AA314" s="4">
        <v>34</v>
      </c>
      <c r="AB314" s="5">
        <v>0.94</v>
      </c>
      <c r="AD314" s="12"/>
      <c r="AE314" s="12"/>
    </row>
    <row r="315" spans="1:31" x14ac:dyDescent="0.3">
      <c r="A315" s="12"/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4">
        <f t="shared" si="4"/>
        <v>45787544</v>
      </c>
      <c r="H315" s="4">
        <v>45787545</v>
      </c>
      <c r="I315" s="4">
        <v>9711538</v>
      </c>
      <c r="J315" s="4">
        <v>3367961</v>
      </c>
      <c r="K315" s="4">
        <v>2290213</v>
      </c>
      <c r="L315" s="4">
        <v>1839957</v>
      </c>
      <c r="M315" s="24">
        <v>4.0184661571176179E-2</v>
      </c>
      <c r="N315" s="24">
        <v>0.26260801898348074</v>
      </c>
      <c r="O315" s="24">
        <v>7.3684224842708756E-2</v>
      </c>
      <c r="P315" s="24">
        <v>0.17595846284092165</v>
      </c>
      <c r="Q315" s="24">
        <v>0.2120999935681199</v>
      </c>
      <c r="R315" s="24">
        <v>0.34679996103603777</v>
      </c>
      <c r="S315" s="24">
        <v>0.67999985748053493</v>
      </c>
      <c r="T315" s="24">
        <v>0.80339994576923635</v>
      </c>
      <c r="U315" s="4">
        <v>380487</v>
      </c>
      <c r="V315" s="5">
        <v>0.19</v>
      </c>
      <c r="W315" s="4">
        <v>40</v>
      </c>
      <c r="X315" s="4">
        <v>21</v>
      </c>
      <c r="Y315" s="4">
        <v>27</v>
      </c>
      <c r="Z315" s="4">
        <v>368</v>
      </c>
      <c r="AA315" s="4">
        <v>32</v>
      </c>
      <c r="AB315" s="5">
        <v>0.93</v>
      </c>
      <c r="AD315" s="12"/>
      <c r="AE315" s="12"/>
    </row>
    <row r="316" spans="1:31" x14ac:dyDescent="0.3">
      <c r="A316" s="12"/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4">
        <f t="shared" si="4"/>
        <v>47134236</v>
      </c>
      <c r="H316" s="4">
        <v>47134238</v>
      </c>
      <c r="I316" s="4">
        <v>10096153</v>
      </c>
      <c r="J316" s="4">
        <v>3261057</v>
      </c>
      <c r="K316" s="4">
        <v>2173168</v>
      </c>
      <c r="L316" s="4">
        <v>1627268</v>
      </c>
      <c r="M316" s="24">
        <v>3.4524118115582987E-2</v>
      </c>
      <c r="N316" s="24">
        <v>-1.2684939402672679E-2</v>
      </c>
      <c r="O316" s="24">
        <v>2.9411754428234849E-2</v>
      </c>
      <c r="P316" s="24">
        <v>-4.0893951308222043E-2</v>
      </c>
      <c r="Q316" s="24">
        <v>0.21419998346000629</v>
      </c>
      <c r="R316" s="24">
        <v>0.32299995849904412</v>
      </c>
      <c r="S316" s="24">
        <v>0.66639988200144917</v>
      </c>
      <c r="T316" s="24">
        <v>0.74879990870471125</v>
      </c>
      <c r="U316" s="4">
        <v>397106</v>
      </c>
      <c r="V316" s="5">
        <v>0.19</v>
      </c>
      <c r="W316" s="4">
        <v>34</v>
      </c>
      <c r="X316" s="4">
        <v>20</v>
      </c>
      <c r="Y316" s="4">
        <v>30</v>
      </c>
      <c r="Z316" s="4">
        <v>358</v>
      </c>
      <c r="AA316" s="4">
        <v>37</v>
      </c>
      <c r="AB316" s="5">
        <v>0.92</v>
      </c>
      <c r="AD316" s="12"/>
      <c r="AE316" s="12"/>
    </row>
    <row r="317" spans="1:31" x14ac:dyDescent="0.3">
      <c r="A317" s="12"/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4">
        <f t="shared" si="4"/>
        <v>21500166</v>
      </c>
      <c r="H317" s="4">
        <v>21500167</v>
      </c>
      <c r="I317" s="4">
        <v>5482542</v>
      </c>
      <c r="J317" s="4">
        <v>2083366</v>
      </c>
      <c r="K317" s="4">
        <v>1566483</v>
      </c>
      <c r="L317" s="4">
        <v>1245980</v>
      </c>
      <c r="M317" s="24">
        <v>5.79521079999053E-2</v>
      </c>
      <c r="N317" s="24">
        <v>0.16360274375580763</v>
      </c>
      <c r="O317" s="24">
        <v>1.0204110399515187E-2</v>
      </c>
      <c r="P317" s="24">
        <v>0.15184914843385378</v>
      </c>
      <c r="Q317" s="24">
        <v>0.25499997279090902</v>
      </c>
      <c r="R317" s="24">
        <v>0.38000000729588573</v>
      </c>
      <c r="S317" s="24">
        <v>0.75190005020721273</v>
      </c>
      <c r="T317" s="24">
        <v>0.79539963089289833</v>
      </c>
      <c r="U317" s="4">
        <v>387858</v>
      </c>
      <c r="V317" s="5">
        <v>0.17</v>
      </c>
      <c r="W317" s="4">
        <v>38</v>
      </c>
      <c r="X317" s="4">
        <v>17</v>
      </c>
      <c r="Y317" s="4">
        <v>25</v>
      </c>
      <c r="Z317" s="4">
        <v>381</v>
      </c>
      <c r="AA317" s="4">
        <v>31</v>
      </c>
      <c r="AB317" s="5">
        <v>0.94</v>
      </c>
      <c r="AD317" s="12"/>
      <c r="AE317" s="12"/>
    </row>
    <row r="318" spans="1:31" x14ac:dyDescent="0.3">
      <c r="A318" s="12"/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4">
        <f t="shared" si="4"/>
        <v>20631472</v>
      </c>
      <c r="H318" s="4">
        <v>20631473</v>
      </c>
      <c r="I318" s="4">
        <v>4899974</v>
      </c>
      <c r="J318" s="4">
        <v>2018789</v>
      </c>
      <c r="K318" s="4">
        <v>1547402</v>
      </c>
      <c r="L318" s="4">
        <v>1230803</v>
      </c>
      <c r="M318" s="24">
        <v>5.9656574205826214E-2</v>
      </c>
      <c r="N318" s="24">
        <v>-2.2583445107012823E-2</v>
      </c>
      <c r="O318" s="24">
        <v>-1.0416648180253452E-2</v>
      </c>
      <c r="P318" s="24">
        <v>-1.2294868742359966E-2</v>
      </c>
      <c r="Q318" s="24">
        <v>0.23749995940667931</v>
      </c>
      <c r="R318" s="24">
        <v>0.41199994122417793</v>
      </c>
      <c r="S318" s="24">
        <v>0.76650011467270729</v>
      </c>
      <c r="T318" s="24">
        <v>0.79539964404854069</v>
      </c>
      <c r="U318" s="4">
        <v>403207</v>
      </c>
      <c r="V318" s="5">
        <v>0.18</v>
      </c>
      <c r="W318" s="4">
        <v>32</v>
      </c>
      <c r="X318" s="4">
        <v>19</v>
      </c>
      <c r="Y318" s="4">
        <v>30</v>
      </c>
      <c r="Z318" s="4">
        <v>387</v>
      </c>
      <c r="AA318" s="4">
        <v>39</v>
      </c>
      <c r="AB318" s="5">
        <v>0.93</v>
      </c>
      <c r="AD318" s="12"/>
      <c r="AE318" s="12"/>
    </row>
    <row r="319" spans="1:31" x14ac:dyDescent="0.3">
      <c r="A319" s="12"/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4">
        <f t="shared" si="4"/>
        <v>21500166</v>
      </c>
      <c r="H319" s="4">
        <v>21500167</v>
      </c>
      <c r="I319" s="4">
        <v>5643793</v>
      </c>
      <c r="J319" s="4">
        <v>2302667</v>
      </c>
      <c r="K319" s="4">
        <v>1748185</v>
      </c>
      <c r="L319" s="4">
        <v>1361836</v>
      </c>
      <c r="M319" s="24">
        <v>6.3340717306986496E-2</v>
      </c>
      <c r="N319" s="24">
        <v>0.17160385385363863</v>
      </c>
      <c r="O319" s="24">
        <v>0</v>
      </c>
      <c r="P319" s="24">
        <v>0.17160385385363841</v>
      </c>
      <c r="Q319" s="24">
        <v>0.26249996104681417</v>
      </c>
      <c r="R319" s="24">
        <v>0.40799990361092264</v>
      </c>
      <c r="S319" s="24">
        <v>0.75920009276200162</v>
      </c>
      <c r="T319" s="24">
        <v>0.77899993421748848</v>
      </c>
      <c r="U319" s="4">
        <v>380788</v>
      </c>
      <c r="V319" s="5">
        <v>0.19</v>
      </c>
      <c r="W319" s="4">
        <v>36</v>
      </c>
      <c r="X319" s="4">
        <v>21</v>
      </c>
      <c r="Y319" s="4">
        <v>25</v>
      </c>
      <c r="Z319" s="4">
        <v>394</v>
      </c>
      <c r="AA319" s="4">
        <v>34</v>
      </c>
      <c r="AB319" s="5">
        <v>0.95</v>
      </c>
      <c r="AD319" s="12"/>
      <c r="AE319" s="12"/>
    </row>
    <row r="320" spans="1:31" x14ac:dyDescent="0.3">
      <c r="A320" s="12"/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4">
        <f t="shared" si="4"/>
        <v>20848645</v>
      </c>
      <c r="H320" s="4">
        <v>20848646</v>
      </c>
      <c r="I320" s="4">
        <v>5160040</v>
      </c>
      <c r="J320" s="4">
        <v>2125936</v>
      </c>
      <c r="K320" s="4">
        <v>1629530</v>
      </c>
      <c r="L320" s="4">
        <v>1349577</v>
      </c>
      <c r="M320" s="24">
        <v>6.4732117375871798E-2</v>
      </c>
      <c r="N320" s="24">
        <v>0.11609911089315084</v>
      </c>
      <c r="O320" s="24">
        <v>0</v>
      </c>
      <c r="P320" s="24">
        <v>0.11609911089315084</v>
      </c>
      <c r="Q320" s="24">
        <v>0.24750000551594573</v>
      </c>
      <c r="R320" s="24">
        <v>0.4119999069774653</v>
      </c>
      <c r="S320" s="24">
        <v>0.76650002634133863</v>
      </c>
      <c r="T320" s="24">
        <v>0.82820015587316587</v>
      </c>
      <c r="U320" s="4">
        <v>383044</v>
      </c>
      <c r="V320" s="5">
        <v>0.19</v>
      </c>
      <c r="W320" s="4">
        <v>34</v>
      </c>
      <c r="X320" s="4">
        <v>20</v>
      </c>
      <c r="Y320" s="4">
        <v>25</v>
      </c>
      <c r="Z320" s="4">
        <v>378</v>
      </c>
      <c r="AA320" s="4">
        <v>33</v>
      </c>
      <c r="AB320" s="5">
        <v>0.92</v>
      </c>
      <c r="AD320" s="12"/>
      <c r="AE320" s="12"/>
    </row>
    <row r="321" spans="1:31" x14ac:dyDescent="0.3">
      <c r="A321" s="12"/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4">
        <f t="shared" si="4"/>
        <v>21717338</v>
      </c>
      <c r="H321" s="4">
        <v>21717340</v>
      </c>
      <c r="I321" s="4">
        <v>5212161</v>
      </c>
      <c r="J321" s="4">
        <v>2126561</v>
      </c>
      <c r="K321" s="4">
        <v>1567914</v>
      </c>
      <c r="L321" s="4">
        <v>1324260</v>
      </c>
      <c r="M321" s="24">
        <v>6.0977080986898025E-2</v>
      </c>
      <c r="N321" s="24">
        <v>7.4309968434143725E-2</v>
      </c>
      <c r="O321" s="24">
        <v>3.0927779261751054E-2</v>
      </c>
      <c r="P321" s="24">
        <v>4.2080679274687949E-2</v>
      </c>
      <c r="Q321" s="24">
        <v>0.23999997237230711</v>
      </c>
      <c r="R321" s="24">
        <v>0.40799986800100763</v>
      </c>
      <c r="S321" s="24">
        <v>0.73730027024853739</v>
      </c>
      <c r="T321" s="24">
        <v>0.84459989514731038</v>
      </c>
      <c r="U321" s="4">
        <v>396628</v>
      </c>
      <c r="V321" s="5">
        <v>0.19</v>
      </c>
      <c r="W321" s="4">
        <v>30</v>
      </c>
      <c r="X321" s="4">
        <v>18</v>
      </c>
      <c r="Y321" s="4">
        <v>27</v>
      </c>
      <c r="Z321" s="4">
        <v>365</v>
      </c>
      <c r="AA321" s="4">
        <v>40</v>
      </c>
      <c r="AB321" s="5">
        <v>0.91</v>
      </c>
      <c r="AD321" s="12"/>
      <c r="AE321" s="12"/>
    </row>
    <row r="322" spans="1:31" x14ac:dyDescent="0.3">
      <c r="A322" s="12"/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4">
        <f t="shared" si="4"/>
        <v>47134236</v>
      </c>
      <c r="H322" s="4">
        <v>47134238</v>
      </c>
      <c r="I322" s="4">
        <v>9403280</v>
      </c>
      <c r="J322" s="4">
        <v>3037259</v>
      </c>
      <c r="K322" s="4">
        <v>2003376</v>
      </c>
      <c r="L322" s="4">
        <v>1547007</v>
      </c>
      <c r="M322" s="24">
        <v>3.2821300728358017E-2</v>
      </c>
      <c r="N322" s="24">
        <v>-0.15921567732289399</v>
      </c>
      <c r="O322" s="24">
        <v>2.9411754428234849E-2</v>
      </c>
      <c r="P322" s="24">
        <v>-0.18323809520645018</v>
      </c>
      <c r="Q322" s="24">
        <v>0.19949998979510394</v>
      </c>
      <c r="R322" s="24">
        <v>0.32299995320781683</v>
      </c>
      <c r="S322" s="24">
        <v>0.65959998801551001</v>
      </c>
      <c r="T322" s="24">
        <v>0.77220002635551188</v>
      </c>
      <c r="U322" s="4">
        <v>404564</v>
      </c>
      <c r="V322" s="5">
        <v>0.18</v>
      </c>
      <c r="W322" s="4">
        <v>40</v>
      </c>
      <c r="X322" s="4">
        <v>21</v>
      </c>
      <c r="Y322" s="4">
        <v>30</v>
      </c>
      <c r="Z322" s="4">
        <v>392</v>
      </c>
      <c r="AA322" s="4">
        <v>39</v>
      </c>
      <c r="AB322" s="5">
        <v>0.92</v>
      </c>
      <c r="AD322" s="12"/>
      <c r="AE322" s="12"/>
    </row>
    <row r="323" spans="1:31" x14ac:dyDescent="0.3">
      <c r="A323" s="12"/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4">
        <f t="shared" ref="G323:G368" si="5">SUM(C323:F323)</f>
        <v>43991955</v>
      </c>
      <c r="H323" s="4">
        <v>43991955</v>
      </c>
      <c r="I323" s="4">
        <v>9330693</v>
      </c>
      <c r="J323" s="4">
        <v>1268974</v>
      </c>
      <c r="K323" s="4">
        <v>906047</v>
      </c>
      <c r="L323" s="4">
        <v>699650</v>
      </c>
      <c r="M323" s="24">
        <v>1.5904044273549561E-2</v>
      </c>
      <c r="N323" s="24">
        <v>-0.57004623700582813</v>
      </c>
      <c r="O323" s="24">
        <v>-6.6666636964265225E-2</v>
      </c>
      <c r="P323" s="24">
        <v>-0.53933524904808428</v>
      </c>
      <c r="Q323" s="24">
        <v>0.2120999850995483</v>
      </c>
      <c r="R323" s="24">
        <v>0.13599997342105244</v>
      </c>
      <c r="S323" s="24">
        <v>0.71399965641534024</v>
      </c>
      <c r="T323" s="24">
        <v>0.77220055913214214</v>
      </c>
      <c r="U323" s="4">
        <v>380987</v>
      </c>
      <c r="V323" s="5">
        <v>0.19</v>
      </c>
      <c r="W323" s="4">
        <v>112</v>
      </c>
      <c r="X323" s="4">
        <v>22</v>
      </c>
      <c r="Y323" s="4">
        <v>27</v>
      </c>
      <c r="Z323" s="4">
        <v>353</v>
      </c>
      <c r="AA323" s="4">
        <v>38</v>
      </c>
      <c r="AB323" s="5">
        <v>0.95</v>
      </c>
      <c r="AD323" s="12"/>
      <c r="AE323" s="12"/>
    </row>
    <row r="324" spans="1:31" x14ac:dyDescent="0.3">
      <c r="A324" s="12"/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4">
        <f t="shared" si="5"/>
        <v>22803205</v>
      </c>
      <c r="H324" s="4">
        <v>22803207</v>
      </c>
      <c r="I324" s="4">
        <v>5985841</v>
      </c>
      <c r="J324" s="4">
        <v>2298563</v>
      </c>
      <c r="K324" s="4">
        <v>1761848</v>
      </c>
      <c r="L324" s="4">
        <v>1459163</v>
      </c>
      <c r="M324" s="24">
        <v>6.3989376581986918E-2</v>
      </c>
      <c r="N324" s="24">
        <v>0.17109664681616077</v>
      </c>
      <c r="O324" s="24">
        <v>6.0605997181603088E-2</v>
      </c>
      <c r="P324" s="24">
        <v>0.10417685896933171</v>
      </c>
      <c r="Q324" s="24">
        <v>0.26249996327270986</v>
      </c>
      <c r="R324" s="24">
        <v>0.38400000935541057</v>
      </c>
      <c r="S324" s="24">
        <v>0.76649976528813868</v>
      </c>
      <c r="T324" s="24">
        <v>0.8282002760737589</v>
      </c>
      <c r="U324" s="4">
        <v>398199</v>
      </c>
      <c r="V324" s="5">
        <v>0.18</v>
      </c>
      <c r="W324" s="4">
        <v>37</v>
      </c>
      <c r="X324" s="4">
        <v>22</v>
      </c>
      <c r="Y324" s="4">
        <v>26</v>
      </c>
      <c r="Z324" s="4">
        <v>385</v>
      </c>
      <c r="AA324" s="4">
        <v>34</v>
      </c>
      <c r="AB324" s="5">
        <v>0.94</v>
      </c>
      <c r="AD324" s="12"/>
      <c r="AE324" s="12"/>
    </row>
    <row r="325" spans="1:31" x14ac:dyDescent="0.3">
      <c r="A325" s="12"/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4">
        <f t="shared" si="5"/>
        <v>21282992</v>
      </c>
      <c r="H325" s="4">
        <v>21282993</v>
      </c>
      <c r="I325" s="4">
        <v>5373955</v>
      </c>
      <c r="J325" s="4">
        <v>2149582</v>
      </c>
      <c r="K325" s="4">
        <v>1537811</v>
      </c>
      <c r="L325" s="4">
        <v>1197954</v>
      </c>
      <c r="M325" s="24">
        <v>5.6286914157233428E-2</v>
      </c>
      <c r="N325" s="24">
        <v>-2.6689080218361472E-2</v>
      </c>
      <c r="O325" s="24">
        <v>3.1578939205113343E-2</v>
      </c>
      <c r="P325" s="24">
        <v>-5.6484303590193408E-2</v>
      </c>
      <c r="Q325" s="24">
        <v>0.25249996558284826</v>
      </c>
      <c r="R325" s="24">
        <v>0.4</v>
      </c>
      <c r="S325" s="24">
        <v>0.71540001730569014</v>
      </c>
      <c r="T325" s="24">
        <v>0.778999499938549</v>
      </c>
      <c r="U325" s="4">
        <v>384779</v>
      </c>
      <c r="V325" s="5">
        <v>0.19</v>
      </c>
      <c r="W325" s="4">
        <v>33</v>
      </c>
      <c r="X325" s="4">
        <v>22</v>
      </c>
      <c r="Y325" s="4">
        <v>27</v>
      </c>
      <c r="Z325" s="4">
        <v>369</v>
      </c>
      <c r="AA325" s="4">
        <v>33</v>
      </c>
      <c r="AB325" s="5">
        <v>0.92</v>
      </c>
      <c r="AD325" s="12"/>
      <c r="AE325" s="12"/>
    </row>
    <row r="326" spans="1:31" x14ac:dyDescent="0.3">
      <c r="A326" s="12"/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4">
        <f t="shared" si="5"/>
        <v>22368858</v>
      </c>
      <c r="H326" s="4">
        <v>22368860</v>
      </c>
      <c r="I326" s="4">
        <v>5648137</v>
      </c>
      <c r="J326" s="4">
        <v>2281847</v>
      </c>
      <c r="K326" s="4">
        <v>1649091</v>
      </c>
      <c r="L326" s="4">
        <v>1338732</v>
      </c>
      <c r="M326" s="24">
        <v>5.9848020864719971E-2</v>
      </c>
      <c r="N326" s="24">
        <v>-1.6965332095788321E-2</v>
      </c>
      <c r="O326" s="24">
        <v>4.0403967113556316E-2</v>
      </c>
      <c r="P326" s="24">
        <v>-5.5141409677109565E-2</v>
      </c>
      <c r="Q326" s="24">
        <v>0.25249999329424921</v>
      </c>
      <c r="R326" s="24">
        <v>0.40399993838676362</v>
      </c>
      <c r="S326" s="24">
        <v>0.72270007585959972</v>
      </c>
      <c r="T326" s="24">
        <v>0.81179995524807302</v>
      </c>
      <c r="U326" s="4">
        <v>410182</v>
      </c>
      <c r="V326" s="5">
        <v>0.19</v>
      </c>
      <c r="W326" s="4">
        <v>40</v>
      </c>
      <c r="X326" s="4">
        <v>19</v>
      </c>
      <c r="Y326" s="4">
        <v>29</v>
      </c>
      <c r="Z326" s="4">
        <v>389</v>
      </c>
      <c r="AA326" s="4">
        <v>32</v>
      </c>
      <c r="AB326" s="5">
        <v>0.92</v>
      </c>
      <c r="AD326" s="12"/>
      <c r="AE326" s="12"/>
    </row>
    <row r="327" spans="1:31" x14ac:dyDescent="0.3">
      <c r="A327" s="12"/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4">
        <f t="shared" si="5"/>
        <v>21282992</v>
      </c>
      <c r="H327" s="4">
        <v>21282993</v>
      </c>
      <c r="I327" s="4">
        <v>5054710</v>
      </c>
      <c r="J327" s="4">
        <v>2102759</v>
      </c>
      <c r="K327" s="4">
        <v>1550364</v>
      </c>
      <c r="L327" s="4">
        <v>1220447</v>
      </c>
      <c r="M327" s="24">
        <v>5.7343767392114449E-2</v>
      </c>
      <c r="N327" s="24">
        <v>-9.5681832159261737E-2</v>
      </c>
      <c r="O327" s="24">
        <v>2.0833344325254632E-2</v>
      </c>
      <c r="P327" s="24">
        <v>-0.11413731364380297</v>
      </c>
      <c r="Q327" s="24">
        <v>0.2374999606493316</v>
      </c>
      <c r="R327" s="24">
        <v>0.41599992877929692</v>
      </c>
      <c r="S327" s="24">
        <v>0.73729989979831256</v>
      </c>
      <c r="T327" s="24">
        <v>0.78720029618850795</v>
      </c>
      <c r="U327" s="4">
        <v>393181</v>
      </c>
      <c r="V327" s="5">
        <v>0.18</v>
      </c>
      <c r="W327" s="4">
        <v>38</v>
      </c>
      <c r="X327" s="4">
        <v>21</v>
      </c>
      <c r="Y327" s="4">
        <v>27</v>
      </c>
      <c r="Z327" s="4">
        <v>395</v>
      </c>
      <c r="AA327" s="4">
        <v>35</v>
      </c>
      <c r="AB327" s="5">
        <v>0.92</v>
      </c>
      <c r="AD327" s="12"/>
      <c r="AE327" s="12"/>
    </row>
    <row r="328" spans="1:31" x14ac:dyDescent="0.3">
      <c r="A328" s="12"/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4">
        <f t="shared" si="5"/>
        <v>22803205</v>
      </c>
      <c r="H328" s="4">
        <v>22803207</v>
      </c>
      <c r="I328" s="4">
        <v>5529777</v>
      </c>
      <c r="J328" s="4">
        <v>2300387</v>
      </c>
      <c r="K328" s="4">
        <v>1763247</v>
      </c>
      <c r="L328" s="4">
        <v>1518155</v>
      </c>
      <c r="M328" s="24">
        <v>6.6576381120427491E-2</v>
      </c>
      <c r="N328" s="24">
        <v>0.14641762191714625</v>
      </c>
      <c r="O328" s="24">
        <v>5.0000004604615844E-2</v>
      </c>
      <c r="P328" s="24">
        <v>9.1826306587758255E-2</v>
      </c>
      <c r="Q328" s="24">
        <v>0.24249996941219715</v>
      </c>
      <c r="R328" s="24">
        <v>0.41599995804532441</v>
      </c>
      <c r="S328" s="24">
        <v>0.76650015845159969</v>
      </c>
      <c r="T328" s="24">
        <v>0.86099962172060973</v>
      </c>
      <c r="U328" s="4">
        <v>409499</v>
      </c>
      <c r="V328" s="5">
        <v>0.18</v>
      </c>
      <c r="W328" s="4">
        <v>35</v>
      </c>
      <c r="X328" s="4">
        <v>19</v>
      </c>
      <c r="Y328" s="4">
        <v>25</v>
      </c>
      <c r="Z328" s="4">
        <v>360</v>
      </c>
      <c r="AA328" s="4">
        <v>37</v>
      </c>
      <c r="AB328" s="5">
        <v>0.95</v>
      </c>
      <c r="AD328" s="12"/>
      <c r="AE328" s="12"/>
    </row>
    <row r="329" spans="1:31" x14ac:dyDescent="0.3">
      <c r="A329" s="12"/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4">
        <f t="shared" si="5"/>
        <v>45787544</v>
      </c>
      <c r="H329" s="4">
        <v>45787545</v>
      </c>
      <c r="I329" s="4">
        <v>9519230</v>
      </c>
      <c r="J329" s="4">
        <v>3268903</v>
      </c>
      <c r="K329" s="4">
        <v>2133940</v>
      </c>
      <c r="L329" s="4">
        <v>1631184</v>
      </c>
      <c r="M329" s="24">
        <v>3.5625059172751015E-2</v>
      </c>
      <c r="N329" s="24">
        <v>5.4412811318888643E-2</v>
      </c>
      <c r="O329" s="24">
        <v>-2.8571418872685217E-2</v>
      </c>
      <c r="P329" s="24">
        <v>8.5424964342455612E-2</v>
      </c>
      <c r="Q329" s="24">
        <v>0.20789998677587979</v>
      </c>
      <c r="R329" s="24">
        <v>0.34339993886060111</v>
      </c>
      <c r="S329" s="24">
        <v>0.65280003719902369</v>
      </c>
      <c r="T329" s="24">
        <v>0.76440012371481858</v>
      </c>
      <c r="U329" s="4">
        <v>401426</v>
      </c>
      <c r="V329" s="5">
        <v>0.18</v>
      </c>
      <c r="W329" s="4">
        <v>37</v>
      </c>
      <c r="X329" s="4">
        <v>18</v>
      </c>
      <c r="Y329" s="4">
        <v>28</v>
      </c>
      <c r="Z329" s="4">
        <v>393</v>
      </c>
      <c r="AA329" s="4">
        <v>39</v>
      </c>
      <c r="AB329" s="5">
        <v>0.95</v>
      </c>
      <c r="AD329" s="12"/>
      <c r="AE329" s="12"/>
    </row>
    <row r="330" spans="1:31" x14ac:dyDescent="0.3">
      <c r="A330" s="12"/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4">
        <f t="shared" si="5"/>
        <v>46236441</v>
      </c>
      <c r="H330" s="4">
        <v>46236443</v>
      </c>
      <c r="I330" s="4">
        <v>9709653</v>
      </c>
      <c r="J330" s="4">
        <v>3301282</v>
      </c>
      <c r="K330" s="4">
        <v>2177525</v>
      </c>
      <c r="L330" s="4">
        <v>1647515</v>
      </c>
      <c r="M330" s="24">
        <v>3.5632390666384087E-2</v>
      </c>
      <c r="N330" s="24">
        <v>1.3547702422639891</v>
      </c>
      <c r="O330" s="24">
        <v>5.1020374066121921E-2</v>
      </c>
      <c r="P330" s="24">
        <v>1.2404609829743283</v>
      </c>
      <c r="Q330" s="24">
        <v>0.20999999935116115</v>
      </c>
      <c r="R330" s="24">
        <v>0.33999999794019414</v>
      </c>
      <c r="S330" s="24">
        <v>0.65959981607145346</v>
      </c>
      <c r="T330" s="24">
        <v>0.75659980941665428</v>
      </c>
      <c r="U330" s="4">
        <v>388049</v>
      </c>
      <c r="V330" s="5">
        <v>0.19</v>
      </c>
      <c r="W330" s="4">
        <v>34</v>
      </c>
      <c r="X330" s="4">
        <v>22</v>
      </c>
      <c r="Y330" s="4">
        <v>27</v>
      </c>
      <c r="Z330" s="4">
        <v>354</v>
      </c>
      <c r="AA330" s="4">
        <v>37</v>
      </c>
      <c r="AB330" s="5">
        <v>0.95</v>
      </c>
    </row>
    <row r="331" spans="1:31" x14ac:dyDescent="0.3">
      <c r="A331" s="12"/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4">
        <f t="shared" si="5"/>
        <v>22151685</v>
      </c>
      <c r="H331" s="4">
        <v>22151687</v>
      </c>
      <c r="I331" s="4">
        <v>5593301</v>
      </c>
      <c r="J331" s="4">
        <v>2237320</v>
      </c>
      <c r="K331" s="4">
        <v>1698573</v>
      </c>
      <c r="L331" s="4">
        <v>1364973</v>
      </c>
      <c r="M331" s="24">
        <v>6.1619370118402267E-2</v>
      </c>
      <c r="N331" s="24">
        <v>-6.4550704753341459E-2</v>
      </c>
      <c r="O331" s="24">
        <v>-2.8571422306645E-2</v>
      </c>
      <c r="P331" s="24">
        <v>-3.7037498881522302E-2</v>
      </c>
      <c r="Q331" s="24">
        <v>0.2525000014671569</v>
      </c>
      <c r="R331" s="24">
        <v>0.39999992848587979</v>
      </c>
      <c r="S331" s="24">
        <v>0.75919984624461412</v>
      </c>
      <c r="T331" s="24">
        <v>0.80359984528189254</v>
      </c>
      <c r="U331" s="4">
        <v>408801</v>
      </c>
      <c r="V331" s="5">
        <v>0.19</v>
      </c>
      <c r="W331" s="4">
        <v>34</v>
      </c>
      <c r="X331" s="4">
        <v>22</v>
      </c>
      <c r="Y331" s="4">
        <v>26</v>
      </c>
      <c r="Z331" s="4">
        <v>392</v>
      </c>
      <c r="AA331" s="4">
        <v>39</v>
      </c>
      <c r="AB331" s="5">
        <v>0.94</v>
      </c>
    </row>
    <row r="332" spans="1:31" x14ac:dyDescent="0.3">
      <c r="A332" s="12"/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4">
        <f t="shared" si="5"/>
        <v>21065819</v>
      </c>
      <c r="H332" s="4">
        <v>21065820</v>
      </c>
      <c r="I332" s="4">
        <v>5424448</v>
      </c>
      <c r="J332" s="4">
        <v>2191477</v>
      </c>
      <c r="K332" s="4">
        <v>1519789</v>
      </c>
      <c r="L332" s="4">
        <v>1258689</v>
      </c>
      <c r="M332" s="24">
        <v>5.97502969264904E-2</v>
      </c>
      <c r="N332" s="24">
        <v>5.0698941695590971E-2</v>
      </c>
      <c r="O332" s="24">
        <v>-1.020406341364033E-2</v>
      </c>
      <c r="P332" s="24">
        <v>6.1530869494502038E-2</v>
      </c>
      <c r="Q332" s="24">
        <v>0.25749996914432954</v>
      </c>
      <c r="R332" s="24">
        <v>0.40400000147480442</v>
      </c>
      <c r="S332" s="24">
        <v>0.69349986333418057</v>
      </c>
      <c r="T332" s="24">
        <v>0.82819983563507826</v>
      </c>
      <c r="U332" s="4">
        <v>396857</v>
      </c>
      <c r="V332" s="5">
        <v>0.17</v>
      </c>
      <c r="W332" s="4">
        <v>35</v>
      </c>
      <c r="X332" s="4">
        <v>17</v>
      </c>
      <c r="Y332" s="4">
        <v>25</v>
      </c>
      <c r="Z332" s="4">
        <v>368</v>
      </c>
      <c r="AA332" s="4">
        <v>39</v>
      </c>
      <c r="AB332" s="5">
        <v>0.95</v>
      </c>
    </row>
    <row r="333" spans="1:31" x14ac:dyDescent="0.3">
      <c r="A333" s="12"/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4">
        <f t="shared" si="5"/>
        <v>22803205</v>
      </c>
      <c r="H333" s="4">
        <v>22803207</v>
      </c>
      <c r="I333" s="4">
        <v>5985841</v>
      </c>
      <c r="J333" s="4">
        <v>2442223</v>
      </c>
      <c r="K333" s="4">
        <v>1729338</v>
      </c>
      <c r="L333" s="4">
        <v>1347154</v>
      </c>
      <c r="M333" s="24">
        <v>5.9077392052793276E-2</v>
      </c>
      <c r="N333" s="24">
        <v>6.2910276291296974E-3</v>
      </c>
      <c r="O333" s="24">
        <v>1.9417486578885645E-2</v>
      </c>
      <c r="P333" s="24">
        <v>-1.2876429342059903E-2</v>
      </c>
      <c r="Q333" s="24">
        <v>0.26249996327270986</v>
      </c>
      <c r="R333" s="24">
        <v>0.40799997861620446</v>
      </c>
      <c r="S333" s="24">
        <v>0.70809995647408119</v>
      </c>
      <c r="T333" s="24">
        <v>0.77899982536670098</v>
      </c>
      <c r="U333" s="4">
        <v>396457</v>
      </c>
      <c r="V333" s="5">
        <v>0.19</v>
      </c>
      <c r="W333" s="4">
        <v>35</v>
      </c>
      <c r="X333" s="4">
        <v>22</v>
      </c>
      <c r="Y333" s="4">
        <v>28</v>
      </c>
      <c r="Z333" s="4">
        <v>369</v>
      </c>
      <c r="AA333" s="4">
        <v>34</v>
      </c>
      <c r="AB333" s="5">
        <v>0.91</v>
      </c>
    </row>
    <row r="334" spans="1:31" x14ac:dyDescent="0.3">
      <c r="A334" s="12"/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4">
        <f t="shared" si="5"/>
        <v>22803205</v>
      </c>
      <c r="H334" s="4">
        <v>22803207</v>
      </c>
      <c r="I334" s="4">
        <v>5472769</v>
      </c>
      <c r="J334" s="4">
        <v>2123434</v>
      </c>
      <c r="K334" s="4">
        <v>1519105</v>
      </c>
      <c r="L334" s="4">
        <v>1295492</v>
      </c>
      <c r="M334" s="24">
        <v>5.6811833528503247E-2</v>
      </c>
      <c r="N334" s="24">
        <v>6.1489765635050153E-2</v>
      </c>
      <c r="O334" s="24">
        <v>7.1428537867232134E-2</v>
      </c>
      <c r="P334" s="24">
        <v>-9.2762280506242245E-3</v>
      </c>
      <c r="Q334" s="24">
        <v>0.23999997017963307</v>
      </c>
      <c r="R334" s="24">
        <v>0.38799993202709632</v>
      </c>
      <c r="S334" s="24">
        <v>0.71540014900392479</v>
      </c>
      <c r="T334" s="24">
        <v>0.8527995102379361</v>
      </c>
      <c r="U334" s="4">
        <v>403521</v>
      </c>
      <c r="V334" s="5">
        <v>0.18</v>
      </c>
      <c r="W334" s="4">
        <v>33</v>
      </c>
      <c r="X334" s="4">
        <v>21</v>
      </c>
      <c r="Y334" s="4">
        <v>28</v>
      </c>
      <c r="Z334" s="4">
        <v>380</v>
      </c>
      <c r="AA334" s="4">
        <v>32</v>
      </c>
      <c r="AB334" s="5">
        <v>0.94</v>
      </c>
    </row>
    <row r="335" spans="1:31" x14ac:dyDescent="0.3">
      <c r="A335" s="12"/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4">
        <f t="shared" si="5"/>
        <v>21717338</v>
      </c>
      <c r="H335" s="4">
        <v>21717340</v>
      </c>
      <c r="I335" s="4">
        <v>5537921</v>
      </c>
      <c r="J335" s="4">
        <v>2170865</v>
      </c>
      <c r="K335" s="4">
        <v>1584731</v>
      </c>
      <c r="L335" s="4">
        <v>1364454</v>
      </c>
      <c r="M335" s="24">
        <v>6.2827860133883806E-2</v>
      </c>
      <c r="N335" s="24">
        <v>-0.1012419680467409</v>
      </c>
      <c r="O335" s="24">
        <v>-4.7619051795569911E-2</v>
      </c>
      <c r="P335" s="24">
        <v>-5.6304066449077927E-2</v>
      </c>
      <c r="Q335" s="24">
        <v>0.25499996776769163</v>
      </c>
      <c r="R335" s="24">
        <v>0.39199999422165827</v>
      </c>
      <c r="S335" s="24">
        <v>0.72999979270935778</v>
      </c>
      <c r="T335" s="24">
        <v>0.86100038429234993</v>
      </c>
      <c r="U335" s="4">
        <v>403130</v>
      </c>
      <c r="V335" s="5">
        <v>0.17</v>
      </c>
      <c r="W335" s="4">
        <v>39</v>
      </c>
      <c r="X335" s="4">
        <v>17</v>
      </c>
      <c r="Y335" s="4">
        <v>28</v>
      </c>
      <c r="Z335" s="4">
        <v>352</v>
      </c>
      <c r="AA335" s="4">
        <v>32</v>
      </c>
      <c r="AB335" s="5">
        <v>0.94</v>
      </c>
    </row>
    <row r="336" spans="1:31" x14ac:dyDescent="0.3">
      <c r="A336" s="12"/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4">
        <f t="shared" si="5"/>
        <v>47134236</v>
      </c>
      <c r="H336" s="4">
        <v>47134238</v>
      </c>
      <c r="I336" s="4">
        <v>10195135</v>
      </c>
      <c r="J336" s="4">
        <v>3327692</v>
      </c>
      <c r="K336" s="4">
        <v>2308087</v>
      </c>
      <c r="L336" s="4">
        <v>1728295</v>
      </c>
      <c r="M336" s="24">
        <v>3.6667506961712205E-2</v>
      </c>
      <c r="N336" s="24">
        <v>5.9534056243808253E-2</v>
      </c>
      <c r="O336" s="24">
        <v>2.9411754428234849E-2</v>
      </c>
      <c r="P336" s="24">
        <v>2.9261643718434538E-2</v>
      </c>
      <c r="Q336" s="24">
        <v>0.21629998558584951</v>
      </c>
      <c r="R336" s="24">
        <v>0.32639999372249606</v>
      </c>
      <c r="S336" s="24">
        <v>0.69359994855293094</v>
      </c>
      <c r="T336" s="24">
        <v>0.74879976361376321</v>
      </c>
      <c r="U336" s="4">
        <v>381333</v>
      </c>
      <c r="V336" s="5">
        <v>0.19</v>
      </c>
      <c r="W336" s="4">
        <v>40</v>
      </c>
      <c r="X336" s="4">
        <v>18</v>
      </c>
      <c r="Y336" s="4">
        <v>29</v>
      </c>
      <c r="Z336" s="4">
        <v>369</v>
      </c>
      <c r="AA336" s="4">
        <v>36</v>
      </c>
      <c r="AB336" s="5">
        <v>0.93</v>
      </c>
    </row>
    <row r="337" spans="1:28" x14ac:dyDescent="0.3">
      <c r="A337" s="12"/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4">
        <f t="shared" si="5"/>
        <v>46685339</v>
      </c>
      <c r="H337" s="4">
        <v>46685340</v>
      </c>
      <c r="I337" s="4">
        <v>10196078</v>
      </c>
      <c r="J337" s="4">
        <v>3501333</v>
      </c>
      <c r="K337" s="4">
        <v>2452333</v>
      </c>
      <c r="L337" s="4">
        <v>1989333</v>
      </c>
      <c r="M337" s="24">
        <v>4.2611513592918031E-2</v>
      </c>
      <c r="N337" s="24">
        <v>0.20747489400703478</v>
      </c>
      <c r="O337" s="24">
        <v>9.7087489930292037E-3</v>
      </c>
      <c r="P337" s="24">
        <v>0.19586457141979285</v>
      </c>
      <c r="Q337" s="24">
        <v>0.2183999945164799</v>
      </c>
      <c r="R337" s="24">
        <v>0.34339998183615306</v>
      </c>
      <c r="S337" s="24">
        <v>0.7003998191545906</v>
      </c>
      <c r="T337" s="24">
        <v>0.81120019181734293</v>
      </c>
      <c r="U337" s="4">
        <v>397690</v>
      </c>
      <c r="V337" s="5">
        <v>0.18</v>
      </c>
      <c r="W337" s="4">
        <v>40</v>
      </c>
      <c r="X337" s="4">
        <v>18</v>
      </c>
      <c r="Y337" s="4">
        <v>27</v>
      </c>
      <c r="Z337" s="4">
        <v>388</v>
      </c>
      <c r="AA337" s="4">
        <v>39</v>
      </c>
      <c r="AB337" s="5">
        <v>0.92</v>
      </c>
    </row>
    <row r="338" spans="1:28" x14ac:dyDescent="0.3">
      <c r="A338" s="12"/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4">
        <f t="shared" si="5"/>
        <v>21500166</v>
      </c>
      <c r="H338" s="4">
        <v>21500167</v>
      </c>
      <c r="I338" s="4">
        <v>5643793</v>
      </c>
      <c r="J338" s="4">
        <v>2212367</v>
      </c>
      <c r="K338" s="4">
        <v>1582727</v>
      </c>
      <c r="L338" s="4">
        <v>1310814</v>
      </c>
      <c r="M338" s="24">
        <v>6.0967619460816282E-2</v>
      </c>
      <c r="N338" s="24">
        <v>-3.9677707910705906E-2</v>
      </c>
      <c r="O338" s="24">
        <v>-2.9411712923870126E-2</v>
      </c>
      <c r="P338" s="24">
        <v>-1.0577041867413484E-2</v>
      </c>
      <c r="Q338" s="24">
        <v>0.26249996104681417</v>
      </c>
      <c r="R338" s="24">
        <v>0.39200002551475577</v>
      </c>
      <c r="S338" s="24">
        <v>0.71539984098479137</v>
      </c>
      <c r="T338" s="24">
        <v>0.82819968320499993</v>
      </c>
      <c r="U338" s="4">
        <v>400613</v>
      </c>
      <c r="V338" s="5">
        <v>0.17</v>
      </c>
      <c r="W338" s="4">
        <v>37</v>
      </c>
      <c r="X338" s="4">
        <v>22</v>
      </c>
      <c r="Y338" s="4">
        <v>26</v>
      </c>
      <c r="Z338" s="4">
        <v>394</v>
      </c>
      <c r="AA338" s="4">
        <v>37</v>
      </c>
      <c r="AB338" s="5">
        <v>0.91</v>
      </c>
    </row>
    <row r="339" spans="1:28" x14ac:dyDescent="0.3">
      <c r="A339" s="12"/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4">
        <f t="shared" si="5"/>
        <v>20848645</v>
      </c>
      <c r="H339" s="4">
        <v>20848646</v>
      </c>
      <c r="I339" s="4">
        <v>5420648</v>
      </c>
      <c r="J339" s="4">
        <v>2254989</v>
      </c>
      <c r="K339" s="4">
        <v>1580296</v>
      </c>
      <c r="L339" s="4">
        <v>1282884</v>
      </c>
      <c r="M339" s="24">
        <v>6.1533204602351635E-2</v>
      </c>
      <c r="N339" s="24">
        <v>1.9222381382533626E-2</v>
      </c>
      <c r="O339" s="24">
        <v>-1.0309307224181552E-2</v>
      </c>
      <c r="P339" s="24">
        <v>2.9839310724341761E-2</v>
      </c>
      <c r="Q339" s="24">
        <v>0.2600000019185898</v>
      </c>
      <c r="R339" s="24">
        <v>0.41599989521547975</v>
      </c>
      <c r="S339" s="24">
        <v>0.7007998708641151</v>
      </c>
      <c r="T339" s="24">
        <v>0.81179981471825535</v>
      </c>
      <c r="U339" s="4">
        <v>393251</v>
      </c>
      <c r="V339" s="5">
        <v>0.19</v>
      </c>
      <c r="W339" s="4">
        <v>36</v>
      </c>
      <c r="X339" s="4">
        <v>20</v>
      </c>
      <c r="Y339" s="4">
        <v>30</v>
      </c>
      <c r="Z339" s="4">
        <v>360</v>
      </c>
      <c r="AA339" s="4">
        <v>39</v>
      </c>
      <c r="AB339" s="5">
        <v>0.94</v>
      </c>
    </row>
    <row r="340" spans="1:28" x14ac:dyDescent="0.3">
      <c r="A340" s="12"/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4">
        <f t="shared" si="5"/>
        <v>22368858</v>
      </c>
      <c r="H340" s="4">
        <v>22368860</v>
      </c>
      <c r="I340" s="4">
        <v>5759981</v>
      </c>
      <c r="J340" s="4">
        <v>2280952</v>
      </c>
      <c r="K340" s="4">
        <v>1581840</v>
      </c>
      <c r="L340" s="4">
        <v>1336022</v>
      </c>
      <c r="M340" s="24">
        <v>5.9726870300945152E-2</v>
      </c>
      <c r="N340" s="24">
        <v>-8.263346284092199E-3</v>
      </c>
      <c r="O340" s="24">
        <v>-1.9047629488924911E-2</v>
      </c>
      <c r="P340" s="24">
        <v>1.0993685157453914E-2</v>
      </c>
      <c r="Q340" s="24">
        <v>0.2574999798827477</v>
      </c>
      <c r="R340" s="24">
        <v>0.3959999173608385</v>
      </c>
      <c r="S340" s="24">
        <v>0.69349990705635189</v>
      </c>
      <c r="T340" s="24">
        <v>0.84459995954078793</v>
      </c>
      <c r="U340" s="4">
        <v>385988</v>
      </c>
      <c r="V340" s="5">
        <v>0.19</v>
      </c>
      <c r="W340" s="4">
        <v>37</v>
      </c>
      <c r="X340" s="4">
        <v>18</v>
      </c>
      <c r="Y340" s="4">
        <v>28</v>
      </c>
      <c r="Z340" s="4">
        <v>397</v>
      </c>
      <c r="AA340" s="4">
        <v>38</v>
      </c>
      <c r="AB340" s="5">
        <v>0.92</v>
      </c>
    </row>
    <row r="341" spans="1:28" x14ac:dyDescent="0.3">
      <c r="A341" s="12"/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4">
        <f t="shared" si="5"/>
        <v>22586032</v>
      </c>
      <c r="H341" s="4">
        <v>22586034</v>
      </c>
      <c r="I341" s="4">
        <v>5815903</v>
      </c>
      <c r="J341" s="4">
        <v>2419415</v>
      </c>
      <c r="K341" s="4">
        <v>1783835</v>
      </c>
      <c r="L341" s="4">
        <v>1418862</v>
      </c>
      <c r="M341" s="24">
        <v>6.2820325162000548E-2</v>
      </c>
      <c r="N341" s="24">
        <v>9.5230229133024258E-2</v>
      </c>
      <c r="O341" s="24">
        <v>-9.5237928177200892E-3</v>
      </c>
      <c r="P341" s="24">
        <v>0.10576126944543618</v>
      </c>
      <c r="Q341" s="24">
        <v>0.25749996657226321</v>
      </c>
      <c r="R341" s="24">
        <v>0.41599988858136044</v>
      </c>
      <c r="S341" s="24">
        <v>0.73730013247003923</v>
      </c>
      <c r="T341" s="24">
        <v>0.79539979874820266</v>
      </c>
      <c r="U341" s="4">
        <v>404457</v>
      </c>
      <c r="V341" s="5">
        <v>0.18</v>
      </c>
      <c r="W341" s="4">
        <v>30</v>
      </c>
      <c r="X341" s="4">
        <v>22</v>
      </c>
      <c r="Y341" s="4">
        <v>30</v>
      </c>
      <c r="Z341" s="4">
        <v>370</v>
      </c>
      <c r="AA341" s="4">
        <v>39</v>
      </c>
      <c r="AB341" s="5">
        <v>0.91</v>
      </c>
    </row>
    <row r="342" spans="1:28" x14ac:dyDescent="0.3">
      <c r="A342" s="12"/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4">
        <f t="shared" si="5"/>
        <v>21065819</v>
      </c>
      <c r="H342" s="4">
        <v>21065820</v>
      </c>
      <c r="I342" s="4">
        <v>5108461</v>
      </c>
      <c r="J342" s="4">
        <v>2125119</v>
      </c>
      <c r="K342" s="4">
        <v>1582364</v>
      </c>
      <c r="L342" s="4">
        <v>1336464</v>
      </c>
      <c r="M342" s="24">
        <v>6.3442296573311643E-2</v>
      </c>
      <c r="N342" s="24">
        <v>-2.0513699985488687E-2</v>
      </c>
      <c r="O342" s="24">
        <v>-2.9999947507378666E-2</v>
      </c>
      <c r="P342" s="24">
        <v>9.7796811497079528E-3</v>
      </c>
      <c r="Q342" s="24">
        <v>0.24249998338540821</v>
      </c>
      <c r="R342" s="24">
        <v>0.41599984809515039</v>
      </c>
      <c r="S342" s="24">
        <v>0.74460018474259559</v>
      </c>
      <c r="T342" s="24">
        <v>0.8445995990808689</v>
      </c>
      <c r="U342" s="4">
        <v>386475</v>
      </c>
      <c r="V342" s="5">
        <v>0.19</v>
      </c>
      <c r="W342" s="4">
        <v>34</v>
      </c>
      <c r="X342" s="4">
        <v>21</v>
      </c>
      <c r="Y342" s="4">
        <v>26</v>
      </c>
      <c r="Z342" s="4">
        <v>356</v>
      </c>
      <c r="AA342" s="4">
        <v>32</v>
      </c>
      <c r="AB342" s="5">
        <v>0.91</v>
      </c>
    </row>
    <row r="343" spans="1:28" x14ac:dyDescent="0.3">
      <c r="A343" s="12"/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4">
        <f t="shared" si="5"/>
        <v>43991955</v>
      </c>
      <c r="H343" s="4">
        <v>43991955</v>
      </c>
      <c r="I343" s="4">
        <v>9145927</v>
      </c>
      <c r="J343" s="4">
        <v>3140711</v>
      </c>
      <c r="K343" s="4">
        <v>2157040</v>
      </c>
      <c r="L343" s="4">
        <v>1665666</v>
      </c>
      <c r="M343" s="24">
        <v>3.7862968354100197E-2</v>
      </c>
      <c r="N343" s="24">
        <v>-3.623744788939387E-2</v>
      </c>
      <c r="O343" s="24">
        <v>-6.6666636964265225E-2</v>
      </c>
      <c r="P343" s="24">
        <v>3.2602745358070839E-2</v>
      </c>
      <c r="Q343" s="24">
        <v>0.20789998989587982</v>
      </c>
      <c r="R343" s="24">
        <v>0.34339996372155607</v>
      </c>
      <c r="S343" s="24">
        <v>0.68679989976791878</v>
      </c>
      <c r="T343" s="24">
        <v>0.77219986648369987</v>
      </c>
      <c r="U343" s="4">
        <v>401987</v>
      </c>
      <c r="V343" s="5">
        <v>0.17</v>
      </c>
      <c r="W343" s="4">
        <v>38</v>
      </c>
      <c r="X343" s="4">
        <v>20</v>
      </c>
      <c r="Y343" s="4">
        <v>30</v>
      </c>
      <c r="Z343" s="4">
        <v>370</v>
      </c>
      <c r="AA343" s="4">
        <v>36</v>
      </c>
      <c r="AB343" s="5">
        <v>0.95</v>
      </c>
    </row>
    <row r="344" spans="1:28" x14ac:dyDescent="0.3">
      <c r="A344" s="12"/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4">
        <f t="shared" si="5"/>
        <v>43991955</v>
      </c>
      <c r="H344" s="4">
        <v>43991955</v>
      </c>
      <c r="I344" s="4">
        <v>9238310</v>
      </c>
      <c r="J344" s="4">
        <v>3078205</v>
      </c>
      <c r="K344" s="4">
        <v>2093179</v>
      </c>
      <c r="L344" s="4">
        <v>1632680</v>
      </c>
      <c r="M344" s="24">
        <v>3.711314943834617E-2</v>
      </c>
      <c r="N344" s="24">
        <v>-0.17928270430340221</v>
      </c>
      <c r="O344" s="24">
        <v>-5.769228750807609E-2</v>
      </c>
      <c r="P344" s="24">
        <v>-0.12903470660769212</v>
      </c>
      <c r="Q344" s="24">
        <v>0.20999998749771406</v>
      </c>
      <c r="R344" s="24">
        <v>0.33320001169044988</v>
      </c>
      <c r="S344" s="24">
        <v>0.67999987005413864</v>
      </c>
      <c r="T344" s="24">
        <v>0.78000018154204676</v>
      </c>
      <c r="U344" s="4">
        <v>392420</v>
      </c>
      <c r="V344" s="5">
        <v>0.19</v>
      </c>
      <c r="W344" s="4">
        <v>30</v>
      </c>
      <c r="X344" s="4">
        <v>18</v>
      </c>
      <c r="Y344" s="4">
        <v>25</v>
      </c>
      <c r="Z344" s="4">
        <v>394</v>
      </c>
      <c r="AA344" s="4">
        <v>36</v>
      </c>
      <c r="AB344" s="5">
        <v>0.93</v>
      </c>
    </row>
    <row r="345" spans="1:28" x14ac:dyDescent="0.3">
      <c r="A345" s="12"/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4">
        <f t="shared" si="5"/>
        <v>22586032</v>
      </c>
      <c r="H345" s="4">
        <v>22586034</v>
      </c>
      <c r="I345" s="4">
        <v>5533578</v>
      </c>
      <c r="J345" s="4">
        <v>2257699</v>
      </c>
      <c r="K345" s="4">
        <v>1582196</v>
      </c>
      <c r="L345" s="4">
        <v>1245504</v>
      </c>
      <c r="M345" s="24">
        <v>5.5144874040302959E-2</v>
      </c>
      <c r="N345" s="24">
        <v>-4.9824002490055808E-2</v>
      </c>
      <c r="O345" s="24">
        <v>5.050500540321412E-2</v>
      </c>
      <c r="P345" s="24">
        <v>-9.5505540022857272E-2</v>
      </c>
      <c r="Q345" s="24">
        <v>0.24499998538920112</v>
      </c>
      <c r="R345" s="24">
        <v>0.40799985109092163</v>
      </c>
      <c r="S345" s="24">
        <v>0.70080023953591686</v>
      </c>
      <c r="T345" s="24">
        <v>0.78719956313882733</v>
      </c>
      <c r="U345" s="4">
        <v>397135</v>
      </c>
      <c r="V345" s="5">
        <v>0.17</v>
      </c>
      <c r="W345" s="4">
        <v>36</v>
      </c>
      <c r="X345" s="4">
        <v>22</v>
      </c>
      <c r="Y345" s="4">
        <v>25</v>
      </c>
      <c r="Z345" s="4">
        <v>363</v>
      </c>
      <c r="AA345" s="4">
        <v>38</v>
      </c>
      <c r="AB345" s="5">
        <v>0.92</v>
      </c>
    </row>
    <row r="346" spans="1:28" x14ac:dyDescent="0.3">
      <c r="A346" s="12"/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4">
        <f t="shared" si="5"/>
        <v>21500166</v>
      </c>
      <c r="H346" s="4">
        <v>21500167</v>
      </c>
      <c r="I346" s="4">
        <v>5213790</v>
      </c>
      <c r="J346" s="4">
        <v>2106371</v>
      </c>
      <c r="K346" s="4">
        <v>1522274</v>
      </c>
      <c r="L346" s="4">
        <v>1235782</v>
      </c>
      <c r="M346" s="24">
        <v>5.7477786102777713E-2</v>
      </c>
      <c r="N346" s="24">
        <v>-3.671571241047511E-2</v>
      </c>
      <c r="O346" s="24">
        <v>3.1250040470256035E-2</v>
      </c>
      <c r="P346" s="24">
        <v>-6.5906180667517744E-2</v>
      </c>
      <c r="Q346" s="24">
        <v>0.24249997686064484</v>
      </c>
      <c r="R346" s="24">
        <v>0.40399996931215104</v>
      </c>
      <c r="S346" s="24">
        <v>0.72269984727286884</v>
      </c>
      <c r="T346" s="24">
        <v>0.81179997819052285</v>
      </c>
      <c r="U346" s="4">
        <v>408697</v>
      </c>
      <c r="V346" s="5">
        <v>0.18</v>
      </c>
      <c r="W346" s="4">
        <v>31</v>
      </c>
      <c r="X346" s="4">
        <v>19</v>
      </c>
      <c r="Y346" s="4">
        <v>29</v>
      </c>
      <c r="Z346" s="4">
        <v>370</v>
      </c>
      <c r="AA346" s="4">
        <v>35</v>
      </c>
      <c r="AB346" s="5">
        <v>0.94</v>
      </c>
    </row>
    <row r="347" spans="1:28" x14ac:dyDescent="0.3">
      <c r="A347" s="12"/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4">
        <f t="shared" si="5"/>
        <v>22586032</v>
      </c>
      <c r="H347" s="4">
        <v>22586034</v>
      </c>
      <c r="I347" s="4">
        <v>5477113</v>
      </c>
      <c r="J347" s="4">
        <v>2212753</v>
      </c>
      <c r="K347" s="4">
        <v>1566850</v>
      </c>
      <c r="L347" s="4">
        <v>1246273</v>
      </c>
      <c r="M347" s="24">
        <v>5.5178921629180228E-2</v>
      </c>
      <c r="N347" s="24">
        <v>-6.7176289013204826E-2</v>
      </c>
      <c r="O347" s="24">
        <v>9.7087656419474477E-3</v>
      </c>
      <c r="P347" s="24">
        <v>-7.6145772394388356E-2</v>
      </c>
      <c r="Q347" s="24">
        <v>0.24249998915258872</v>
      </c>
      <c r="R347" s="24">
        <v>0.40399988095918415</v>
      </c>
      <c r="S347" s="24">
        <v>0.70809981954605872</v>
      </c>
      <c r="T347" s="24">
        <v>0.79540032549382522</v>
      </c>
      <c r="U347" s="4">
        <v>384623</v>
      </c>
      <c r="V347" s="5">
        <v>0.18</v>
      </c>
      <c r="W347" s="4">
        <v>36</v>
      </c>
      <c r="X347" s="4">
        <v>20</v>
      </c>
      <c r="Y347" s="4">
        <v>27</v>
      </c>
      <c r="Z347" s="4">
        <v>397</v>
      </c>
      <c r="AA347" s="4">
        <v>37</v>
      </c>
      <c r="AB347" s="5">
        <v>0.94</v>
      </c>
    </row>
    <row r="348" spans="1:28" x14ac:dyDescent="0.3">
      <c r="A348" s="12"/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4">
        <f t="shared" si="5"/>
        <v>21934511</v>
      </c>
      <c r="H348" s="4">
        <v>21934513</v>
      </c>
      <c r="I348" s="4">
        <v>5648137</v>
      </c>
      <c r="J348" s="4">
        <v>2259254</v>
      </c>
      <c r="K348" s="4">
        <v>1682241</v>
      </c>
      <c r="L348" s="4">
        <v>1379437</v>
      </c>
      <c r="M348" s="24">
        <v>6.2888882009826244E-2</v>
      </c>
      <c r="N348" s="24">
        <v>-2.7786352724930241E-2</v>
      </c>
      <c r="O348" s="24">
        <v>-2.8846191309743974E-2</v>
      </c>
      <c r="P348" s="24">
        <v>1.0913163478365462E-3</v>
      </c>
      <c r="Q348" s="24">
        <v>0.25749999555495034</v>
      </c>
      <c r="R348" s="24">
        <v>0.39999985836037616</v>
      </c>
      <c r="S348" s="24">
        <v>0.74460020874146948</v>
      </c>
      <c r="T348" s="24">
        <v>0.81999963144400834</v>
      </c>
      <c r="U348" s="4">
        <v>385929</v>
      </c>
      <c r="V348" s="5">
        <v>0.18</v>
      </c>
      <c r="W348" s="4">
        <v>36</v>
      </c>
      <c r="X348" s="4">
        <v>21</v>
      </c>
      <c r="Y348" s="4">
        <v>27</v>
      </c>
      <c r="Z348" s="4">
        <v>386</v>
      </c>
      <c r="AA348" s="4">
        <v>33</v>
      </c>
      <c r="AB348" s="5">
        <v>0.92</v>
      </c>
    </row>
    <row r="349" spans="1:28" x14ac:dyDescent="0.3">
      <c r="A349" s="12"/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4">
        <f t="shared" si="5"/>
        <v>22803205</v>
      </c>
      <c r="H349" s="4">
        <v>22803207</v>
      </c>
      <c r="I349" s="4">
        <v>5928833</v>
      </c>
      <c r="J349" s="4">
        <v>2276672</v>
      </c>
      <c r="K349" s="4">
        <v>1661970</v>
      </c>
      <c r="L349" s="4">
        <v>1308303</v>
      </c>
      <c r="M349" s="24">
        <v>5.7373640470833771E-2</v>
      </c>
      <c r="N349" s="24">
        <v>-2.1071274647128546E-2</v>
      </c>
      <c r="O349" s="24">
        <v>8.247417297186499E-2</v>
      </c>
      <c r="P349" s="24">
        <v>-9.5656311802413296E-2</v>
      </c>
      <c r="Q349" s="24">
        <v>0.25999996404014575</v>
      </c>
      <c r="R349" s="24">
        <v>0.38400002158940894</v>
      </c>
      <c r="S349" s="24">
        <v>0.72999975402693051</v>
      </c>
      <c r="T349" s="24">
        <v>0.78720012996624489</v>
      </c>
      <c r="U349" s="4">
        <v>410246</v>
      </c>
      <c r="V349" s="5">
        <v>0.17</v>
      </c>
      <c r="W349" s="4">
        <v>32</v>
      </c>
      <c r="X349" s="4">
        <v>20</v>
      </c>
      <c r="Y349" s="4">
        <v>25</v>
      </c>
      <c r="Z349" s="4">
        <v>371</v>
      </c>
      <c r="AA349" s="4">
        <v>33</v>
      </c>
      <c r="AB349" s="5">
        <v>0.92</v>
      </c>
    </row>
    <row r="350" spans="1:28" x14ac:dyDescent="0.3">
      <c r="A350" s="12"/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4">
        <f t="shared" si="5"/>
        <v>45787544</v>
      </c>
      <c r="H350" s="4">
        <v>45787545</v>
      </c>
      <c r="I350" s="4">
        <v>9230769</v>
      </c>
      <c r="J350" s="4">
        <v>3232615</v>
      </c>
      <c r="K350" s="4">
        <v>2220160</v>
      </c>
      <c r="L350" s="4">
        <v>1783676</v>
      </c>
      <c r="M350" s="24">
        <v>3.8955484510034333E-2</v>
      </c>
      <c r="N350" s="24">
        <v>7.0848537461892125E-2</v>
      </c>
      <c r="O350" s="24">
        <v>4.0816303799183329E-2</v>
      </c>
      <c r="P350" s="24">
        <v>2.8854477169268922E-2</v>
      </c>
      <c r="Q350" s="24">
        <v>0.20159999842751997</v>
      </c>
      <c r="R350" s="24">
        <v>0.35019996708833251</v>
      </c>
      <c r="S350" s="24">
        <v>0.68680000556824738</v>
      </c>
      <c r="T350" s="24">
        <v>0.80339975497261462</v>
      </c>
      <c r="U350" s="4">
        <v>386399</v>
      </c>
      <c r="V350" s="5">
        <v>0.17</v>
      </c>
      <c r="W350" s="4">
        <v>38</v>
      </c>
      <c r="X350" s="4">
        <v>19</v>
      </c>
      <c r="Y350" s="4">
        <v>26</v>
      </c>
      <c r="Z350" s="4">
        <v>391</v>
      </c>
      <c r="AA350" s="4">
        <v>40</v>
      </c>
      <c r="AB350" s="5">
        <v>0.92</v>
      </c>
    </row>
    <row r="351" spans="1:28" x14ac:dyDescent="0.3">
      <c r="A351" s="12"/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4">
        <f t="shared" si="5"/>
        <v>43094158</v>
      </c>
      <c r="H351" s="4">
        <v>43094160</v>
      </c>
      <c r="I351" s="4">
        <v>8687782</v>
      </c>
      <c r="J351" s="4">
        <v>2806153</v>
      </c>
      <c r="K351" s="4">
        <v>1812775</v>
      </c>
      <c r="L351" s="4">
        <v>1385685</v>
      </c>
      <c r="M351" s="24">
        <v>3.2154820978062923E-2</v>
      </c>
      <c r="N351" s="24">
        <v>-0.1512819413479678</v>
      </c>
      <c r="O351" s="24">
        <v>-2.0408208728164068E-2</v>
      </c>
      <c r="P351" s="24">
        <v>-0.13360031512605031</v>
      </c>
      <c r="Q351" s="24">
        <v>0.20159998477751973</v>
      </c>
      <c r="R351" s="24">
        <v>0.3229999325489521</v>
      </c>
      <c r="S351" s="24">
        <v>0.64600005773028057</v>
      </c>
      <c r="T351" s="24">
        <v>0.76439988415550741</v>
      </c>
      <c r="U351" s="4">
        <v>410008</v>
      </c>
      <c r="V351" s="5">
        <v>0.18</v>
      </c>
      <c r="W351" s="4">
        <v>30</v>
      </c>
      <c r="X351" s="4">
        <v>21</v>
      </c>
      <c r="Y351" s="4">
        <v>27</v>
      </c>
      <c r="Z351" s="4">
        <v>355</v>
      </c>
      <c r="AA351" s="4">
        <v>32</v>
      </c>
      <c r="AB351" s="5">
        <v>0.91</v>
      </c>
    </row>
    <row r="352" spans="1:28" x14ac:dyDescent="0.3">
      <c r="A352" s="12"/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4">
        <f t="shared" si="5"/>
        <v>21282992</v>
      </c>
      <c r="H352" s="4">
        <v>21282993</v>
      </c>
      <c r="I352" s="4">
        <v>5427163</v>
      </c>
      <c r="J352" s="4">
        <v>2214282</v>
      </c>
      <c r="K352" s="4">
        <v>1584097</v>
      </c>
      <c r="L352" s="4">
        <v>1324939</v>
      </c>
      <c r="M352" s="24">
        <v>6.2253415203397382E-2</v>
      </c>
      <c r="N352" s="24">
        <v>6.3777394532654963E-2</v>
      </c>
      <c r="O352" s="24">
        <v>-5.7692294069183969E-2</v>
      </c>
      <c r="P352" s="24">
        <v>0.12890665337088447</v>
      </c>
      <c r="Q352" s="24">
        <v>0.25499998989803735</v>
      </c>
      <c r="R352" s="24">
        <v>0.40799990713380085</v>
      </c>
      <c r="S352" s="24">
        <v>0.71539984518683708</v>
      </c>
      <c r="T352" s="24">
        <v>0.83640016993908828</v>
      </c>
      <c r="U352" s="4">
        <v>390197</v>
      </c>
      <c r="V352" s="5">
        <v>0.19</v>
      </c>
      <c r="W352" s="4">
        <v>40</v>
      </c>
      <c r="X352" s="4">
        <v>19</v>
      </c>
      <c r="Y352" s="4">
        <v>27</v>
      </c>
      <c r="Z352" s="4">
        <v>386</v>
      </c>
      <c r="AA352" s="4">
        <v>31</v>
      </c>
      <c r="AB352" s="5">
        <v>0.95</v>
      </c>
    </row>
    <row r="353" spans="1:28" x14ac:dyDescent="0.3">
      <c r="A353" s="12"/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4">
        <f t="shared" si="5"/>
        <v>21065819</v>
      </c>
      <c r="H353" s="4">
        <v>21065820</v>
      </c>
      <c r="I353" s="4">
        <v>5108461</v>
      </c>
      <c r="J353" s="4">
        <v>2022950</v>
      </c>
      <c r="K353" s="4">
        <v>1402916</v>
      </c>
      <c r="L353" s="4">
        <v>1104375</v>
      </c>
      <c r="M353" s="24">
        <v>5.2424970876994104E-2</v>
      </c>
      <c r="N353" s="24">
        <v>-0.10633509793798579</v>
      </c>
      <c r="O353" s="24">
        <v>-2.0202030068046883E-2</v>
      </c>
      <c r="P353" s="24">
        <v>-8.7909009173535724E-2</v>
      </c>
      <c r="Q353" s="24">
        <v>0.24249998338540821</v>
      </c>
      <c r="R353" s="24">
        <v>0.39599989116095824</v>
      </c>
      <c r="S353" s="24">
        <v>0.69350008650732842</v>
      </c>
      <c r="T353" s="24">
        <v>0.7871996612769403</v>
      </c>
      <c r="U353" s="4">
        <v>393364</v>
      </c>
      <c r="V353" s="5">
        <v>0.17</v>
      </c>
      <c r="W353" s="4">
        <v>40</v>
      </c>
      <c r="X353" s="4">
        <v>20</v>
      </c>
      <c r="Y353" s="4">
        <v>27</v>
      </c>
      <c r="Z353" s="4">
        <v>356</v>
      </c>
      <c r="AA353" s="4">
        <v>33</v>
      </c>
      <c r="AB353" s="5">
        <v>0.92</v>
      </c>
    </row>
    <row r="354" spans="1:28" x14ac:dyDescent="0.3">
      <c r="A354" s="12"/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4">
        <f t="shared" si="5"/>
        <v>22368858</v>
      </c>
      <c r="H354" s="4">
        <v>22368860</v>
      </c>
      <c r="I354" s="4">
        <v>5424448</v>
      </c>
      <c r="J354" s="4">
        <v>2104686</v>
      </c>
      <c r="K354" s="4">
        <v>1597877</v>
      </c>
      <c r="L354" s="4">
        <v>1284054</v>
      </c>
      <c r="M354" s="24">
        <v>5.7403640596793933E-2</v>
      </c>
      <c r="N354" s="24">
        <v>3.0315187763836571E-2</v>
      </c>
      <c r="O354" s="24">
        <v>-9.6154118616319506E-3</v>
      </c>
      <c r="P354" s="24">
        <v>4.0318275564798389E-2</v>
      </c>
      <c r="Q354" s="24">
        <v>0.24249997541224722</v>
      </c>
      <c r="R354" s="24">
        <v>0.3880000324456977</v>
      </c>
      <c r="S354" s="24">
        <v>0.75919970960038696</v>
      </c>
      <c r="T354" s="24">
        <v>0.8036000267855411</v>
      </c>
      <c r="U354" s="4">
        <v>396256</v>
      </c>
      <c r="V354" s="5">
        <v>0.19</v>
      </c>
      <c r="W354" s="4">
        <v>40</v>
      </c>
      <c r="X354" s="4">
        <v>22</v>
      </c>
      <c r="Y354" s="4">
        <v>27</v>
      </c>
      <c r="Z354" s="4">
        <v>362</v>
      </c>
      <c r="AA354" s="4">
        <v>38</v>
      </c>
      <c r="AB354" s="5">
        <v>0.93</v>
      </c>
    </row>
    <row r="355" spans="1:28" x14ac:dyDescent="0.3">
      <c r="A355" s="12"/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4">
        <f t="shared" si="5"/>
        <v>21065819</v>
      </c>
      <c r="H355" s="4">
        <v>21065820</v>
      </c>
      <c r="I355" s="4">
        <v>5213790</v>
      </c>
      <c r="J355" s="4">
        <v>2064661</v>
      </c>
      <c r="K355" s="4">
        <v>1507202</v>
      </c>
      <c r="L355" s="4">
        <v>1211187</v>
      </c>
      <c r="M355" s="24">
        <v>5.7495364528890876E-2</v>
      </c>
      <c r="N355" s="24">
        <v>-0.12197005010014961</v>
      </c>
      <c r="O355" s="24">
        <v>-3.9603891784959377E-2</v>
      </c>
      <c r="P355" s="24">
        <v>-8.5762654837664987E-2</v>
      </c>
      <c r="Q355" s="24">
        <v>0.247499978638382</v>
      </c>
      <c r="R355" s="24">
        <v>0.39600003068784895</v>
      </c>
      <c r="S355" s="24">
        <v>0.7299997432992632</v>
      </c>
      <c r="T355" s="24">
        <v>0.80359965021277835</v>
      </c>
      <c r="U355" s="4">
        <v>395679</v>
      </c>
      <c r="V355" s="5">
        <v>0.17</v>
      </c>
      <c r="W355" s="4">
        <v>34</v>
      </c>
      <c r="X355" s="4">
        <v>19</v>
      </c>
      <c r="Y355" s="4">
        <v>30</v>
      </c>
      <c r="Z355" s="4">
        <v>354</v>
      </c>
      <c r="AA355" s="4">
        <v>32</v>
      </c>
      <c r="AB355" s="5">
        <v>0.92</v>
      </c>
    </row>
    <row r="356" spans="1:28" x14ac:dyDescent="0.3">
      <c r="A356" s="12"/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4">
        <f t="shared" si="5"/>
        <v>22151685</v>
      </c>
      <c r="H356" s="4">
        <v>22151687</v>
      </c>
      <c r="I356" s="4">
        <v>5261025</v>
      </c>
      <c r="J356" s="4">
        <v>2062322</v>
      </c>
      <c r="K356" s="4">
        <v>1430220</v>
      </c>
      <c r="L356" s="4">
        <v>1231419</v>
      </c>
      <c r="M356" s="24">
        <v>5.5590303348002343E-2</v>
      </c>
      <c r="N356" s="24">
        <v>-5.8766203241909509E-2</v>
      </c>
      <c r="O356" s="24">
        <v>-2.8571422306645E-2</v>
      </c>
      <c r="P356" s="24">
        <v>-3.1082865026457518E-2</v>
      </c>
      <c r="Q356" s="24">
        <v>0.23749997009257129</v>
      </c>
      <c r="R356" s="24">
        <v>0.39200003801540573</v>
      </c>
      <c r="S356" s="24">
        <v>0.69349985113866797</v>
      </c>
      <c r="T356" s="24">
        <v>0.8609997063388849</v>
      </c>
      <c r="U356" s="4">
        <v>388480</v>
      </c>
      <c r="V356" s="5">
        <v>0.18</v>
      </c>
      <c r="W356" s="4">
        <v>34</v>
      </c>
      <c r="X356" s="4">
        <v>20</v>
      </c>
      <c r="Y356" s="4">
        <v>27</v>
      </c>
      <c r="Z356" s="4">
        <v>362</v>
      </c>
      <c r="AA356" s="4">
        <v>39</v>
      </c>
      <c r="AB356" s="5">
        <v>0.95</v>
      </c>
    </row>
    <row r="357" spans="1:28" x14ac:dyDescent="0.3">
      <c r="A357" s="12"/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4">
        <f t="shared" si="5"/>
        <v>46236441</v>
      </c>
      <c r="H357" s="4">
        <v>46236443</v>
      </c>
      <c r="I357" s="4">
        <v>9321266</v>
      </c>
      <c r="J357" s="4">
        <v>3042461</v>
      </c>
      <c r="K357" s="4">
        <v>1965430</v>
      </c>
      <c r="L357" s="4">
        <v>1502374</v>
      </c>
      <c r="M357" s="24">
        <v>3.2493286734881402E-2</v>
      </c>
      <c r="N357" s="24">
        <v>-0.15770913551564303</v>
      </c>
      <c r="O357" s="24">
        <v>9.8039108627445692E-3</v>
      </c>
      <c r="P357" s="24">
        <v>-0.16588672574431385</v>
      </c>
      <c r="Q357" s="24">
        <v>0.20159998034450877</v>
      </c>
      <c r="R357" s="24">
        <v>0.32639997614058003</v>
      </c>
      <c r="S357" s="24">
        <v>0.64600006376416985</v>
      </c>
      <c r="T357" s="24">
        <v>0.7643996479141969</v>
      </c>
      <c r="U357" s="4">
        <v>399659</v>
      </c>
      <c r="V357" s="5">
        <v>0.17</v>
      </c>
      <c r="W357" s="4">
        <v>39</v>
      </c>
      <c r="X357" s="4">
        <v>17</v>
      </c>
      <c r="Y357" s="4">
        <v>29</v>
      </c>
      <c r="Z357" s="4">
        <v>350</v>
      </c>
      <c r="AA357" s="4">
        <v>31</v>
      </c>
      <c r="AB357" s="5">
        <v>0.91</v>
      </c>
    </row>
    <row r="358" spans="1:28" x14ac:dyDescent="0.3">
      <c r="A358" s="12"/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4">
        <f t="shared" si="5"/>
        <v>43094158</v>
      </c>
      <c r="H358" s="4">
        <v>43094160</v>
      </c>
      <c r="I358" s="4">
        <v>9140271</v>
      </c>
      <c r="J358" s="4">
        <v>3263076</v>
      </c>
      <c r="K358" s="4">
        <v>2107947</v>
      </c>
      <c r="L358" s="4">
        <v>1677083</v>
      </c>
      <c r="M358" s="24">
        <v>3.8916711684367444E-2</v>
      </c>
      <c r="N358" s="24">
        <v>0.21029166080314066</v>
      </c>
      <c r="O358" s="24">
        <v>0</v>
      </c>
      <c r="P358" s="24">
        <v>0.21029166080314066</v>
      </c>
      <c r="Q358" s="24">
        <v>0.21209999220311987</v>
      </c>
      <c r="R358" s="24">
        <v>0.35699991827375799</v>
      </c>
      <c r="S358" s="24">
        <v>0.64599997057990677</v>
      </c>
      <c r="T358" s="24">
        <v>0.79560017400817007</v>
      </c>
      <c r="U358" s="4">
        <v>391668</v>
      </c>
      <c r="V358" s="5">
        <v>0.18</v>
      </c>
      <c r="W358" s="4">
        <v>30</v>
      </c>
      <c r="X358" s="4">
        <v>18</v>
      </c>
      <c r="Y358" s="4">
        <v>25</v>
      </c>
      <c r="Z358" s="4">
        <v>397</v>
      </c>
      <c r="AA358" s="4">
        <v>39</v>
      </c>
      <c r="AB358" s="5">
        <v>0.92</v>
      </c>
    </row>
    <row r="359" spans="1:28" x14ac:dyDescent="0.3">
      <c r="A359" s="12"/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4">
        <f t="shared" si="5"/>
        <v>21500166</v>
      </c>
      <c r="H359" s="4">
        <v>21500167</v>
      </c>
      <c r="I359" s="4">
        <v>5106289</v>
      </c>
      <c r="J359" s="4">
        <v>1940390</v>
      </c>
      <c r="K359" s="4">
        <v>1430649</v>
      </c>
      <c r="L359" s="4">
        <v>1196595</v>
      </c>
      <c r="M359" s="24">
        <v>5.5655149097213988E-2</v>
      </c>
      <c r="N359" s="24">
        <v>-9.6867855803172809E-2</v>
      </c>
      <c r="O359" s="24">
        <v>1.0204110399515187E-2</v>
      </c>
      <c r="P359" s="24">
        <v>-0.10599042774802347</v>
      </c>
      <c r="Q359" s="24">
        <v>0.23749996918628585</v>
      </c>
      <c r="R359" s="24">
        <v>0.38000003525064874</v>
      </c>
      <c r="S359" s="24">
        <v>0.73729971809790817</v>
      </c>
      <c r="T359" s="24">
        <v>0.83640012330068381</v>
      </c>
      <c r="U359" s="4">
        <v>387294</v>
      </c>
      <c r="V359" s="5">
        <v>0.17</v>
      </c>
      <c r="W359" s="4">
        <v>34</v>
      </c>
      <c r="X359" s="4">
        <v>18</v>
      </c>
      <c r="Y359" s="4">
        <v>29</v>
      </c>
      <c r="Z359" s="4">
        <v>357</v>
      </c>
      <c r="AA359" s="4">
        <v>30</v>
      </c>
      <c r="AB359" s="5">
        <v>0.92</v>
      </c>
    </row>
    <row r="360" spans="1:28" x14ac:dyDescent="0.3">
      <c r="A360" s="12"/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4">
        <f t="shared" si="5"/>
        <v>21282992</v>
      </c>
      <c r="H360" s="4">
        <v>21282993</v>
      </c>
      <c r="I360" s="4">
        <v>5320748</v>
      </c>
      <c r="J360" s="4">
        <v>2107016</v>
      </c>
      <c r="K360" s="4">
        <v>1568884</v>
      </c>
      <c r="L360" s="4">
        <v>1312214</v>
      </c>
      <c r="M360" s="24">
        <v>6.1655519973154153E-2</v>
      </c>
      <c r="N360" s="24">
        <v>0.18819603848330502</v>
      </c>
      <c r="O360" s="24">
        <v>1.0309259753916944E-2</v>
      </c>
      <c r="P360" s="24">
        <v>0.17607161132846216</v>
      </c>
      <c r="Q360" s="24">
        <v>0.24999998825353181</v>
      </c>
      <c r="R360" s="24">
        <v>0.39599996090775208</v>
      </c>
      <c r="S360" s="24">
        <v>0.74459994608488977</v>
      </c>
      <c r="T360" s="24">
        <v>0.83639963184021249</v>
      </c>
      <c r="U360" s="4">
        <v>385346</v>
      </c>
      <c r="V360" s="5">
        <v>0.17</v>
      </c>
      <c r="W360" s="4">
        <v>40</v>
      </c>
      <c r="X360" s="4">
        <v>17</v>
      </c>
      <c r="Y360" s="4">
        <v>26</v>
      </c>
      <c r="Z360" s="4">
        <v>394</v>
      </c>
      <c r="AA360" s="4">
        <v>40</v>
      </c>
      <c r="AB360" s="5">
        <v>0.93</v>
      </c>
    </row>
    <row r="361" spans="1:28" x14ac:dyDescent="0.3">
      <c r="A361" s="12"/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4">
        <f t="shared" si="5"/>
        <v>20631472</v>
      </c>
      <c r="H361" s="4">
        <v>20631473</v>
      </c>
      <c r="I361" s="4">
        <v>5261025</v>
      </c>
      <c r="J361" s="4">
        <v>2167542</v>
      </c>
      <c r="K361" s="4">
        <v>1582306</v>
      </c>
      <c r="L361" s="4">
        <v>1258566</v>
      </c>
      <c r="M361" s="24">
        <v>6.1002236728322792E-2</v>
      </c>
      <c r="N361" s="24">
        <v>-1.9849632492091485E-2</v>
      </c>
      <c r="O361" s="24">
        <v>-7.7669856905524637E-2</v>
      </c>
      <c r="P361" s="24">
        <v>6.2689336322857558E-2</v>
      </c>
      <c r="Q361" s="24">
        <v>0.25499997019117343</v>
      </c>
      <c r="R361" s="24">
        <v>0.41199994297689141</v>
      </c>
      <c r="S361" s="24">
        <v>0.73000015685970565</v>
      </c>
      <c r="T361" s="24">
        <v>0.79539987840531479</v>
      </c>
      <c r="U361" s="4">
        <v>403674</v>
      </c>
      <c r="V361" s="5">
        <v>0.19</v>
      </c>
      <c r="W361" s="4">
        <v>38</v>
      </c>
      <c r="X361" s="4">
        <v>20</v>
      </c>
      <c r="Y361" s="4">
        <v>27</v>
      </c>
      <c r="Z361" s="4">
        <v>366</v>
      </c>
      <c r="AA361" s="4">
        <v>35</v>
      </c>
      <c r="AB361" s="5">
        <v>0.93</v>
      </c>
    </row>
    <row r="362" spans="1:28" x14ac:dyDescent="0.3">
      <c r="A362" s="12"/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4">
        <f t="shared" si="5"/>
        <v>20631472</v>
      </c>
      <c r="H362" s="4">
        <v>20631473</v>
      </c>
      <c r="I362" s="4">
        <v>5209447</v>
      </c>
      <c r="J362" s="4">
        <v>2146292</v>
      </c>
      <c r="K362" s="4">
        <v>1645132</v>
      </c>
      <c r="L362" s="4">
        <v>1295048</v>
      </c>
      <c r="M362" s="24">
        <v>6.2770506012828076E-2</v>
      </c>
      <c r="N362" s="24">
        <v>6.9238688988570773E-2</v>
      </c>
      <c r="O362" s="24">
        <v>-2.0618566978098496E-2</v>
      </c>
      <c r="P362" s="24">
        <v>9.1748987542926042E-2</v>
      </c>
      <c r="Q362" s="24">
        <v>0.25250000327170047</v>
      </c>
      <c r="R362" s="24">
        <v>0.41199996851873144</v>
      </c>
      <c r="S362" s="24">
        <v>0.76649961887758045</v>
      </c>
      <c r="T362" s="24">
        <v>0.78720005446371477</v>
      </c>
      <c r="U362" s="4">
        <v>381035</v>
      </c>
      <c r="V362" s="5">
        <v>0.18</v>
      </c>
      <c r="W362" s="4">
        <v>39</v>
      </c>
      <c r="X362" s="4">
        <v>21</v>
      </c>
      <c r="Y362" s="4">
        <v>29</v>
      </c>
      <c r="Z362" s="4">
        <v>380</v>
      </c>
      <c r="AA362" s="4">
        <v>36</v>
      </c>
      <c r="AB362" s="5">
        <v>0.95</v>
      </c>
    </row>
    <row r="363" spans="1:28" x14ac:dyDescent="0.3">
      <c r="A363" s="12"/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4">
        <f t="shared" si="5"/>
        <v>22368858</v>
      </c>
      <c r="H363" s="4">
        <v>22368860</v>
      </c>
      <c r="I363" s="4">
        <v>5648137</v>
      </c>
      <c r="J363" s="4">
        <v>2349625</v>
      </c>
      <c r="K363" s="4">
        <v>1629465</v>
      </c>
      <c r="L363" s="4">
        <v>1309438</v>
      </c>
      <c r="M363" s="24">
        <v>5.8538432445819771E-2</v>
      </c>
      <c r="N363" s="24">
        <v>6.335698896963593E-2</v>
      </c>
      <c r="O363" s="24">
        <v>9.8039043079567456E-3</v>
      </c>
      <c r="P363" s="24">
        <v>5.3033153630440921E-2</v>
      </c>
      <c r="Q363" s="24">
        <v>0.25249999329424921</v>
      </c>
      <c r="R363" s="24">
        <v>0.41600000141639626</v>
      </c>
      <c r="S363" s="24">
        <v>0.69350002659998933</v>
      </c>
      <c r="T363" s="24">
        <v>0.80359995458632127</v>
      </c>
      <c r="U363" s="4">
        <v>409390</v>
      </c>
      <c r="V363" s="5">
        <v>0.19</v>
      </c>
      <c r="W363" s="4">
        <v>30</v>
      </c>
      <c r="X363" s="4">
        <v>18</v>
      </c>
      <c r="Y363" s="4">
        <v>27</v>
      </c>
      <c r="Z363" s="4">
        <v>387</v>
      </c>
      <c r="AA363" s="4">
        <v>33</v>
      </c>
      <c r="AB363" s="5">
        <v>0.91</v>
      </c>
    </row>
    <row r="364" spans="1:28" x14ac:dyDescent="0.3">
      <c r="A364" s="12"/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4">
        <f t="shared" si="5"/>
        <v>45338647</v>
      </c>
      <c r="H364" s="4">
        <v>45338648</v>
      </c>
      <c r="I364" s="4">
        <v>9521116</v>
      </c>
      <c r="J364" s="4">
        <v>3269551</v>
      </c>
      <c r="K364" s="4">
        <v>2201061</v>
      </c>
      <c r="L364" s="4">
        <v>1768333</v>
      </c>
      <c r="M364" s="24">
        <v>3.9002773086661079E-2</v>
      </c>
      <c r="N364" s="24">
        <v>0.17702582712427128</v>
      </c>
      <c r="O364" s="24">
        <v>-1.9417454730133787E-2</v>
      </c>
      <c r="P364" s="24">
        <v>0.2003332689885069</v>
      </c>
      <c r="Q364" s="24">
        <v>0.20999999823550097</v>
      </c>
      <c r="R364" s="24">
        <v>0.34339997538103728</v>
      </c>
      <c r="S364" s="24">
        <v>0.6731997757490249</v>
      </c>
      <c r="T364" s="24">
        <v>0.80340026923379226</v>
      </c>
      <c r="U364" s="4">
        <v>383323</v>
      </c>
      <c r="V364" s="5">
        <v>0.19</v>
      </c>
      <c r="W364" s="4">
        <v>30</v>
      </c>
      <c r="X364" s="4">
        <v>18</v>
      </c>
      <c r="Y364" s="4">
        <v>27</v>
      </c>
      <c r="Z364" s="4">
        <v>388</v>
      </c>
      <c r="AA364" s="4">
        <v>37</v>
      </c>
      <c r="AB364" s="5">
        <v>0.91</v>
      </c>
    </row>
    <row r="365" spans="1:28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4">
        <f t="shared" si="5"/>
        <v>43543056</v>
      </c>
      <c r="H365" s="4">
        <v>43543058</v>
      </c>
      <c r="I365" s="4">
        <v>8778280</v>
      </c>
      <c r="J365" s="4">
        <v>3133846</v>
      </c>
      <c r="K365" s="4">
        <v>2109705</v>
      </c>
      <c r="L365" s="4">
        <v>1596202</v>
      </c>
      <c r="M365" s="24">
        <v>3.6658013316382146E-2</v>
      </c>
      <c r="N365" s="24">
        <v>-4.8227189709752039E-2</v>
      </c>
      <c r="O365" s="24">
        <v>1.0416678752604991E-2</v>
      </c>
      <c r="P365" s="24">
        <v>-5.8039291353914724E-2</v>
      </c>
      <c r="Q365" s="24">
        <v>0.2015999886824669</v>
      </c>
      <c r="R365" s="24">
        <v>0.35700000455670133</v>
      </c>
      <c r="S365" s="24">
        <v>0.67319995941089639</v>
      </c>
      <c r="T365" s="24">
        <v>0.75659961937806475</v>
      </c>
      <c r="U365" s="4">
        <v>385433</v>
      </c>
      <c r="V365" s="5">
        <v>0.17</v>
      </c>
      <c r="W365" s="4">
        <v>38</v>
      </c>
      <c r="X365" s="4">
        <v>17</v>
      </c>
      <c r="Y365" s="4">
        <v>25</v>
      </c>
      <c r="Z365" s="4">
        <v>350</v>
      </c>
      <c r="AA365" s="4">
        <v>31</v>
      </c>
      <c r="AB365" s="5">
        <v>0.94</v>
      </c>
    </row>
    <row r="366" spans="1:28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4">
        <f t="shared" si="5"/>
        <v>22151685</v>
      </c>
      <c r="H366" s="4">
        <v>22151687</v>
      </c>
      <c r="I366" s="4">
        <v>5316404</v>
      </c>
      <c r="J366" s="4">
        <v>2041499</v>
      </c>
      <c r="K366" s="4">
        <v>1415779</v>
      </c>
      <c r="L366" s="4">
        <v>1172548</v>
      </c>
      <c r="M366" s="24">
        <v>5.2932672802753128E-2</v>
      </c>
      <c r="N366" s="24">
        <v>-2.0096189604669967E-2</v>
      </c>
      <c r="O366" s="24">
        <v>3.0302975335167126E-2</v>
      </c>
      <c r="P366" s="24">
        <v>-4.8916880802986507E-2</v>
      </c>
      <c r="Q366" s="24">
        <v>0.23999996027390599</v>
      </c>
      <c r="R366" s="24">
        <v>0.38399997441879885</v>
      </c>
      <c r="S366" s="24">
        <v>0.69349972740618537</v>
      </c>
      <c r="T366" s="24">
        <v>0.82819988147867707</v>
      </c>
      <c r="U366" s="4">
        <v>382858</v>
      </c>
      <c r="V366" s="5">
        <v>0.18</v>
      </c>
      <c r="W366" s="4">
        <v>38</v>
      </c>
      <c r="X366" s="4">
        <v>17</v>
      </c>
      <c r="Y366" s="4">
        <v>26</v>
      </c>
      <c r="Z366" s="4">
        <v>385</v>
      </c>
      <c r="AA366" s="4">
        <v>30</v>
      </c>
      <c r="AB366" s="5">
        <v>0.95</v>
      </c>
    </row>
    <row r="367" spans="1:28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4">
        <f t="shared" si="5"/>
        <v>21934511</v>
      </c>
      <c r="H367" s="4">
        <v>21934513</v>
      </c>
      <c r="I367" s="4">
        <v>5319119</v>
      </c>
      <c r="J367" s="4">
        <v>2106371</v>
      </c>
      <c r="K367" s="4">
        <v>1491521</v>
      </c>
      <c r="L367" s="4">
        <v>1284200</v>
      </c>
      <c r="M367" s="24">
        <v>5.854700307228157E-2</v>
      </c>
      <c r="N367" s="24">
        <v>-2.1348651972925126E-2</v>
      </c>
      <c r="O367" s="24">
        <v>3.06121902409211E-2</v>
      </c>
      <c r="P367" s="24">
        <v>-5.0417495501231424E-2</v>
      </c>
      <c r="Q367" s="24">
        <v>0.24249998164992312</v>
      </c>
      <c r="R367" s="24">
        <v>0.39599997668786879</v>
      </c>
      <c r="S367" s="24">
        <v>0.70809985515372176</v>
      </c>
      <c r="T367" s="24">
        <v>0.86100028092128778</v>
      </c>
      <c r="U367" s="4">
        <v>384453</v>
      </c>
      <c r="V367" s="5">
        <v>0.19</v>
      </c>
      <c r="W367" s="4">
        <v>33</v>
      </c>
      <c r="X367" s="4">
        <v>18</v>
      </c>
      <c r="Y367" s="4">
        <v>26</v>
      </c>
      <c r="Z367" s="4">
        <v>357</v>
      </c>
      <c r="AA367" s="4">
        <v>36</v>
      </c>
      <c r="AB367" s="5">
        <v>0.91</v>
      </c>
    </row>
    <row r="368" spans="1:28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4">
        <f t="shared" si="5"/>
        <v>21717338</v>
      </c>
      <c r="H368" s="4">
        <v>21717340</v>
      </c>
      <c r="I368" s="4">
        <v>5375041</v>
      </c>
      <c r="J368" s="4">
        <v>2042515</v>
      </c>
      <c r="K368" s="4">
        <v>1520857</v>
      </c>
      <c r="L368" s="4">
        <v>1284516</v>
      </c>
      <c r="M368" s="24">
        <v>5.914702260958294E-2</v>
      </c>
      <c r="N368" s="24">
        <v>2.0618704144240274E-2</v>
      </c>
      <c r="O368" s="24">
        <v>5.2631533028763E-2</v>
      </c>
      <c r="P368" s="24">
        <v>-3.0412231062971751E-2</v>
      </c>
      <c r="Q368" s="24">
        <v>0.24749997006999935</v>
      </c>
      <c r="R368" s="24">
        <v>0.37999989209384638</v>
      </c>
      <c r="S368" s="24">
        <v>0.74460016205511348</v>
      </c>
      <c r="T368" s="24">
        <v>0.84460011690776982</v>
      </c>
      <c r="U368" s="4">
        <v>385535</v>
      </c>
      <c r="V368" s="5">
        <v>0.17</v>
      </c>
      <c r="W368" s="4">
        <v>31</v>
      </c>
      <c r="X368" s="4">
        <v>20</v>
      </c>
      <c r="Y368" s="4">
        <v>28</v>
      </c>
      <c r="Z368" s="4">
        <v>397</v>
      </c>
      <c r="AA368" s="4">
        <v>33</v>
      </c>
      <c r="AB368" s="5">
        <v>0.93</v>
      </c>
    </row>
    <row r="373" spans="2:28" x14ac:dyDescent="0.3">
      <c r="B373" s="65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2:28" x14ac:dyDescent="0.3">
      <c r="B374" s="12"/>
      <c r="C374" s="66"/>
      <c r="D374" s="66"/>
      <c r="E374" s="66"/>
      <c r="F374" s="67"/>
      <c r="G374" s="66"/>
      <c r="H374" s="66"/>
      <c r="I374" s="66"/>
      <c r="J374" s="66"/>
      <c r="K374" s="66"/>
      <c r="L374" s="66"/>
      <c r="M374" s="8"/>
      <c r="N374" s="8"/>
      <c r="O374" s="8"/>
      <c r="P374" s="8"/>
      <c r="Q374" s="8"/>
      <c r="R374" s="8"/>
      <c r="S374" s="8"/>
      <c r="T374" s="8"/>
      <c r="V374" s="23"/>
      <c r="AB374" s="23"/>
    </row>
    <row r="375" spans="2:28" x14ac:dyDescent="0.3">
      <c r="B375" s="12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8"/>
      <c r="N375" s="8"/>
      <c r="O375" s="8"/>
      <c r="P375" s="8"/>
      <c r="Q375" s="8"/>
      <c r="R375" s="8"/>
      <c r="S375" s="8"/>
      <c r="T375" s="8"/>
      <c r="V375" s="23"/>
      <c r="AB375" s="23"/>
    </row>
    <row r="376" spans="2:28" x14ac:dyDescent="0.3">
      <c r="B376" s="12"/>
      <c r="C376" s="67"/>
      <c r="D376" s="67"/>
      <c r="E376" s="67"/>
      <c r="F376" s="67"/>
      <c r="G376" s="67"/>
      <c r="H376" s="67"/>
      <c r="I376" s="67"/>
      <c r="J376" s="66"/>
      <c r="K376" s="66"/>
      <c r="L376" s="66"/>
      <c r="M376" s="8"/>
      <c r="N376" s="8"/>
      <c r="O376" s="8"/>
      <c r="P376" s="8"/>
      <c r="Q376" s="8"/>
      <c r="R376" s="8"/>
      <c r="S376" s="8"/>
      <c r="T376" s="8"/>
      <c r="V376" s="23"/>
      <c r="AB376" s="23"/>
    </row>
    <row r="377" spans="2:28" x14ac:dyDescent="0.3">
      <c r="B377" s="12"/>
      <c r="C377" s="67"/>
      <c r="D377" s="67"/>
      <c r="E377" s="67"/>
      <c r="F377" s="67"/>
      <c r="G377" s="67"/>
      <c r="H377" s="67"/>
      <c r="I377" s="67"/>
      <c r="J377" s="67"/>
      <c r="K377" s="66"/>
      <c r="L377" s="66"/>
      <c r="M377" s="8"/>
      <c r="N377" s="8"/>
      <c r="O377" s="8"/>
      <c r="P377" s="8"/>
      <c r="Q377" s="8"/>
      <c r="R377" s="8"/>
      <c r="S377" s="8"/>
      <c r="T377" s="8"/>
      <c r="V377" s="23"/>
      <c r="AB377" s="23"/>
    </row>
    <row r="378" spans="2:28" x14ac:dyDescent="0.3">
      <c r="B378" s="12"/>
      <c r="C378" s="67"/>
      <c r="D378" s="67"/>
      <c r="E378" s="67"/>
      <c r="F378" s="67"/>
      <c r="G378" s="67"/>
      <c r="H378" s="67"/>
      <c r="I378" s="67"/>
      <c r="J378" s="67"/>
      <c r="K378" s="67"/>
      <c r="L378" s="66"/>
      <c r="M378" s="8"/>
      <c r="N378" s="8"/>
      <c r="O378" s="8"/>
      <c r="P378" s="8"/>
      <c r="Q378" s="8"/>
      <c r="R378" s="8"/>
      <c r="S378" s="8"/>
      <c r="T378" s="8"/>
      <c r="V378" s="23"/>
      <c r="AB378" s="23"/>
    </row>
    <row r="379" spans="2:28" x14ac:dyDescent="0.3">
      <c r="B379" s="12"/>
      <c r="C379" s="67"/>
      <c r="D379" s="67"/>
      <c r="E379" s="67"/>
      <c r="F379" s="67"/>
      <c r="G379" s="67"/>
      <c r="H379" s="67"/>
      <c r="I379" s="67"/>
      <c r="J379" s="66"/>
      <c r="K379" s="66"/>
      <c r="L379" s="66"/>
      <c r="M379" s="8"/>
      <c r="N379" s="8"/>
      <c r="O379" s="8"/>
      <c r="P379" s="8"/>
      <c r="Q379" s="8"/>
      <c r="R379" s="8"/>
      <c r="S379" s="8"/>
      <c r="T379" s="8"/>
      <c r="V379" s="23"/>
      <c r="AB379" s="23"/>
    </row>
    <row r="380" spans="2:28" x14ac:dyDescent="0.3">
      <c r="B380" s="12"/>
      <c r="C380" s="67"/>
      <c r="D380" s="67"/>
      <c r="E380" s="67"/>
      <c r="F380" s="67"/>
      <c r="G380" s="67"/>
      <c r="H380" s="67"/>
      <c r="I380" s="67"/>
      <c r="J380" s="66"/>
      <c r="K380" s="66"/>
      <c r="L380" s="66"/>
      <c r="M380" s="8"/>
      <c r="N380" s="8"/>
      <c r="O380" s="8"/>
      <c r="P380" s="8"/>
      <c r="Q380" s="8"/>
      <c r="R380" s="8"/>
      <c r="S380" s="8"/>
      <c r="T380" s="8"/>
      <c r="V380" s="23"/>
      <c r="AB380" s="23"/>
    </row>
    <row r="381" spans="2:28" x14ac:dyDescent="0.3">
      <c r="B381" s="12"/>
      <c r="C381" s="67"/>
      <c r="D381" s="67"/>
      <c r="E381" s="67"/>
      <c r="F381" s="67"/>
      <c r="G381" s="67"/>
      <c r="H381" s="67"/>
      <c r="I381" s="67"/>
      <c r="J381" s="66"/>
      <c r="K381" s="66"/>
      <c r="L381" s="66"/>
      <c r="M381" s="8"/>
      <c r="N381" s="8"/>
      <c r="O381" s="8"/>
      <c r="P381" s="8"/>
      <c r="Q381" s="8"/>
      <c r="R381" s="8"/>
      <c r="S381" s="8"/>
      <c r="T381" s="8"/>
      <c r="V381" s="23"/>
      <c r="AB381" s="23"/>
    </row>
    <row r="382" spans="2:28" x14ac:dyDescent="0.3">
      <c r="B382" s="12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8"/>
      <c r="N382" s="8"/>
      <c r="O382" s="8"/>
      <c r="P382" s="8"/>
      <c r="Q382" s="8"/>
      <c r="R382" s="8"/>
      <c r="S382" s="8"/>
      <c r="T382" s="8"/>
      <c r="V382" s="23"/>
      <c r="AB382" s="23"/>
    </row>
    <row r="383" spans="2:28" x14ac:dyDescent="0.3">
      <c r="B383" s="12"/>
      <c r="C383" s="67"/>
      <c r="D383" s="67"/>
      <c r="E383" s="67"/>
      <c r="F383" s="67"/>
      <c r="G383" s="67"/>
      <c r="H383" s="67"/>
      <c r="I383" s="66"/>
      <c r="J383" s="66"/>
      <c r="K383" s="66"/>
      <c r="L383" s="66"/>
      <c r="M383" s="8"/>
      <c r="N383" s="8"/>
      <c r="O383" s="8"/>
      <c r="P383" s="8"/>
      <c r="Q383" s="8"/>
      <c r="R383" s="8"/>
      <c r="S383" s="8"/>
      <c r="T383" s="8"/>
      <c r="V383" s="23"/>
      <c r="AB383" s="23"/>
    </row>
    <row r="384" spans="2:28" x14ac:dyDescent="0.3">
      <c r="B384" s="12"/>
      <c r="C384" s="67"/>
      <c r="D384" s="67"/>
      <c r="E384" s="67"/>
      <c r="F384" s="67"/>
      <c r="G384" s="67"/>
      <c r="H384" s="67"/>
      <c r="I384" s="67"/>
      <c r="J384" s="67"/>
      <c r="K384" s="66"/>
      <c r="L384" s="66"/>
      <c r="M384" s="8"/>
      <c r="N384" s="8"/>
      <c r="O384" s="8"/>
      <c r="P384" s="8"/>
      <c r="Q384" s="8"/>
      <c r="R384" s="8"/>
      <c r="S384" s="8"/>
      <c r="T384" s="8"/>
      <c r="V384" s="23"/>
      <c r="AB384" s="23"/>
    </row>
    <row r="385" spans="2:28" x14ac:dyDescent="0.3">
      <c r="B385" s="12"/>
      <c r="C385" s="67"/>
      <c r="D385" s="67"/>
      <c r="E385" s="67"/>
      <c r="F385" s="67"/>
      <c r="G385" s="67"/>
      <c r="H385" s="67"/>
      <c r="I385" s="67"/>
      <c r="J385" s="66"/>
      <c r="K385" s="66"/>
      <c r="L385" s="66"/>
      <c r="M385" s="8"/>
      <c r="N385" s="8"/>
      <c r="O385" s="8"/>
      <c r="P385" s="8"/>
      <c r="Q385" s="8"/>
      <c r="R385" s="8"/>
      <c r="S385" s="8"/>
      <c r="T385" s="8"/>
      <c r="V385" s="23"/>
      <c r="AB385" s="23"/>
    </row>
    <row r="386" spans="2:28" x14ac:dyDescent="0.3">
      <c r="B386" s="12"/>
      <c r="C386" s="67"/>
      <c r="D386" s="67"/>
      <c r="E386" s="67"/>
      <c r="F386" s="67"/>
      <c r="G386" s="67"/>
      <c r="H386" s="67"/>
      <c r="I386" s="66"/>
      <c r="J386" s="66"/>
      <c r="K386" s="66"/>
      <c r="L386" s="66"/>
      <c r="M386" s="8"/>
      <c r="N386" s="8"/>
      <c r="O386" s="8"/>
      <c r="P386" s="8"/>
      <c r="Q386" s="8"/>
      <c r="R386" s="8"/>
      <c r="S386" s="8"/>
      <c r="T386" s="8"/>
      <c r="V386" s="23"/>
      <c r="AB386" s="23"/>
    </row>
    <row r="388" spans="2:28" x14ac:dyDescent="0.3">
      <c r="B388" s="65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2:28" x14ac:dyDescent="0.3">
      <c r="B389" s="12"/>
      <c r="M389" s="8"/>
      <c r="N389" s="8"/>
      <c r="O389" s="8"/>
      <c r="Q389" s="8"/>
      <c r="R389" s="8"/>
      <c r="S389" s="8"/>
      <c r="T389" s="8"/>
      <c r="V389" s="23"/>
      <c r="AB389" s="23"/>
    </row>
    <row r="390" spans="2:28" x14ac:dyDescent="0.3">
      <c r="B390" s="65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2:28" x14ac:dyDescent="0.3"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68"/>
      <c r="V391" s="23"/>
      <c r="W391" s="68"/>
      <c r="X391" s="68"/>
      <c r="Y391" s="68"/>
      <c r="Z391" s="68"/>
      <c r="AA391" s="68"/>
      <c r="AB391" s="23"/>
    </row>
    <row r="392" spans="2:28" x14ac:dyDescent="0.3"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68"/>
      <c r="V392" s="23"/>
      <c r="W392" s="68"/>
      <c r="X392" s="68"/>
      <c r="Y392" s="68"/>
      <c r="Z392" s="68"/>
      <c r="AA392" s="68"/>
      <c r="AB392" s="23"/>
    </row>
    <row r="393" spans="2:28" x14ac:dyDescent="0.3"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68"/>
      <c r="V393" s="23"/>
      <c r="W393" s="68"/>
      <c r="X393" s="68"/>
      <c r="Y393" s="68"/>
      <c r="Z393" s="68"/>
      <c r="AA393" s="68"/>
      <c r="AB393" s="23"/>
    </row>
    <row r="394" spans="2:28" x14ac:dyDescent="0.3"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68"/>
      <c r="V394" s="23"/>
      <c r="W394" s="68"/>
      <c r="X394" s="68"/>
      <c r="Y394" s="68"/>
      <c r="Z394" s="68"/>
      <c r="AA394" s="68"/>
      <c r="AB394" s="23"/>
    </row>
    <row r="395" spans="2:28" x14ac:dyDescent="0.3"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68"/>
      <c r="V395" s="23"/>
      <c r="W395" s="68"/>
      <c r="X395" s="68"/>
      <c r="Y395" s="68"/>
      <c r="Z395" s="68"/>
      <c r="AA395" s="68"/>
      <c r="AB395" s="23"/>
    </row>
    <row r="396" spans="2:28" s="36" customFormat="1" x14ac:dyDescent="0.3"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68"/>
      <c r="V396" s="23"/>
      <c r="W396" s="68"/>
      <c r="X396" s="68"/>
      <c r="Y396" s="68"/>
      <c r="Z396" s="68"/>
      <c r="AA396" s="68"/>
      <c r="AB396" s="23"/>
    </row>
    <row r="397" spans="2:28" x14ac:dyDescent="0.3"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68"/>
      <c r="V397" s="23"/>
      <c r="W397" s="68"/>
      <c r="X397" s="68"/>
      <c r="Y397" s="68"/>
      <c r="Z397" s="68"/>
      <c r="AA397" s="68"/>
      <c r="AB397" s="23"/>
    </row>
    <row r="398" spans="2:28" s="40" customFormat="1" x14ac:dyDescent="0.3"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68"/>
      <c r="V398" s="23"/>
      <c r="W398" s="69"/>
      <c r="X398" s="68"/>
      <c r="Y398" s="69"/>
      <c r="Z398" s="69"/>
      <c r="AA398" s="68"/>
      <c r="AB398" s="23"/>
    </row>
    <row r="399" spans="2:28" x14ac:dyDescent="0.3"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68"/>
      <c r="V399" s="23"/>
      <c r="W399" s="68"/>
      <c r="X399" s="68"/>
      <c r="Y399" s="68"/>
      <c r="Z399" s="68"/>
      <c r="AA399" s="68"/>
      <c r="AB399" s="23"/>
    </row>
    <row r="400" spans="2:28" x14ac:dyDescent="0.3"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68"/>
      <c r="V400" s="23"/>
      <c r="W400" s="68"/>
      <c r="X400" s="68"/>
      <c r="Y400" s="68"/>
      <c r="Z400" s="68"/>
      <c r="AA400" s="68"/>
      <c r="AB400" s="23"/>
    </row>
    <row r="401" spans="2:28" x14ac:dyDescent="0.3"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68"/>
      <c r="V401" s="23"/>
      <c r="W401" s="68"/>
      <c r="X401" s="68"/>
      <c r="Y401" s="68"/>
      <c r="Z401" s="68"/>
      <c r="AA401" s="68"/>
      <c r="AB401" s="23"/>
    </row>
    <row r="402" spans="2:28" x14ac:dyDescent="0.3"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68"/>
      <c r="V402" s="23"/>
      <c r="W402" s="68"/>
      <c r="X402" s="68"/>
      <c r="Y402" s="68"/>
      <c r="Z402" s="68"/>
      <c r="AA402" s="68"/>
      <c r="AB402" s="23"/>
    </row>
    <row r="403" spans="2:28" x14ac:dyDescent="0.3"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68"/>
      <c r="V403" s="23"/>
      <c r="W403" s="68"/>
      <c r="X403" s="68"/>
      <c r="Y403" s="68"/>
      <c r="Z403" s="68"/>
      <c r="AA403" s="68"/>
      <c r="AB403" s="23"/>
    </row>
    <row r="404" spans="2:28" x14ac:dyDescent="0.3"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68"/>
      <c r="V404" s="23"/>
      <c r="W404" s="68"/>
      <c r="X404" s="68"/>
      <c r="Y404" s="68"/>
      <c r="Z404" s="68"/>
      <c r="AA404" s="68"/>
      <c r="AB404" s="23"/>
    </row>
    <row r="405" spans="2:28" x14ac:dyDescent="0.3"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68"/>
      <c r="V405" s="23"/>
      <c r="W405" s="68"/>
      <c r="X405" s="68"/>
      <c r="Y405" s="68"/>
      <c r="Z405" s="68"/>
      <c r="AA405" s="68"/>
      <c r="AB405" s="23"/>
    </row>
    <row r="406" spans="2:28" s="36" customFormat="1" x14ac:dyDescent="0.3"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68"/>
      <c r="V406" s="23"/>
      <c r="W406" s="68"/>
      <c r="X406" s="68"/>
      <c r="Y406" s="68"/>
      <c r="Z406" s="68"/>
      <c r="AA406" s="68"/>
      <c r="AB406" s="23"/>
    </row>
    <row r="407" spans="2:28" x14ac:dyDescent="0.3"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68"/>
      <c r="V407" s="23"/>
      <c r="W407" s="68"/>
      <c r="X407" s="68"/>
      <c r="Y407" s="68"/>
      <c r="Z407" s="68"/>
      <c r="AA407" s="68"/>
      <c r="AB407" s="23"/>
    </row>
    <row r="408" spans="2:28" s="36" customFormat="1" x14ac:dyDescent="0.3"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68"/>
      <c r="V408" s="23"/>
      <c r="W408" s="68"/>
      <c r="X408" s="68"/>
      <c r="Y408" s="68"/>
      <c r="Z408" s="68"/>
      <c r="AA408" s="68"/>
      <c r="AB408" s="23"/>
    </row>
    <row r="409" spans="2:28" x14ac:dyDescent="0.3"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68"/>
      <c r="V409" s="23"/>
      <c r="W409" s="68"/>
      <c r="X409" s="68"/>
      <c r="Y409" s="68"/>
      <c r="Z409" s="68"/>
      <c r="AA409" s="68"/>
      <c r="AB409" s="23"/>
    </row>
    <row r="410" spans="2:28" x14ac:dyDescent="0.3"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68"/>
      <c r="V410" s="23"/>
      <c r="W410" s="68"/>
      <c r="X410" s="68"/>
      <c r="Y410" s="68"/>
      <c r="Z410" s="68"/>
      <c r="AA410" s="68"/>
      <c r="AB410" s="23"/>
    </row>
    <row r="411" spans="2:28" x14ac:dyDescent="0.3"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68"/>
      <c r="V411" s="23"/>
      <c r="W411" s="68"/>
      <c r="X411" s="68"/>
      <c r="Y411" s="68"/>
      <c r="Z411" s="68"/>
      <c r="AA411" s="68"/>
      <c r="AB411" s="23"/>
    </row>
    <row r="412" spans="2:28" s="36" customFormat="1" x14ac:dyDescent="0.3"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68"/>
      <c r="V412" s="23"/>
      <c r="W412" s="68"/>
      <c r="X412" s="68"/>
      <c r="Y412" s="68"/>
      <c r="Z412" s="68"/>
      <c r="AA412" s="68"/>
      <c r="AB412" s="23"/>
    </row>
    <row r="413" spans="2:28" x14ac:dyDescent="0.3"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68"/>
      <c r="V413" s="23"/>
      <c r="W413" s="68"/>
      <c r="X413" s="68"/>
      <c r="Y413" s="68"/>
      <c r="Z413" s="68"/>
      <c r="AA413" s="68"/>
      <c r="AB413" s="23"/>
    </row>
    <row r="414" spans="2:28" x14ac:dyDescent="0.3"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68"/>
      <c r="V414" s="23"/>
      <c r="W414" s="68"/>
      <c r="X414" s="68"/>
      <c r="Y414" s="68"/>
      <c r="Z414" s="68"/>
      <c r="AA414" s="68"/>
      <c r="AB414" s="23"/>
    </row>
    <row r="415" spans="2:28" x14ac:dyDescent="0.3">
      <c r="B415" s="12"/>
      <c r="M415" s="8"/>
      <c r="N415" s="8"/>
      <c r="O415" s="8"/>
      <c r="P415" s="8"/>
      <c r="Q415" s="8"/>
      <c r="R415" s="8"/>
      <c r="S415" s="8"/>
      <c r="T415" s="8"/>
      <c r="V415" s="23"/>
      <c r="AB415" s="23"/>
    </row>
    <row r="416" spans="2:28" x14ac:dyDescent="0.3">
      <c r="B416" s="65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2:28" x14ac:dyDescent="0.3">
      <c r="B417" s="12"/>
      <c r="M417" s="8"/>
      <c r="N417" s="8"/>
      <c r="O417" s="8"/>
      <c r="P417" s="8"/>
      <c r="Q417" s="8"/>
      <c r="R417" s="8"/>
      <c r="S417" s="8"/>
      <c r="T417" s="8"/>
      <c r="V417" s="23"/>
      <c r="AB417" s="23"/>
    </row>
    <row r="418" spans="2:28" x14ac:dyDescent="0.3">
      <c r="B418" s="12"/>
      <c r="M418" s="8"/>
      <c r="N418" s="8"/>
      <c r="O418" s="8"/>
      <c r="P418" s="8"/>
      <c r="Q418" s="8"/>
      <c r="R418" s="8"/>
      <c r="S418" s="8"/>
      <c r="T418" s="8"/>
      <c r="V418" s="23"/>
      <c r="AB418" s="23"/>
    </row>
    <row r="419" spans="2:28" x14ac:dyDescent="0.3">
      <c r="B419" s="12"/>
      <c r="M419" s="8"/>
      <c r="N419" s="8"/>
      <c r="O419" s="8"/>
      <c r="P419" s="8"/>
      <c r="Q419" s="8"/>
      <c r="R419" s="8"/>
      <c r="S419" s="8"/>
      <c r="T419" s="8"/>
      <c r="V419" s="23"/>
      <c r="AB419" s="23"/>
    </row>
    <row r="420" spans="2:28" x14ac:dyDescent="0.3">
      <c r="B420" s="12"/>
      <c r="M420" s="8"/>
      <c r="N420" s="8"/>
      <c r="O420" s="8"/>
      <c r="P420" s="8"/>
      <c r="Q420" s="8"/>
      <c r="R420" s="8"/>
      <c r="S420" s="8"/>
      <c r="T420" s="8"/>
      <c r="V420" s="23"/>
      <c r="AB420" s="23"/>
    </row>
    <row r="421" spans="2:28" x14ac:dyDescent="0.3">
      <c r="B421" s="12"/>
      <c r="M421" s="8"/>
      <c r="N421" s="8"/>
      <c r="O421" s="8"/>
      <c r="P421" s="8"/>
      <c r="Q421" s="8"/>
      <c r="R421" s="8"/>
      <c r="S421" s="8"/>
      <c r="T421" s="8"/>
      <c r="V421" s="23"/>
      <c r="AB421" s="23"/>
    </row>
    <row r="422" spans="2:28" s="29" customFormat="1" x14ac:dyDescent="0.3">
      <c r="B422" s="12"/>
      <c r="C422"/>
      <c r="D422"/>
      <c r="E422"/>
      <c r="F422"/>
      <c r="G422"/>
      <c r="H422"/>
      <c r="I422"/>
      <c r="J422"/>
      <c r="K422"/>
      <c r="L422"/>
      <c r="M422" s="8"/>
      <c r="N422" s="8"/>
      <c r="O422" s="8"/>
      <c r="P422" s="8"/>
      <c r="Q422" s="8"/>
      <c r="R422" s="8"/>
      <c r="S422" s="8"/>
      <c r="T422" s="8"/>
      <c r="U422"/>
      <c r="V422" s="23"/>
      <c r="W422"/>
      <c r="X422"/>
      <c r="Y422"/>
      <c r="Z422"/>
      <c r="AA422"/>
      <c r="AB422" s="23"/>
    </row>
    <row r="423" spans="2:28" x14ac:dyDescent="0.3">
      <c r="B423" s="12"/>
      <c r="M423" s="8"/>
      <c r="N423" s="8"/>
      <c r="O423" s="8"/>
      <c r="P423" s="8"/>
      <c r="Q423" s="8"/>
      <c r="R423" s="8"/>
      <c r="S423" s="8"/>
      <c r="T423" s="8"/>
      <c r="V423" s="23"/>
      <c r="AB423" s="23"/>
    </row>
    <row r="424" spans="2:28" s="40" customFormat="1" x14ac:dyDescent="0.3">
      <c r="B424" s="12"/>
      <c r="C424"/>
      <c r="D424"/>
      <c r="E424"/>
      <c r="F424"/>
      <c r="G424"/>
      <c r="H424"/>
      <c r="I424"/>
      <c r="J424"/>
      <c r="K424"/>
      <c r="L424"/>
      <c r="M424" s="8"/>
      <c r="N424" s="8"/>
      <c r="O424" s="8"/>
      <c r="P424" s="8"/>
      <c r="Q424" s="8"/>
      <c r="R424" s="8"/>
      <c r="S424" s="8"/>
      <c r="T424" s="8"/>
      <c r="U424"/>
      <c r="V424" s="23"/>
      <c r="W424" s="70"/>
      <c r="X424"/>
      <c r="Y424" s="70"/>
      <c r="Z424" s="70"/>
      <c r="AA424"/>
      <c r="AB424" s="23"/>
    </row>
    <row r="425" spans="2:28" x14ac:dyDescent="0.3">
      <c r="B425" s="12"/>
      <c r="M425" s="8"/>
      <c r="N425" s="8"/>
      <c r="O425" s="8"/>
      <c r="P425" s="8"/>
      <c r="Q425" s="8"/>
      <c r="R425" s="8"/>
      <c r="S425" s="8"/>
      <c r="T425" s="8"/>
      <c r="V425" s="23"/>
      <c r="AB425" s="23"/>
    </row>
    <row r="426" spans="2:28" x14ac:dyDescent="0.3">
      <c r="B426" s="12"/>
      <c r="M426" s="8"/>
      <c r="N426" s="8"/>
      <c r="O426" s="8"/>
      <c r="P426" s="8"/>
      <c r="Q426" s="8"/>
      <c r="R426" s="8"/>
      <c r="S426" s="8"/>
      <c r="T426" s="8"/>
      <c r="V426" s="23"/>
      <c r="AB426" s="23"/>
    </row>
    <row r="427" spans="2:28" x14ac:dyDescent="0.3">
      <c r="B427" s="12"/>
      <c r="M427" s="8"/>
      <c r="N427" s="8"/>
      <c r="O427" s="8"/>
      <c r="P427" s="8"/>
      <c r="Q427" s="8"/>
      <c r="R427" s="8"/>
      <c r="S427" s="8"/>
      <c r="T427" s="8"/>
      <c r="V427" s="23"/>
      <c r="AB427" s="23"/>
    </row>
    <row r="428" spans="2:28" x14ac:dyDescent="0.3">
      <c r="B428" s="12"/>
      <c r="M428" s="8"/>
      <c r="N428" s="8"/>
      <c r="O428" s="8"/>
      <c r="P428" s="8"/>
      <c r="Q428" s="8"/>
      <c r="R428" s="8"/>
      <c r="S428" s="8"/>
      <c r="T428" s="8"/>
      <c r="V428" s="23"/>
      <c r="AB428" s="23"/>
    </row>
    <row r="429" spans="2:28" x14ac:dyDescent="0.3">
      <c r="B429" s="12"/>
      <c r="M429" s="8"/>
      <c r="N429" s="8"/>
      <c r="O429" s="8"/>
      <c r="P429" s="8"/>
      <c r="Q429" s="8"/>
      <c r="R429" s="8"/>
      <c r="S429" s="8"/>
      <c r="T429" s="8"/>
      <c r="V429" s="23"/>
      <c r="AB429" s="23"/>
    </row>
    <row r="430" spans="2:28" x14ac:dyDescent="0.3">
      <c r="B430" s="12"/>
      <c r="M430" s="8"/>
      <c r="N430" s="8"/>
      <c r="O430" s="8"/>
      <c r="P430" s="8"/>
      <c r="Q430" s="8"/>
      <c r="R430" s="8"/>
      <c r="S430" s="8"/>
      <c r="T430" s="8"/>
      <c r="V430" s="23"/>
      <c r="AB430" s="23"/>
    </row>
    <row r="431" spans="2:28" x14ac:dyDescent="0.3">
      <c r="B431" s="12"/>
      <c r="M431" s="8"/>
      <c r="N431" s="8"/>
      <c r="O431" s="8"/>
      <c r="P431" s="8"/>
      <c r="Q431" s="8"/>
      <c r="R431" s="8"/>
      <c r="S431" s="8"/>
      <c r="T431" s="8"/>
      <c r="V431" s="23"/>
      <c r="AB431" s="23"/>
    </row>
    <row r="432" spans="2:28" s="36" customFormat="1" x14ac:dyDescent="0.3">
      <c r="B432" s="12"/>
      <c r="C432"/>
      <c r="D432"/>
      <c r="E432"/>
      <c r="F432"/>
      <c r="G432"/>
      <c r="H432"/>
      <c r="I432"/>
      <c r="J432"/>
      <c r="K432"/>
      <c r="L432"/>
      <c r="M432" s="8"/>
      <c r="N432" s="8"/>
      <c r="O432" s="8"/>
      <c r="P432" s="8"/>
      <c r="Q432" s="8"/>
      <c r="R432" s="8"/>
      <c r="S432" s="8"/>
      <c r="T432" s="8"/>
      <c r="U432"/>
      <c r="V432" s="23"/>
      <c r="W432"/>
      <c r="X432"/>
      <c r="Y432"/>
      <c r="Z432"/>
      <c r="AA432"/>
      <c r="AB432" s="23"/>
    </row>
    <row r="433" spans="2:28" x14ac:dyDescent="0.3">
      <c r="B433" s="12"/>
      <c r="M433" s="8"/>
      <c r="N433" s="8"/>
      <c r="O433" s="8"/>
      <c r="P433" s="8"/>
      <c r="Q433" s="8"/>
      <c r="R433" s="8"/>
      <c r="S433" s="8"/>
      <c r="T433" s="8"/>
      <c r="V433" s="23"/>
      <c r="AB433" s="23"/>
    </row>
    <row r="434" spans="2:28" s="29" customFormat="1" x14ac:dyDescent="0.3">
      <c r="B434" s="12"/>
      <c r="C434"/>
      <c r="D434"/>
      <c r="E434"/>
      <c r="F434"/>
      <c r="G434"/>
      <c r="H434"/>
      <c r="I434"/>
      <c r="J434"/>
      <c r="K434"/>
      <c r="L434"/>
      <c r="M434" s="8"/>
      <c r="N434" s="8"/>
      <c r="O434" s="8"/>
      <c r="P434" s="8"/>
      <c r="Q434" s="8"/>
      <c r="R434" s="8"/>
      <c r="S434" s="8"/>
      <c r="T434" s="8"/>
      <c r="U434"/>
      <c r="V434" s="23"/>
      <c r="W434"/>
      <c r="X434"/>
      <c r="Y434"/>
      <c r="Z434"/>
      <c r="AA434"/>
      <c r="AB434" s="23"/>
    </row>
    <row r="435" spans="2:28" x14ac:dyDescent="0.3">
      <c r="B435" s="12"/>
      <c r="M435" s="8"/>
      <c r="N435" s="8"/>
      <c r="O435" s="8"/>
      <c r="P435" s="8"/>
      <c r="Q435" s="8"/>
      <c r="R435" s="8"/>
      <c r="S435" s="8"/>
      <c r="T435" s="8"/>
      <c r="V435" s="23"/>
      <c r="AB435" s="23"/>
    </row>
    <row r="436" spans="2:28" x14ac:dyDescent="0.3">
      <c r="B436" s="12"/>
      <c r="M436" s="8"/>
      <c r="N436" s="8"/>
      <c r="O436" s="8"/>
      <c r="P436" s="8"/>
      <c r="Q436" s="8"/>
      <c r="R436" s="8"/>
      <c r="S436" s="8"/>
      <c r="T436" s="8"/>
      <c r="V436" s="23"/>
      <c r="AB436" s="23"/>
    </row>
    <row r="437" spans="2:28" x14ac:dyDescent="0.3">
      <c r="B437" s="12"/>
      <c r="M437" s="8"/>
      <c r="N437" s="8"/>
      <c r="O437" s="8"/>
      <c r="P437" s="8"/>
      <c r="Q437" s="8"/>
      <c r="R437" s="8"/>
      <c r="S437" s="8"/>
      <c r="T437" s="8"/>
      <c r="V437" s="23"/>
      <c r="AB437" s="23"/>
    </row>
    <row r="438" spans="2:28" s="29" customFormat="1" x14ac:dyDescent="0.3">
      <c r="B438" s="12"/>
      <c r="C438"/>
      <c r="D438"/>
      <c r="E438"/>
      <c r="F438"/>
      <c r="G438"/>
      <c r="H438"/>
      <c r="I438"/>
      <c r="J438"/>
      <c r="K438"/>
      <c r="L438"/>
      <c r="M438" s="8"/>
      <c r="N438" s="8"/>
      <c r="O438" s="8"/>
      <c r="P438" s="8"/>
      <c r="Q438" s="8"/>
      <c r="R438" s="8"/>
      <c r="S438" s="8"/>
      <c r="T438" s="8"/>
      <c r="U438"/>
      <c r="V438" s="23"/>
      <c r="W438"/>
      <c r="X438"/>
      <c r="Y438"/>
      <c r="Z438"/>
      <c r="AA438"/>
      <c r="AB438" s="23"/>
    </row>
    <row r="439" spans="2:28" x14ac:dyDescent="0.3">
      <c r="B439" s="12"/>
      <c r="M439" s="8"/>
      <c r="N439" s="8"/>
      <c r="O439" s="8"/>
      <c r="P439" s="8"/>
      <c r="Q439" s="8"/>
      <c r="R439" s="8"/>
      <c r="S439" s="8"/>
      <c r="T439" s="8"/>
      <c r="V439" s="23"/>
      <c r="AB439" s="23"/>
    </row>
    <row r="440" spans="2:28" x14ac:dyDescent="0.3">
      <c r="B440" s="12"/>
      <c r="M440" s="8"/>
      <c r="N440" s="8"/>
      <c r="O440" s="8"/>
      <c r="P440" s="8"/>
      <c r="Q440" s="8"/>
      <c r="R440" s="8"/>
      <c r="S440" s="8"/>
      <c r="T440" s="8"/>
      <c r="V440" s="23"/>
      <c r="AB440" s="23"/>
    </row>
    <row r="442" spans="2:28" x14ac:dyDescent="0.3">
      <c r="B442" s="65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2:28" x14ac:dyDescent="0.3">
      <c r="B443" s="12"/>
      <c r="M443" s="8"/>
      <c r="N443" s="8"/>
      <c r="O443" s="8"/>
      <c r="P443" s="8"/>
      <c r="Q443" s="8"/>
      <c r="R443" s="8"/>
      <c r="S443" s="8"/>
      <c r="T443" s="8"/>
      <c r="V443" s="23"/>
      <c r="AB443" s="23"/>
    </row>
    <row r="444" spans="2:28" x14ac:dyDescent="0.3">
      <c r="B444" s="12"/>
      <c r="M444" s="8"/>
      <c r="N444" s="8"/>
      <c r="O444" s="8"/>
      <c r="P444" s="8"/>
      <c r="Q444" s="8"/>
      <c r="R444" s="8"/>
      <c r="S444" s="8"/>
      <c r="T444" s="8"/>
      <c r="V444" s="23"/>
      <c r="AB444" s="23"/>
    </row>
    <row r="445" spans="2:28" x14ac:dyDescent="0.3">
      <c r="B445" s="12"/>
      <c r="M445" s="8"/>
      <c r="N445" s="8"/>
      <c r="O445" s="8"/>
      <c r="P445" s="8"/>
      <c r="Q445" s="8"/>
      <c r="R445" s="8"/>
      <c r="S445" s="8"/>
      <c r="T445" s="8"/>
      <c r="V445" s="23"/>
      <c r="AB445" s="23"/>
    </row>
    <row r="446" spans="2:28" x14ac:dyDescent="0.3">
      <c r="B446" s="12"/>
      <c r="M446" s="8"/>
      <c r="N446" s="8"/>
      <c r="O446" s="8"/>
      <c r="P446" s="8"/>
      <c r="Q446" s="8"/>
      <c r="R446" s="8"/>
      <c r="S446" s="8"/>
      <c r="T446" s="8"/>
      <c r="V446" s="23"/>
      <c r="AB446" s="23"/>
    </row>
    <row r="447" spans="2:28" x14ac:dyDescent="0.3">
      <c r="B447" s="12"/>
      <c r="M447" s="8"/>
      <c r="N447" s="8"/>
      <c r="O447" s="8"/>
      <c r="P447" s="8"/>
      <c r="Q447" s="8"/>
      <c r="R447" s="8"/>
      <c r="S447" s="8"/>
      <c r="T447" s="8"/>
      <c r="V447" s="23"/>
      <c r="AB447" s="23"/>
    </row>
    <row r="448" spans="2:28" s="29" customFormat="1" x14ac:dyDescent="0.3">
      <c r="B448" s="12"/>
      <c r="C448"/>
      <c r="D448"/>
      <c r="E448"/>
      <c r="F448"/>
      <c r="G448"/>
      <c r="H448"/>
      <c r="I448"/>
      <c r="J448"/>
      <c r="K448"/>
      <c r="L448"/>
      <c r="M448" s="8"/>
      <c r="N448" s="8"/>
      <c r="O448" s="8"/>
      <c r="P448" s="8"/>
      <c r="Q448" s="8"/>
      <c r="R448" s="8"/>
      <c r="S448" s="8"/>
      <c r="T448" s="8"/>
      <c r="U448"/>
      <c r="V448" s="23"/>
      <c r="W448"/>
      <c r="X448"/>
      <c r="Y448"/>
      <c r="Z448"/>
      <c r="AA448"/>
      <c r="AB448" s="23"/>
    </row>
    <row r="449" spans="2:28" x14ac:dyDescent="0.3">
      <c r="B449" s="12"/>
      <c r="M449" s="8"/>
      <c r="N449" s="8"/>
      <c r="O449" s="8"/>
      <c r="P449" s="8"/>
      <c r="Q449" s="8"/>
      <c r="R449" s="8"/>
      <c r="S449" s="8"/>
      <c r="T449" s="8"/>
      <c r="V449" s="23"/>
      <c r="AB449" s="23"/>
    </row>
    <row r="450" spans="2:28" s="40" customFormat="1" x14ac:dyDescent="0.3">
      <c r="B450" s="12"/>
      <c r="C450"/>
      <c r="D450"/>
      <c r="E450"/>
      <c r="F450"/>
      <c r="G450"/>
      <c r="H450"/>
      <c r="I450"/>
      <c r="J450"/>
      <c r="K450"/>
      <c r="L450"/>
      <c r="M450" s="8"/>
      <c r="N450" s="8"/>
      <c r="O450" s="8"/>
      <c r="P450" s="8"/>
      <c r="Q450" s="8"/>
      <c r="R450" s="8"/>
      <c r="S450" s="8"/>
      <c r="T450" s="8"/>
      <c r="U450"/>
      <c r="V450" s="23"/>
      <c r="W450"/>
      <c r="X450"/>
      <c r="Y450"/>
      <c r="Z450"/>
      <c r="AA450"/>
      <c r="AB450" s="23"/>
    </row>
    <row r="451" spans="2:28" x14ac:dyDescent="0.3">
      <c r="B451" s="12"/>
      <c r="M451" s="8"/>
      <c r="N451" s="8"/>
      <c r="O451" s="8"/>
      <c r="P451" s="8"/>
      <c r="Q451" s="8"/>
      <c r="R451" s="8"/>
      <c r="S451" s="8"/>
      <c r="T451" s="8"/>
      <c r="V451" s="23"/>
      <c r="AB451" s="23"/>
    </row>
    <row r="452" spans="2:28" x14ac:dyDescent="0.3">
      <c r="B452" s="12"/>
      <c r="M452" s="8"/>
      <c r="N452" s="8"/>
      <c r="O452" s="8"/>
      <c r="P452" s="8"/>
      <c r="Q452" s="8"/>
      <c r="R452" s="8"/>
      <c r="S452" s="8"/>
      <c r="T452" s="8"/>
      <c r="V452" s="23"/>
      <c r="AB452" s="23"/>
    </row>
    <row r="453" spans="2:28" x14ac:dyDescent="0.3">
      <c r="B453" s="12"/>
      <c r="M453" s="8"/>
      <c r="N453" s="8"/>
      <c r="O453" s="8"/>
      <c r="P453" s="8"/>
      <c r="Q453" s="8"/>
      <c r="R453" s="8"/>
      <c r="S453" s="8"/>
      <c r="T453" s="8"/>
      <c r="V453" s="23"/>
      <c r="AB453" s="23"/>
    </row>
    <row r="454" spans="2:28" x14ac:dyDescent="0.3">
      <c r="B454" s="12"/>
      <c r="M454" s="8"/>
      <c r="N454" s="8"/>
      <c r="O454" s="8"/>
      <c r="P454" s="8"/>
      <c r="Q454" s="8"/>
      <c r="R454" s="8"/>
      <c r="S454" s="8"/>
      <c r="T454" s="8"/>
      <c r="V454" s="23"/>
      <c r="AB454" s="23"/>
    </row>
    <row r="455" spans="2:28" x14ac:dyDescent="0.3">
      <c r="B455" s="12"/>
      <c r="M455" s="8"/>
      <c r="N455" s="8"/>
      <c r="O455" s="8"/>
      <c r="P455" s="8"/>
      <c r="Q455" s="8"/>
      <c r="R455" s="8"/>
      <c r="S455" s="8"/>
      <c r="T455" s="8"/>
      <c r="V455" s="23"/>
      <c r="AB455" s="23"/>
    </row>
    <row r="456" spans="2:28" x14ac:dyDescent="0.3">
      <c r="B456" s="12"/>
      <c r="M456" s="8"/>
      <c r="N456" s="8"/>
      <c r="O456" s="8"/>
      <c r="P456" s="8"/>
      <c r="Q456" s="8"/>
      <c r="R456" s="8"/>
      <c r="S456" s="8"/>
      <c r="T456" s="8"/>
      <c r="V456" s="23"/>
      <c r="AB456" s="23"/>
    </row>
    <row r="457" spans="2:28" x14ac:dyDescent="0.3">
      <c r="B457" s="12"/>
      <c r="M457" s="8"/>
      <c r="N457" s="8"/>
      <c r="O457" s="8"/>
      <c r="P457" s="8"/>
      <c r="Q457" s="8"/>
      <c r="R457" s="8"/>
      <c r="S457" s="8"/>
      <c r="T457" s="8"/>
      <c r="V457" s="23"/>
      <c r="AB457" s="23"/>
    </row>
    <row r="458" spans="2:28" s="36" customFormat="1" x14ac:dyDescent="0.3">
      <c r="B458" s="12"/>
      <c r="C458"/>
      <c r="D458"/>
      <c r="E458"/>
      <c r="F458"/>
      <c r="G458"/>
      <c r="H458"/>
      <c r="I458"/>
      <c r="J458"/>
      <c r="K458"/>
      <c r="L458"/>
      <c r="M458" s="8"/>
      <c r="N458" s="8"/>
      <c r="O458" s="8"/>
      <c r="P458" s="8"/>
      <c r="Q458" s="8"/>
      <c r="R458" s="8"/>
      <c r="S458" s="8"/>
      <c r="T458" s="8"/>
      <c r="U458"/>
      <c r="V458" s="23"/>
      <c r="W458"/>
      <c r="X458"/>
      <c r="Y458"/>
      <c r="Z458"/>
      <c r="AA458"/>
      <c r="AB458" s="23"/>
    </row>
    <row r="459" spans="2:28" x14ac:dyDescent="0.3">
      <c r="B459" s="12"/>
      <c r="M459" s="8"/>
      <c r="N459" s="8"/>
      <c r="O459" s="8"/>
      <c r="P459" s="8"/>
      <c r="Q459" s="8"/>
      <c r="R459" s="8"/>
      <c r="S459" s="8"/>
      <c r="T459" s="8"/>
      <c r="V459" s="23"/>
      <c r="AB459" s="23"/>
    </row>
    <row r="460" spans="2:28" s="29" customFormat="1" x14ac:dyDescent="0.3">
      <c r="B460" s="12"/>
      <c r="C460"/>
      <c r="D460"/>
      <c r="E460"/>
      <c r="F460"/>
      <c r="G460"/>
      <c r="H460"/>
      <c r="I460"/>
      <c r="J460"/>
      <c r="K460"/>
      <c r="L460"/>
      <c r="M460" s="8"/>
      <c r="N460" s="8"/>
      <c r="O460" s="8"/>
      <c r="P460" s="8"/>
      <c r="Q460" s="8"/>
      <c r="R460" s="8"/>
      <c r="S460" s="8"/>
      <c r="T460" s="8"/>
      <c r="U460"/>
      <c r="V460" s="23"/>
      <c r="W460"/>
      <c r="X460"/>
      <c r="Y460"/>
      <c r="Z460"/>
      <c r="AA460"/>
      <c r="AB460" s="23"/>
    </row>
    <row r="461" spans="2:28" x14ac:dyDescent="0.3">
      <c r="B461" s="12"/>
      <c r="M461" s="8"/>
      <c r="N461" s="8"/>
      <c r="O461" s="8"/>
      <c r="P461" s="8"/>
      <c r="Q461" s="8"/>
      <c r="R461" s="8"/>
      <c r="S461" s="8"/>
      <c r="T461" s="8"/>
      <c r="V461" s="23"/>
      <c r="AB461" s="23"/>
    </row>
    <row r="462" spans="2:28" x14ac:dyDescent="0.3">
      <c r="B462" s="12"/>
      <c r="M462" s="8"/>
      <c r="N462" s="8"/>
      <c r="O462" s="8"/>
      <c r="P462" s="8"/>
      <c r="Q462" s="8"/>
      <c r="R462" s="8"/>
      <c r="S462" s="8"/>
      <c r="T462" s="8"/>
      <c r="V462" s="23"/>
      <c r="AB462" s="23"/>
    </row>
    <row r="463" spans="2:28" x14ac:dyDescent="0.3">
      <c r="B463" s="12"/>
      <c r="M463" s="8"/>
      <c r="N463" s="8"/>
      <c r="O463" s="8"/>
      <c r="P463" s="8"/>
      <c r="Q463" s="8"/>
      <c r="R463" s="8"/>
      <c r="S463" s="8"/>
      <c r="T463" s="8"/>
      <c r="V463" s="23"/>
      <c r="AB463" s="23"/>
    </row>
    <row r="464" spans="2:28" s="29" customFormat="1" x14ac:dyDescent="0.3">
      <c r="B464" s="12"/>
      <c r="C464"/>
      <c r="D464"/>
      <c r="E464"/>
      <c r="F464"/>
      <c r="G464"/>
      <c r="H464"/>
      <c r="I464"/>
      <c r="J464"/>
      <c r="K464"/>
      <c r="L464"/>
      <c r="M464" s="8"/>
      <c r="N464" s="8"/>
      <c r="O464" s="8"/>
      <c r="P464" s="8"/>
      <c r="Q464" s="8"/>
      <c r="R464" s="8"/>
      <c r="S464" s="8"/>
      <c r="T464" s="8"/>
      <c r="U464"/>
      <c r="V464" s="23"/>
      <c r="W464"/>
      <c r="X464"/>
      <c r="Y464"/>
      <c r="Z464"/>
      <c r="AA464"/>
      <c r="AB464" s="23"/>
    </row>
    <row r="465" spans="2:28" x14ac:dyDescent="0.3">
      <c r="B465" s="12"/>
      <c r="M465" s="8"/>
      <c r="N465" s="8"/>
      <c r="O465" s="8"/>
      <c r="P465" s="8"/>
      <c r="Q465" s="8"/>
      <c r="R465" s="8"/>
      <c r="S465" s="8"/>
      <c r="T465" s="8"/>
      <c r="V465" s="23"/>
      <c r="AB465" s="23"/>
    </row>
    <row r="466" spans="2:28" x14ac:dyDescent="0.3">
      <c r="B466" s="12"/>
      <c r="M466" s="8"/>
      <c r="N466" s="8"/>
      <c r="O466" s="8"/>
      <c r="P466" s="8"/>
      <c r="Q466" s="8"/>
      <c r="R466" s="8"/>
      <c r="S466" s="8"/>
      <c r="T466" s="8"/>
      <c r="V466" s="23"/>
      <c r="AB466" s="23"/>
    </row>
  </sheetData>
  <sheetProtection sheet="1" objects="1" scenarios="1"/>
  <conditionalFormatting sqref="N10:N368">
    <cfRule type="cellIs" dxfId="125" priority="13" operator="lessThan">
      <formula>-0.2</formula>
    </cfRule>
    <cfRule type="cellIs" dxfId="124" priority="14" operator="greaterThan">
      <formula>0.2</formula>
    </cfRule>
  </conditionalFormatting>
  <conditionalFormatting sqref="N374:N386">
    <cfRule type="cellIs" dxfId="123" priority="11" operator="lessThan">
      <formula>-0.2</formula>
    </cfRule>
    <cfRule type="cellIs" dxfId="122" priority="12" operator="greaterThan">
      <formula>0.2</formula>
    </cfRule>
  </conditionalFormatting>
  <conditionalFormatting sqref="N415">
    <cfRule type="cellIs" dxfId="121" priority="7" operator="lessThan">
      <formula>-0.2</formula>
    </cfRule>
    <cfRule type="cellIs" dxfId="120" priority="8" operator="greaterThan">
      <formula>0.2</formula>
    </cfRule>
  </conditionalFormatting>
  <conditionalFormatting sqref="N391:N414">
    <cfRule type="cellIs" dxfId="119" priority="5" operator="lessThan">
      <formula>-0.2</formula>
    </cfRule>
    <cfRule type="cellIs" dxfId="118" priority="6" operator="greaterThan">
      <formula>0.2</formula>
    </cfRule>
  </conditionalFormatting>
  <conditionalFormatting sqref="N417:N440">
    <cfRule type="cellIs" dxfId="117" priority="3" operator="lessThan">
      <formula>-0.2</formula>
    </cfRule>
    <cfRule type="cellIs" dxfId="116" priority="4" operator="greaterThan">
      <formula>0.2</formula>
    </cfRule>
  </conditionalFormatting>
  <conditionalFormatting sqref="N443:N466">
    <cfRule type="cellIs" dxfId="115" priority="1" operator="lessThan">
      <formula>-0.2</formula>
    </cfRule>
    <cfRule type="cellIs" dxfId="114" priority="2" operator="greaterThan">
      <formula>0.2</formula>
    </cfRule>
  </conditionalFormatting>
  <pageMargins left="0.7" right="0.7" top="0.75" bottom="0.75" header="0.3" footer="0.3"/>
  <pageSetup orientation="portrait" r:id="rId1"/>
  <ignoredErrors>
    <ignoredError sqref="G3:G368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124"/>
  <sheetViews>
    <sheetView showGridLines="0" topLeftCell="A75" zoomScale="70" zoomScaleNormal="70" workbookViewId="0">
      <selection activeCell="A99" sqref="A99:AB99"/>
    </sheetView>
  </sheetViews>
  <sheetFormatPr defaultRowHeight="15.6" x14ac:dyDescent="0.3"/>
  <cols>
    <col min="1" max="1" width="15.796875" customWidth="1"/>
    <col min="2" max="2" width="10.5" bestFit="1" customWidth="1"/>
    <col min="3" max="3" width="10.796875" customWidth="1"/>
    <col min="4" max="4" width="9.8984375" customWidth="1"/>
    <col min="5" max="5" width="8.8984375" customWidth="1"/>
    <col min="6" max="10" width="8.796875" customWidth="1"/>
    <col min="11" max="11" width="11" customWidth="1"/>
    <col min="12" max="12" width="8.796875" customWidth="1"/>
    <col min="13" max="13" width="18.59765625" customWidth="1"/>
    <col min="14" max="14" width="44.8984375" customWidth="1"/>
    <col min="15" max="15" width="45.296875" customWidth="1"/>
    <col min="16" max="16" width="49.296875" customWidth="1"/>
    <col min="17" max="20" width="8.796875" customWidth="1"/>
    <col min="21" max="21" width="20.296875" customWidth="1"/>
    <col min="22" max="22" width="17.59765625" customWidth="1"/>
    <col min="23" max="23" width="31.09765625" customWidth="1"/>
    <col min="24" max="24" width="25.796875" customWidth="1"/>
    <col min="25" max="25" width="24.296875" customWidth="1"/>
    <col min="26" max="26" width="16.8984375" customWidth="1"/>
    <col min="27" max="27" width="31.09765625" customWidth="1"/>
    <col min="28" max="28" width="24.5" customWidth="1"/>
  </cols>
  <sheetData>
    <row r="1" spans="1:28" ht="38.4" x14ac:dyDescent="0.7">
      <c r="A1" s="152"/>
      <c r="B1" s="152"/>
      <c r="C1" s="152"/>
      <c r="D1" s="152"/>
      <c r="E1" s="152"/>
      <c r="F1" s="152"/>
      <c r="G1" s="152"/>
      <c r="H1" s="179" t="s">
        <v>49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 spans="1:28" x14ac:dyDescent="0.3">
      <c r="A2" s="176" t="s">
        <v>50</v>
      </c>
      <c r="B2" s="75" t="s">
        <v>0</v>
      </c>
      <c r="C2" s="20" t="s">
        <v>6</v>
      </c>
      <c r="D2" s="20" t="s">
        <v>7</v>
      </c>
      <c r="E2" s="20" t="s">
        <v>8</v>
      </c>
      <c r="F2" s="20" t="s">
        <v>9</v>
      </c>
      <c r="G2" s="21" t="s">
        <v>35</v>
      </c>
      <c r="H2" s="13" t="s">
        <v>1</v>
      </c>
      <c r="I2" s="13" t="s">
        <v>2</v>
      </c>
      <c r="J2" s="13" t="s">
        <v>3</v>
      </c>
      <c r="K2" s="13" t="s">
        <v>4</v>
      </c>
      <c r="L2" s="13" t="s">
        <v>5</v>
      </c>
      <c r="M2" s="13" t="s">
        <v>18</v>
      </c>
      <c r="N2" s="13" t="s">
        <v>23</v>
      </c>
      <c r="O2" s="13" t="s">
        <v>24</v>
      </c>
      <c r="P2" s="13" t="s">
        <v>25</v>
      </c>
      <c r="Q2" s="13" t="s">
        <v>19</v>
      </c>
      <c r="R2" s="13" t="s">
        <v>20</v>
      </c>
      <c r="S2" s="13" t="s">
        <v>21</v>
      </c>
      <c r="T2" s="13" t="s">
        <v>22</v>
      </c>
      <c r="U2" s="73" t="s">
        <v>10</v>
      </c>
      <c r="V2" s="73" t="s">
        <v>11</v>
      </c>
      <c r="W2" s="73" t="s">
        <v>12</v>
      </c>
      <c r="X2" s="73" t="s">
        <v>13</v>
      </c>
      <c r="Y2" s="73" t="s">
        <v>14</v>
      </c>
      <c r="Z2" s="73" t="s">
        <v>15</v>
      </c>
      <c r="AA2" s="73" t="s">
        <v>16</v>
      </c>
      <c r="AB2" s="73" t="s">
        <v>17</v>
      </c>
    </row>
    <row r="3" spans="1:28" x14ac:dyDescent="0.3">
      <c r="A3" s="176"/>
      <c r="B3" s="3">
        <v>43475</v>
      </c>
      <c r="C3" s="15">
        <f>C18/C33-1</f>
        <v>-0.94841710998530149</v>
      </c>
      <c r="D3" s="15">
        <f t="shared" ref="D3:L3" si="0">D18/D33-1</f>
        <v>-0.48958330002447981</v>
      </c>
      <c r="E3" s="15">
        <f t="shared" si="0"/>
        <v>-0.48958358314972283</v>
      </c>
      <c r="F3" s="79">
        <f t="shared" si="0"/>
        <v>0.14572501295048124</v>
      </c>
      <c r="G3" s="15">
        <f t="shared" si="0"/>
        <v>-0.48958332783737268</v>
      </c>
      <c r="H3" s="15">
        <f t="shared" si="0"/>
        <v>-0.48958335231937844</v>
      </c>
      <c r="I3" s="15">
        <f t="shared" si="0"/>
        <v>-0.47427084466500558</v>
      </c>
      <c r="J3" s="15">
        <f t="shared" si="0"/>
        <v>-0.46879493572224418</v>
      </c>
      <c r="K3" s="15">
        <f t="shared" si="0"/>
        <v>-0.45772798243300084</v>
      </c>
      <c r="L3" s="15">
        <f t="shared" si="0"/>
        <v>-0.4522502426107996</v>
      </c>
      <c r="M3" s="24">
        <v>5.8609992429635833E-2</v>
      </c>
      <c r="N3" s="24">
        <v>-0.4522502426107996</v>
      </c>
      <c r="O3" s="24">
        <v>-0.48958332783737268</v>
      </c>
      <c r="P3" s="24">
        <v>7.3142421741578811E-2</v>
      </c>
      <c r="Q3" s="24">
        <f>(I18/H18)/(I33/H33)-1</f>
        <v>3.0000016112237571E-2</v>
      </c>
      <c r="R3" s="24">
        <f>(J18/I18)/(J33/I33)-1</f>
        <v>1.0415836533304246E-2</v>
      </c>
      <c r="S3" s="24">
        <f t="shared" ref="S3:T15" si="1">(K18/J18)/(K33/J33)-1</f>
        <v>2.0833674287895176E-2</v>
      </c>
      <c r="T3" s="24">
        <f t="shared" si="1"/>
        <v>1.0101461341815332E-2</v>
      </c>
      <c r="U3" s="59">
        <f>U18/U33-1</f>
        <v>2.1201908171735173E-3</v>
      </c>
      <c r="V3" s="5">
        <f>V18-V33</f>
        <v>1.0000000000000009E-2</v>
      </c>
      <c r="W3" s="47">
        <f>W18/W33-1</f>
        <v>6.6666666666666652E-2</v>
      </c>
      <c r="X3" s="24">
        <f t="shared" ref="X3:AA3" si="2">X18/X33-1</f>
        <v>0</v>
      </c>
      <c r="Y3" s="24">
        <f t="shared" si="2"/>
        <v>-6.8965517241379337E-2</v>
      </c>
      <c r="Z3" s="47">
        <f t="shared" si="2"/>
        <v>7.8378378378378466E-2</v>
      </c>
      <c r="AA3" s="24">
        <f t="shared" si="2"/>
        <v>9.6774193548387011E-2</v>
      </c>
      <c r="AB3" s="49">
        <f>AB18-AB33</f>
        <v>-1.9999999999999907E-2</v>
      </c>
    </row>
    <row r="4" spans="1:28" x14ac:dyDescent="0.3">
      <c r="A4" s="176"/>
      <c r="B4" s="3">
        <v>43494</v>
      </c>
      <c r="C4" s="15">
        <f>C19/C34-1</f>
        <v>-0.40462431164582546</v>
      </c>
      <c r="D4" s="19">
        <v>1.9768798121875975</v>
      </c>
      <c r="E4" s="15">
        <v>-0.87590011321220818</v>
      </c>
      <c r="F4" s="19">
        <v>1.6565878173136039</v>
      </c>
      <c r="G4" s="15">
        <v>-0.40462431699643209</v>
      </c>
      <c r="H4" s="15">
        <v>-0.40462427961056557</v>
      </c>
      <c r="I4" s="15">
        <v>-0.73093596441362962</v>
      </c>
      <c r="J4" s="15">
        <v>-0.70851416975554826</v>
      </c>
      <c r="K4" s="15">
        <v>-0.70250419310692758</v>
      </c>
      <c r="L4" s="15">
        <v>-0.71708723442563915</v>
      </c>
      <c r="M4" s="24">
        <v>2.8097945089736356E-2</v>
      </c>
      <c r="N4" s="24">
        <v>-0.71708723442563915</v>
      </c>
      <c r="O4" s="24">
        <v>-0.40462431699643209</v>
      </c>
      <c r="P4" s="24">
        <v>-0.52481642115115479</v>
      </c>
      <c r="Q4" s="24">
        <f t="shared" ref="Q4:R15" si="3">(I19/H19)/(I34/H34)-1</f>
        <v>-0.54807690946756116</v>
      </c>
      <c r="R4" s="24">
        <f t="shared" si="3"/>
        <v>8.3332559140494533E-2</v>
      </c>
      <c r="S4" s="24">
        <f t="shared" si="1"/>
        <v>2.0618417861274718E-2</v>
      </c>
      <c r="T4" s="24">
        <f t="shared" si="1"/>
        <v>-4.9019317183025657E-2</v>
      </c>
      <c r="U4" s="78">
        <f t="shared" ref="U4:U15" si="4">U19/U34-1</f>
        <v>-0.28259467644870306</v>
      </c>
      <c r="V4" s="49">
        <f t="shared" ref="V4:V15" si="5">V19-V34</f>
        <v>-9.9999999999999811E-3</v>
      </c>
      <c r="W4" s="24">
        <f t="shared" ref="W4:AA15" si="6">W19/W34-1</f>
        <v>-0.11428571428571432</v>
      </c>
      <c r="X4" s="46">
        <f t="shared" si="6"/>
        <v>0.29411764705882359</v>
      </c>
      <c r="Y4" s="24">
        <f t="shared" si="6"/>
        <v>-0.1071428571428571</v>
      </c>
      <c r="Z4" s="24">
        <f t="shared" si="6"/>
        <v>-7.9155672823219003E-3</v>
      </c>
      <c r="AA4" s="24">
        <f t="shared" si="6"/>
        <v>0.1212121212121211</v>
      </c>
      <c r="AB4" s="5">
        <f t="shared" ref="AB4:AB15" si="7">AB19-AB34</f>
        <v>0</v>
      </c>
    </row>
    <row r="5" spans="1:28" x14ac:dyDescent="0.3">
      <c r="A5" s="176"/>
      <c r="B5" s="3">
        <v>43515</v>
      </c>
      <c r="C5" s="18">
        <v>-3.8095277540170391E-2</v>
      </c>
      <c r="D5" s="18">
        <v>-3.8095355656595387E-2</v>
      </c>
      <c r="E5" s="18">
        <v>-3.8095131783736913E-2</v>
      </c>
      <c r="F5" s="18">
        <v>-3.8095186691883498E-2</v>
      </c>
      <c r="G5" s="18">
        <v>-3.8095258977849822E-2</v>
      </c>
      <c r="H5" s="18">
        <v>-3.809525563663041E-2</v>
      </c>
      <c r="I5" s="18">
        <v>-2.8664702603710457E-2</v>
      </c>
      <c r="J5" s="15">
        <v>-0.57942183783074608</v>
      </c>
      <c r="K5" s="15">
        <v>-0.57537825448312419</v>
      </c>
      <c r="L5" s="15">
        <v>-0.55839299648571217</v>
      </c>
      <c r="M5" s="24">
        <v>2.8277810407735061E-2</v>
      </c>
      <c r="N5" s="24">
        <v>-0.55839299648571217</v>
      </c>
      <c r="O5" s="24">
        <v>-3.8095258977849822E-2</v>
      </c>
      <c r="P5" s="24">
        <v>-0.54090360183579034</v>
      </c>
      <c r="Q5" s="24">
        <f t="shared" si="3"/>
        <v>9.8040404605359566E-3</v>
      </c>
      <c r="R5" s="24">
        <f t="shared" si="3"/>
        <v>-0.56701031734702356</v>
      </c>
      <c r="S5" s="24">
        <f t="shared" si="1"/>
        <v>9.6143445174754483E-3</v>
      </c>
      <c r="T5" s="24">
        <f t="shared" si="1"/>
        <v>4.0000914170649882E-2</v>
      </c>
      <c r="U5" s="59">
        <f t="shared" si="4"/>
        <v>2.871079817507205E-2</v>
      </c>
      <c r="V5" s="5">
        <f t="shared" si="5"/>
        <v>9.9999999999999811E-3</v>
      </c>
      <c r="W5" s="24">
        <f t="shared" si="6"/>
        <v>-0.10256410256410253</v>
      </c>
      <c r="X5" s="46">
        <f t="shared" si="6"/>
        <v>0.11764705882352944</v>
      </c>
      <c r="Y5" s="46">
        <f t="shared" si="6"/>
        <v>0.15999999999999992</v>
      </c>
      <c r="Z5" s="24">
        <f t="shared" si="6"/>
        <v>-1.1299435028248594E-2</v>
      </c>
      <c r="AA5" s="24">
        <f t="shared" si="6"/>
        <v>0.16666666666666674</v>
      </c>
      <c r="AB5" s="5">
        <f t="shared" si="7"/>
        <v>0</v>
      </c>
    </row>
    <row r="6" spans="1:28" x14ac:dyDescent="0.3">
      <c r="A6" s="176"/>
      <c r="B6" s="3">
        <v>43526</v>
      </c>
      <c r="C6" s="16">
        <v>8.3333349447917593E-2</v>
      </c>
      <c r="D6" s="16">
        <v>8.3333369143519853E-2</v>
      </c>
      <c r="E6" s="16">
        <v>8.3333386071977378E-2</v>
      </c>
      <c r="F6" s="16">
        <v>8.3333355645834883E-2</v>
      </c>
      <c r="G6" s="16">
        <v>8.3333360405835055E-2</v>
      </c>
      <c r="H6" s="16">
        <v>8.3333333333333259E-2</v>
      </c>
      <c r="I6" s="16">
        <v>8.3333360958335545E-2</v>
      </c>
      <c r="J6" s="16">
        <v>0.14035112326877575</v>
      </c>
      <c r="K6" s="15">
        <v>-0.41794606809406221</v>
      </c>
      <c r="L6" s="15">
        <v>-0.37594234941110949</v>
      </c>
      <c r="M6" s="24">
        <v>1.9298820571939712E-2</v>
      </c>
      <c r="N6" s="24">
        <v>-0.37594234941110949</v>
      </c>
      <c r="O6" s="24">
        <v>8.3333360405835055E-2</v>
      </c>
      <c r="P6" s="24">
        <v>-0.42394678407179354</v>
      </c>
      <c r="Q6" s="24">
        <f t="shared" si="3"/>
        <v>2.550000210987946E-8</v>
      </c>
      <c r="R6" s="24">
        <f t="shared" si="3"/>
        <v>5.2631779252142019E-2</v>
      </c>
      <c r="S6" s="24">
        <f t="shared" si="1"/>
        <v>-0.48958358524039425</v>
      </c>
      <c r="T6" s="24">
        <f t="shared" si="1"/>
        <v>7.2164650697249533E-2</v>
      </c>
      <c r="U6" s="59">
        <f t="shared" si="4"/>
        <v>-1.3472962214465034E-2</v>
      </c>
      <c r="V6" s="5">
        <f t="shared" si="5"/>
        <v>0</v>
      </c>
      <c r="W6" s="24">
        <f t="shared" si="6"/>
        <v>0.14285714285714279</v>
      </c>
      <c r="X6" s="24">
        <f t="shared" si="6"/>
        <v>-9.9999999999999978E-2</v>
      </c>
      <c r="Y6" s="47">
        <f t="shared" si="6"/>
        <v>1</v>
      </c>
      <c r="Z6" s="24">
        <f t="shared" si="6"/>
        <v>0.10833333333333339</v>
      </c>
      <c r="AA6" s="24">
        <f t="shared" si="6"/>
        <v>2.564102564102555E-2</v>
      </c>
      <c r="AB6" s="5">
        <f t="shared" si="7"/>
        <v>3.9999999999999925E-2</v>
      </c>
    </row>
    <row r="7" spans="1:28" x14ac:dyDescent="0.3">
      <c r="A7" s="176"/>
      <c r="B7" s="3">
        <v>43543</v>
      </c>
      <c r="C7" s="16">
        <v>2.0201910579504601E-2</v>
      </c>
      <c r="D7" s="16">
        <v>2.0201910579504601E-2</v>
      </c>
      <c r="E7" s="16">
        <v>2.0201960407912223E-2</v>
      </c>
      <c r="F7" s="16">
        <v>2.0201991290585752E-2</v>
      </c>
      <c r="G7" s="16">
        <v>2.0201937045509322E-2</v>
      </c>
      <c r="H7" s="16">
        <v>2.0201982617158221E-2</v>
      </c>
      <c r="I7" s="16">
        <v>6.0605932222122405E-2</v>
      </c>
      <c r="J7" s="16">
        <v>0.12488551265907866</v>
      </c>
      <c r="K7" s="16">
        <v>0.14694185571441243</v>
      </c>
      <c r="L7" s="15">
        <v>-0.45549226537958976</v>
      </c>
      <c r="M7" s="24">
        <v>3.2258660130726403E-2</v>
      </c>
      <c r="N7" s="24">
        <v>-0.45549226537958976</v>
      </c>
      <c r="O7" s="24">
        <v>2.0201937045509322E-2</v>
      </c>
      <c r="P7" s="24">
        <v>-0.46627457709544307</v>
      </c>
      <c r="Q7" s="24">
        <f t="shared" si="3"/>
        <v>3.9603872853995581E-2</v>
      </c>
      <c r="R7" s="24">
        <f t="shared" si="3"/>
        <v>6.0606468891118981E-2</v>
      </c>
      <c r="S7" s="24">
        <f t="shared" si="1"/>
        <v>1.9607633672155123E-2</v>
      </c>
      <c r="T7" s="24">
        <f t="shared" si="1"/>
        <v>-0.52525253838500408</v>
      </c>
      <c r="U7" s="59">
        <f t="shared" si="4"/>
        <v>-1.2858766326430016E-2</v>
      </c>
      <c r="V7" s="5">
        <f t="shared" si="5"/>
        <v>0</v>
      </c>
      <c r="W7" s="24">
        <f t="shared" si="6"/>
        <v>0.23333333333333339</v>
      </c>
      <c r="X7" s="24">
        <f t="shared" si="6"/>
        <v>5.2631578947368363E-2</v>
      </c>
      <c r="Y7" s="24">
        <f t="shared" si="6"/>
        <v>0</v>
      </c>
      <c r="Z7" s="24">
        <f t="shared" si="6"/>
        <v>0.1204481792717087</v>
      </c>
      <c r="AA7" s="24">
        <f t="shared" si="6"/>
        <v>-0.15384615384615385</v>
      </c>
      <c r="AB7" s="49">
        <f t="shared" si="7"/>
        <v>-0.26</v>
      </c>
    </row>
    <row r="8" spans="1:28" x14ac:dyDescent="0.3">
      <c r="A8" s="176"/>
      <c r="B8" s="3">
        <v>43559</v>
      </c>
      <c r="C8" s="16">
        <v>3.0302995067221783E-2</v>
      </c>
      <c r="D8" s="16">
        <v>3.0302952001233452E-2</v>
      </c>
      <c r="E8" s="16">
        <v>3.0302940611868445E-2</v>
      </c>
      <c r="F8" s="16">
        <v>3.0302986935878629E-2</v>
      </c>
      <c r="G8" s="16">
        <v>3.0302975335167126E-2</v>
      </c>
      <c r="H8" s="16">
        <v>3.0303020437004058E-2</v>
      </c>
      <c r="I8" s="16">
        <v>0.1038961260854212</v>
      </c>
      <c r="J8" s="15">
        <v>-0.4367879717716705</v>
      </c>
      <c r="K8" s="15">
        <v>-0.48053240412732356</v>
      </c>
      <c r="L8" s="15">
        <v>-0.52087951809985289</v>
      </c>
      <c r="M8" s="24">
        <v>2.8362399667348135E-2</v>
      </c>
      <c r="N8" s="24">
        <v>-0.52087951809985289</v>
      </c>
      <c r="O8" s="24">
        <v>3.0302975335167126E-2</v>
      </c>
      <c r="P8" s="24">
        <v>-0.53497129252622422</v>
      </c>
      <c r="Q8" s="24">
        <f t="shared" si="3"/>
        <v>7.1428603225100362E-2</v>
      </c>
      <c r="R8" s="24">
        <f t="shared" si="3"/>
        <v>-0.48979617291931032</v>
      </c>
      <c r="S8" s="24">
        <f t="shared" si="1"/>
        <v>-7.7669563438227507E-2</v>
      </c>
      <c r="T8" s="24">
        <f t="shared" si="1"/>
        <v>-7.7670126670266071E-2</v>
      </c>
      <c r="U8" s="59">
        <f t="shared" si="4"/>
        <v>3.423185785628613E-3</v>
      </c>
      <c r="V8" s="50">
        <f t="shared" si="5"/>
        <v>-7.0000000000000007E-2</v>
      </c>
      <c r="W8" s="24">
        <f t="shared" si="6"/>
        <v>0</v>
      </c>
      <c r="X8" s="47">
        <f t="shared" si="6"/>
        <v>0.16666666666666674</v>
      </c>
      <c r="Y8" s="24">
        <f t="shared" si="6"/>
        <v>-3.3333333333333326E-2</v>
      </c>
      <c r="Z8" s="24">
        <f t="shared" si="6"/>
        <v>-1.7721518987341756E-2</v>
      </c>
      <c r="AA8" s="24">
        <f t="shared" si="6"/>
        <v>0.17647058823529416</v>
      </c>
      <c r="AB8" s="49">
        <f t="shared" si="7"/>
        <v>-1.0000000000000009E-2</v>
      </c>
    </row>
    <row r="9" spans="1:28" x14ac:dyDescent="0.3">
      <c r="A9" s="176"/>
      <c r="B9" s="3">
        <v>43567</v>
      </c>
      <c r="C9" s="18">
        <v>-8.6538485189716519E-2</v>
      </c>
      <c r="D9" s="18">
        <v>-8.6538567180733938E-2</v>
      </c>
      <c r="E9" s="18">
        <v>-8.6538217715457999E-2</v>
      </c>
      <c r="F9" s="18">
        <v>-8.6538343646038518E-2</v>
      </c>
      <c r="G9" s="18">
        <v>-8.6538441103775954E-2</v>
      </c>
      <c r="H9" s="18">
        <v>-8.6538477715919493E-2</v>
      </c>
      <c r="I9" s="18">
        <v>-0.1474359287907081</v>
      </c>
      <c r="J9" s="15">
        <v>-0.20594518975892162</v>
      </c>
      <c r="K9" s="15">
        <v>-0.24375773945384804</v>
      </c>
      <c r="L9" s="15">
        <v>-0.27312591355188975</v>
      </c>
      <c r="M9" s="24">
        <v>5.5172357300906243E-2</v>
      </c>
      <c r="N9" s="24">
        <v>-0.27312591355188975</v>
      </c>
      <c r="O9" s="24">
        <v>-8.6538441103775954E-2</v>
      </c>
      <c r="P9" s="24">
        <v>-0.20426414390111858</v>
      </c>
      <c r="Q9" s="24">
        <f t="shared" si="3"/>
        <v>-6.6666684462544645E-2</v>
      </c>
      <c r="R9" s="24">
        <f t="shared" si="3"/>
        <v>-6.8627406366330912E-2</v>
      </c>
      <c r="S9" s="24">
        <f t="shared" si="1"/>
        <v>-4.7619571353577417E-2</v>
      </c>
      <c r="T9" s="24">
        <f t="shared" si="1"/>
        <v>-3.8834346650810314E-2</v>
      </c>
      <c r="U9" s="59">
        <f t="shared" si="4"/>
        <v>4.6032281576527723E-2</v>
      </c>
      <c r="V9" s="49">
        <f t="shared" si="5"/>
        <v>-9.9999999999999811E-3</v>
      </c>
      <c r="W9" s="24">
        <f t="shared" si="6"/>
        <v>-5.8823529411764719E-2</v>
      </c>
      <c r="X9" s="24">
        <f t="shared" si="6"/>
        <v>0</v>
      </c>
      <c r="Y9" s="24">
        <f t="shared" si="6"/>
        <v>0</v>
      </c>
      <c r="Z9" s="24">
        <f t="shared" si="6"/>
        <v>-2.7700831024930483E-3</v>
      </c>
      <c r="AA9" s="24">
        <f t="shared" si="6"/>
        <v>-0.11111111111111116</v>
      </c>
      <c r="AB9" s="5">
        <f t="shared" si="7"/>
        <v>0</v>
      </c>
    </row>
    <row r="10" spans="1:28" x14ac:dyDescent="0.3">
      <c r="A10" s="176"/>
      <c r="B10" s="3">
        <v>43580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6">
        <v>5.2631569229144359E-2</v>
      </c>
      <c r="J10" s="15">
        <v>-0.39849634183301552</v>
      </c>
      <c r="K10" s="15">
        <v>-0.42857153611396759</v>
      </c>
      <c r="L10" s="15">
        <v>-0.38690483590402214</v>
      </c>
      <c r="M10" s="24">
        <v>5.6230073252415767E-2</v>
      </c>
      <c r="N10" s="24">
        <v>-0.38690483590402214</v>
      </c>
      <c r="O10" s="24">
        <v>0</v>
      </c>
      <c r="P10" s="24">
        <v>-0.38690483590402214</v>
      </c>
      <c r="Q10" s="24">
        <f t="shared" si="3"/>
        <v>5.2631569229144359E-2</v>
      </c>
      <c r="R10" s="24">
        <f t="shared" si="3"/>
        <v>-0.42857151946575822</v>
      </c>
      <c r="S10" s="24">
        <f t="shared" si="1"/>
        <v>-5.000001890695549E-2</v>
      </c>
      <c r="T10" s="24">
        <f t="shared" si="1"/>
        <v>7.291673909029428E-2</v>
      </c>
      <c r="U10" s="59">
        <f t="shared" si="4"/>
        <v>1.1246263881143248E-2</v>
      </c>
      <c r="V10" s="50">
        <f t="shared" si="5"/>
        <v>-0.11999999999999997</v>
      </c>
      <c r="W10" s="24">
        <f t="shared" si="6"/>
        <v>-6.25E-2</v>
      </c>
      <c r="X10" s="24">
        <f t="shared" si="6"/>
        <v>-5.555555555555558E-2</v>
      </c>
      <c r="Y10" s="24">
        <f t="shared" si="6"/>
        <v>0</v>
      </c>
      <c r="Z10" s="46">
        <f t="shared" si="6"/>
        <v>5.2197802197802234E-2</v>
      </c>
      <c r="AA10" s="24">
        <f t="shared" si="6"/>
        <v>-5.0000000000000044E-2</v>
      </c>
      <c r="AB10" s="5">
        <f t="shared" si="7"/>
        <v>0</v>
      </c>
    </row>
    <row r="11" spans="1:28" x14ac:dyDescent="0.3">
      <c r="A11" s="176"/>
      <c r="B11" s="3">
        <v>43636</v>
      </c>
      <c r="C11" s="15">
        <v>-0.52999996674444205</v>
      </c>
      <c r="D11" s="15">
        <v>-0.53000001193789359</v>
      </c>
      <c r="E11" s="15">
        <v>-0.53000012139442854</v>
      </c>
      <c r="F11" s="15">
        <v>-0.52999995749585405</v>
      </c>
      <c r="G11" s="15">
        <v>-0.52999999355353777</v>
      </c>
      <c r="H11" s="15">
        <v>-0.52999999079076909</v>
      </c>
      <c r="I11" s="15">
        <v>-0.53930700623747629</v>
      </c>
      <c r="J11" s="15">
        <v>-0.50571469141331227</v>
      </c>
      <c r="K11" s="15">
        <v>-0.53930719990399711</v>
      </c>
      <c r="L11" s="15">
        <v>-0.54373712252615491</v>
      </c>
      <c r="M11" s="24">
        <v>6.035553509059826E-2</v>
      </c>
      <c r="N11" s="24">
        <v>-0.54373712252615491</v>
      </c>
      <c r="O11" s="24">
        <v>-0.52999999355353777</v>
      </c>
      <c r="P11" s="24">
        <v>-2.9227939289827587E-2</v>
      </c>
      <c r="Q11" s="24">
        <f t="shared" si="3"/>
        <v>-1.9802160136903502E-2</v>
      </c>
      <c r="R11" s="24">
        <f t="shared" si="3"/>
        <v>7.291692141834516E-2</v>
      </c>
      <c r="S11" s="24">
        <f t="shared" si="1"/>
        <v>-6.796177816155613E-2</v>
      </c>
      <c r="T11" s="24">
        <f t="shared" si="1"/>
        <v>-9.6157843604993687E-3</v>
      </c>
      <c r="U11" s="59">
        <f t="shared" si="4"/>
        <v>-6.5359236637476337E-2</v>
      </c>
      <c r="V11" s="5">
        <f t="shared" si="5"/>
        <v>0</v>
      </c>
      <c r="W11" s="24">
        <f t="shared" si="6"/>
        <v>-5.555555555555558E-2</v>
      </c>
      <c r="X11" s="46">
        <f t="shared" si="6"/>
        <v>0.11764705882352944</v>
      </c>
      <c r="Y11" s="24">
        <f t="shared" si="6"/>
        <v>-0.16666666666666663</v>
      </c>
      <c r="Z11" s="24">
        <f t="shared" si="6"/>
        <v>-1.5037593984962405E-2</v>
      </c>
      <c r="AA11" s="24">
        <f t="shared" si="6"/>
        <v>0.22580645161290325</v>
      </c>
      <c r="AB11" s="5">
        <f t="shared" si="7"/>
        <v>-1.0000000000000009E-2</v>
      </c>
    </row>
    <row r="12" spans="1:28" x14ac:dyDescent="0.3">
      <c r="A12" s="176"/>
      <c r="B12" s="3">
        <v>43662</v>
      </c>
      <c r="C12" s="18">
        <v>-9.5238072035193855E-2</v>
      </c>
      <c r="D12" s="18">
        <v>-9.5238226721192198E-2</v>
      </c>
      <c r="E12" s="18">
        <v>-9.5237829459342227E-2</v>
      </c>
      <c r="F12" s="18">
        <v>-9.5237966729708856E-2</v>
      </c>
      <c r="G12" s="18">
        <v>-9.5238059737655312E-2</v>
      </c>
      <c r="H12" s="18">
        <v>-9.5238095238095233E-2</v>
      </c>
      <c r="I12" s="15">
        <v>-0.63443964014980703</v>
      </c>
      <c r="J12" s="15">
        <v>-0.63443973042700885</v>
      </c>
      <c r="K12" s="15">
        <v>-0.63805942749919131</v>
      </c>
      <c r="L12" s="15">
        <v>-0.63082013655867986</v>
      </c>
      <c r="M12" s="24">
        <v>2.4178642019404045E-2</v>
      </c>
      <c r="N12" s="24">
        <v>-0.63082013655867986</v>
      </c>
      <c r="O12" s="24">
        <v>-9.5238059737655312E-2</v>
      </c>
      <c r="P12" s="24">
        <v>-0.59195909830169868</v>
      </c>
      <c r="Q12" s="24">
        <f t="shared" si="3"/>
        <v>-0.59595960227083933</v>
      </c>
      <c r="R12" s="24">
        <f t="shared" si="3"/>
        <v>-2.4695566513965872E-7</v>
      </c>
      <c r="S12" s="24">
        <f t="shared" si="1"/>
        <v>-9.9017791961107937E-3</v>
      </c>
      <c r="T12" s="24">
        <f t="shared" si="1"/>
        <v>2.0001324776860452E-2</v>
      </c>
      <c r="U12" s="59">
        <f t="shared" si="4"/>
        <v>1.9619602024516514E-3</v>
      </c>
      <c r="V12" s="5">
        <f t="shared" si="5"/>
        <v>0</v>
      </c>
      <c r="W12" s="24">
        <f t="shared" si="6"/>
        <v>-2.5641025641025661E-2</v>
      </c>
      <c r="X12" s="24">
        <f t="shared" si="6"/>
        <v>-9.0909090909090939E-2</v>
      </c>
      <c r="Y12" s="47">
        <f t="shared" si="6"/>
        <v>0.11111111111111116</v>
      </c>
      <c r="Z12" s="47">
        <f t="shared" si="6"/>
        <v>0.18041237113402064</v>
      </c>
      <c r="AA12" s="24">
        <f t="shared" si="6"/>
        <v>0.25</v>
      </c>
      <c r="AB12" s="5">
        <f t="shared" si="7"/>
        <v>3.9999999999999925E-2</v>
      </c>
    </row>
    <row r="13" spans="1:28" x14ac:dyDescent="0.3">
      <c r="A13" s="176"/>
      <c r="B13" s="3">
        <v>43688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6">
        <v>7.1428602986852496E-2</v>
      </c>
      <c r="J13" s="16">
        <v>8.2706800342236431E-2</v>
      </c>
      <c r="K13" s="15">
        <v>-0.50028940152152179</v>
      </c>
      <c r="L13" s="15">
        <v>-0.54353363205176886</v>
      </c>
      <c r="M13" s="24">
        <v>1.7407114550830941E-2</v>
      </c>
      <c r="N13" s="24">
        <v>-0.54353363205176886</v>
      </c>
      <c r="O13" s="24">
        <v>0</v>
      </c>
      <c r="P13" s="24">
        <v>-0.54353363205176897</v>
      </c>
      <c r="Q13" s="24">
        <f t="shared" si="3"/>
        <v>7.1428602986852496E-2</v>
      </c>
      <c r="R13" s="24">
        <f t="shared" si="3"/>
        <v>1.0526317221645431E-2</v>
      </c>
      <c r="S13" s="24">
        <f t="shared" si="1"/>
        <v>-0.53846175315374123</v>
      </c>
      <c r="T13" s="24">
        <f t="shared" si="1"/>
        <v>-8.6538549836479906E-2</v>
      </c>
      <c r="U13" s="59">
        <f t="shared" si="4"/>
        <v>-1.1814187327114145E-2</v>
      </c>
      <c r="V13" s="5">
        <f t="shared" si="5"/>
        <v>1.0000000000000009E-2</v>
      </c>
      <c r="W13" s="24">
        <f t="shared" si="6"/>
        <v>-2.8571428571428581E-2</v>
      </c>
      <c r="X13" s="46">
        <f t="shared" si="6"/>
        <v>0.31818181818181812</v>
      </c>
      <c r="Y13" s="24">
        <f t="shared" si="6"/>
        <v>-9.9999999999999978E-2</v>
      </c>
      <c r="Z13" s="24">
        <f t="shared" si="6"/>
        <v>7.3170731707317138E-2</v>
      </c>
      <c r="AA13" s="24">
        <f t="shared" si="6"/>
        <v>-0.20512820512820518</v>
      </c>
      <c r="AB13" s="5">
        <f t="shared" si="7"/>
        <v>0</v>
      </c>
    </row>
    <row r="14" spans="1:28" x14ac:dyDescent="0.3">
      <c r="A14" s="176"/>
      <c r="B14" s="3">
        <v>43722</v>
      </c>
      <c r="C14" s="18">
        <v>-4.8076894471152709E-2</v>
      </c>
      <c r="D14" s="18">
        <v>-4.8076952064102563E-2</v>
      </c>
      <c r="E14" s="18">
        <v>-4.8076999844412938E-2</v>
      </c>
      <c r="F14" s="18">
        <v>-4.8076945257397585E-2</v>
      </c>
      <c r="G14" s="18">
        <v>-4.8076934816731254E-2</v>
      </c>
      <c r="H14" s="18">
        <v>-4.8076912366922908E-2</v>
      </c>
      <c r="I14" s="17">
        <v>2.0243243170696701E-3</v>
      </c>
      <c r="J14" s="15">
        <v>-0.55465614035087718</v>
      </c>
      <c r="K14" s="15">
        <v>-0.53590491850227884</v>
      </c>
      <c r="L14" s="15">
        <v>-0.53590439000986212</v>
      </c>
      <c r="M14" s="24">
        <v>1.5671593882322647E-2</v>
      </c>
      <c r="N14" s="24">
        <v>-0.53590439000986212</v>
      </c>
      <c r="O14" s="24">
        <v>-4.8076934816731254E-2</v>
      </c>
      <c r="P14" s="24">
        <v>-0.51246522327334754</v>
      </c>
      <c r="Q14" s="24">
        <f t="shared" si="3"/>
        <v>5.263160158092961E-2</v>
      </c>
      <c r="R14" s="24">
        <f t="shared" si="3"/>
        <v>-0.55555583947261233</v>
      </c>
      <c r="S14" s="24">
        <f t="shared" si="1"/>
        <v>4.2105041850968972E-2</v>
      </c>
      <c r="T14" s="24">
        <f t="shared" si="1"/>
        <v>1.1387589260447584E-6</v>
      </c>
      <c r="U14" s="59">
        <f t="shared" si="4"/>
        <v>-9.803367542745578E-4</v>
      </c>
      <c r="V14" s="5">
        <f t="shared" si="5"/>
        <v>0</v>
      </c>
      <c r="W14" s="47">
        <f t="shared" si="6"/>
        <v>0.88235294117647056</v>
      </c>
      <c r="X14" s="47">
        <f t="shared" si="6"/>
        <v>0.22222222222222232</v>
      </c>
      <c r="Y14" s="47">
        <f t="shared" si="6"/>
        <v>0.15384615384615374</v>
      </c>
      <c r="Z14" s="24">
        <f t="shared" si="6"/>
        <v>-1.8181818181818188E-2</v>
      </c>
      <c r="AA14" s="24">
        <f t="shared" si="6"/>
        <v>-5.4054054054054057E-2</v>
      </c>
      <c r="AB14" s="49">
        <f t="shared" si="7"/>
        <v>-1.9999999999999907E-2</v>
      </c>
    </row>
    <row r="15" spans="1:28" x14ac:dyDescent="0.3">
      <c r="A15" s="176"/>
      <c r="B15" s="3">
        <v>43786</v>
      </c>
      <c r="C15" s="18">
        <v>-6.6666627377775955E-2</v>
      </c>
      <c r="D15" s="18">
        <v>-6.6666645712592065E-2</v>
      </c>
      <c r="E15" s="18">
        <v>-6.6666653808484355E-2</v>
      </c>
      <c r="F15" s="18">
        <v>-6.6666634026664062E-2</v>
      </c>
      <c r="G15" s="18">
        <v>-6.6666636964265225E-2</v>
      </c>
      <c r="H15" s="18">
        <v>-6.6666676567466721E-2</v>
      </c>
      <c r="I15" s="77">
        <v>-7.5816996830376904E-2</v>
      </c>
      <c r="J15" s="15">
        <v>-0.61087034050616107</v>
      </c>
      <c r="K15" s="15">
        <v>-0.58307549163249228</v>
      </c>
      <c r="L15" s="15">
        <v>-0.57004623700582813</v>
      </c>
      <c r="M15" s="24">
        <v>1.5904044273549561E-2</v>
      </c>
      <c r="N15" s="24">
        <v>-0.57004623700582813</v>
      </c>
      <c r="O15" s="24">
        <v>-6.6666636964265225E-2</v>
      </c>
      <c r="P15" s="24">
        <v>-0.53933524904808428</v>
      </c>
      <c r="Q15" s="24">
        <f t="shared" si="3"/>
        <v>-9.8039146714037351E-3</v>
      </c>
      <c r="R15" s="24">
        <f t="shared" si="3"/>
        <v>-0.57894739660948003</v>
      </c>
      <c r="S15" s="24">
        <f t="shared" si="1"/>
        <v>7.1428245561705461E-2</v>
      </c>
      <c r="T15" s="24">
        <f t="shared" si="1"/>
        <v>3.125087243654967E-2</v>
      </c>
      <c r="U15" s="90">
        <f t="shared" si="4"/>
        <v>-4.0591177166801828E-2</v>
      </c>
      <c r="V15" s="5">
        <f t="shared" si="5"/>
        <v>0</v>
      </c>
      <c r="W15" s="47">
        <f t="shared" si="6"/>
        <v>2.2941176470588234</v>
      </c>
      <c r="X15" s="47">
        <f t="shared" si="6"/>
        <v>0.10000000000000009</v>
      </c>
      <c r="Y15" s="24">
        <f t="shared" si="6"/>
        <v>-9.9999999999999978E-2</v>
      </c>
      <c r="Z15" s="24">
        <f t="shared" si="6"/>
        <v>-1.3966480446927387E-2</v>
      </c>
      <c r="AA15" s="24">
        <f t="shared" si="6"/>
        <v>2.7027027027026973E-2</v>
      </c>
      <c r="AB15" s="5">
        <f t="shared" si="7"/>
        <v>2.9999999999999916E-2</v>
      </c>
    </row>
    <row r="16" spans="1:28" x14ac:dyDescent="0.3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</row>
    <row r="17" spans="1:28" x14ac:dyDescent="0.3">
      <c r="A17" s="180" t="s">
        <v>51</v>
      </c>
      <c r="B17" s="71" t="s">
        <v>0</v>
      </c>
      <c r="C17" s="72" t="s">
        <v>6</v>
      </c>
      <c r="D17" s="72" t="s">
        <v>7</v>
      </c>
      <c r="E17" s="72" t="s">
        <v>8</v>
      </c>
      <c r="F17" s="72" t="s">
        <v>9</v>
      </c>
      <c r="G17" s="14" t="s">
        <v>35</v>
      </c>
      <c r="H17" s="13" t="s">
        <v>1</v>
      </c>
      <c r="I17" s="13" t="s">
        <v>2</v>
      </c>
      <c r="J17" s="13" t="s">
        <v>3</v>
      </c>
      <c r="K17" s="13" t="s">
        <v>4</v>
      </c>
      <c r="L17" s="13" t="s">
        <v>5</v>
      </c>
      <c r="M17" s="13" t="s">
        <v>18</v>
      </c>
      <c r="N17" s="13" t="s">
        <v>23</v>
      </c>
      <c r="O17" s="13" t="s">
        <v>24</v>
      </c>
      <c r="P17" s="13" t="s">
        <v>25</v>
      </c>
      <c r="Q17" s="13" t="s">
        <v>19</v>
      </c>
      <c r="R17" s="13" t="s">
        <v>20</v>
      </c>
      <c r="S17" s="13" t="s">
        <v>21</v>
      </c>
      <c r="T17" s="13" t="s">
        <v>22</v>
      </c>
      <c r="U17" s="73" t="s">
        <v>10</v>
      </c>
      <c r="V17" s="73" t="s">
        <v>11</v>
      </c>
      <c r="W17" s="73" t="s">
        <v>12</v>
      </c>
      <c r="X17" s="73" t="s">
        <v>13</v>
      </c>
      <c r="Y17" s="73" t="s">
        <v>14</v>
      </c>
      <c r="Z17" s="73" t="s">
        <v>15</v>
      </c>
      <c r="AA17" s="73" t="s">
        <v>16</v>
      </c>
      <c r="AB17" s="81" t="s">
        <v>17</v>
      </c>
    </row>
    <row r="18" spans="1:28" x14ac:dyDescent="0.3">
      <c r="A18" s="180"/>
      <c r="B18" s="80">
        <v>43475</v>
      </c>
      <c r="C18" s="4">
        <v>387156</v>
      </c>
      <c r="D18" s="4">
        <v>2873204</v>
      </c>
      <c r="E18" s="4">
        <v>1170564</v>
      </c>
      <c r="F18" s="4">
        <v>6210572</v>
      </c>
      <c r="G18" s="4">
        <v>10641496</v>
      </c>
      <c r="H18" s="4">
        <v>10641496</v>
      </c>
      <c r="I18" s="4">
        <v>2740185</v>
      </c>
      <c r="J18" s="4">
        <v>1063191</v>
      </c>
      <c r="K18" s="4">
        <v>760607</v>
      </c>
      <c r="L18" s="4">
        <v>623698</v>
      </c>
      <c r="M18" s="24">
        <v>5.8609992429635833E-2</v>
      </c>
      <c r="N18" s="24">
        <v>-0.4522502426107996</v>
      </c>
      <c r="O18" s="24">
        <v>-0.48958332783737268</v>
      </c>
      <c r="P18" s="24">
        <v>7.3142421741578811E-2</v>
      </c>
      <c r="Q18" s="24">
        <v>0.25749997932621504</v>
      </c>
      <c r="R18" s="24">
        <v>0.3879997153476864</v>
      </c>
      <c r="S18" s="24">
        <v>0.71540014917357275</v>
      </c>
      <c r="T18" s="24">
        <v>0.82000034183224713</v>
      </c>
      <c r="U18" s="4">
        <v>400812</v>
      </c>
      <c r="V18" s="5">
        <v>0.19</v>
      </c>
      <c r="W18" s="4">
        <v>32</v>
      </c>
      <c r="X18" s="4">
        <v>22</v>
      </c>
      <c r="Y18" s="4">
        <v>27</v>
      </c>
      <c r="Z18" s="4">
        <v>399</v>
      </c>
      <c r="AA18" s="4">
        <v>34</v>
      </c>
      <c r="AB18" s="82">
        <v>0.92</v>
      </c>
    </row>
    <row r="19" spans="1:28" x14ac:dyDescent="0.3">
      <c r="A19" s="180"/>
      <c r="B19" s="80">
        <v>43494</v>
      </c>
      <c r="C19" s="4">
        <v>8052789</v>
      </c>
      <c r="D19" s="4">
        <v>6039592</v>
      </c>
      <c r="E19" s="4">
        <v>2460574</v>
      </c>
      <c r="F19" s="4">
        <v>5815903</v>
      </c>
      <c r="G19" s="4">
        <v>22368858</v>
      </c>
      <c r="H19" s="4">
        <v>22368860</v>
      </c>
      <c r="I19" s="4">
        <v>2628341</v>
      </c>
      <c r="J19" s="4">
        <v>1093389</v>
      </c>
      <c r="K19" s="4">
        <v>790192</v>
      </c>
      <c r="L19" s="4">
        <v>628519</v>
      </c>
      <c r="M19" s="24">
        <v>2.8097945089736356E-2</v>
      </c>
      <c r="N19" s="24">
        <v>-0.71708723442563915</v>
      </c>
      <c r="O19" s="24">
        <v>-0.40462431699643209</v>
      </c>
      <c r="P19" s="24">
        <v>-0.52481642115115479</v>
      </c>
      <c r="Q19" s="24">
        <v>0.11749999776474974</v>
      </c>
      <c r="R19" s="24">
        <v>0.41599967431927592</v>
      </c>
      <c r="S19" s="24">
        <v>0.72269978937048018</v>
      </c>
      <c r="T19" s="24">
        <v>0.79540035839390932</v>
      </c>
      <c r="U19" s="4">
        <v>274777</v>
      </c>
      <c r="V19" s="5">
        <v>0.17</v>
      </c>
      <c r="W19" s="4">
        <v>31</v>
      </c>
      <c r="X19" s="4">
        <v>22</v>
      </c>
      <c r="Y19" s="4">
        <v>25</v>
      </c>
      <c r="Z19" s="4">
        <v>376</v>
      </c>
      <c r="AA19" s="4">
        <v>37</v>
      </c>
      <c r="AB19" s="82">
        <v>0.94</v>
      </c>
    </row>
    <row r="20" spans="1:28" x14ac:dyDescent="0.3">
      <c r="A20" s="180"/>
      <c r="B20" s="80">
        <v>43515</v>
      </c>
      <c r="C20" s="4">
        <v>7896424</v>
      </c>
      <c r="D20" s="4">
        <v>5922318</v>
      </c>
      <c r="E20" s="4">
        <v>2412796</v>
      </c>
      <c r="F20" s="4">
        <v>5702973</v>
      </c>
      <c r="G20" s="4">
        <v>21934511</v>
      </c>
      <c r="H20" s="4">
        <v>21934513</v>
      </c>
      <c r="I20" s="4">
        <v>5648137</v>
      </c>
      <c r="J20" s="4">
        <v>948887</v>
      </c>
      <c r="K20" s="4">
        <v>727321</v>
      </c>
      <c r="L20" s="4">
        <v>620260</v>
      </c>
      <c r="M20" s="24">
        <v>2.8277810407735061E-2</v>
      </c>
      <c r="N20" s="24">
        <v>-0.55839299648571217</v>
      </c>
      <c r="O20" s="24">
        <v>-3.8095258977849822E-2</v>
      </c>
      <c r="P20" s="24">
        <v>-0.54090360183579034</v>
      </c>
      <c r="Q20" s="24">
        <v>0.25749999555495034</v>
      </c>
      <c r="R20" s="24">
        <v>0.16799999716720751</v>
      </c>
      <c r="S20" s="24">
        <v>0.76649906680142099</v>
      </c>
      <c r="T20" s="24">
        <v>0.8528008953405718</v>
      </c>
      <c r="U20" s="4">
        <v>400903</v>
      </c>
      <c r="V20" s="5">
        <v>0.18</v>
      </c>
      <c r="W20" s="4">
        <v>35</v>
      </c>
      <c r="X20" s="4">
        <v>19</v>
      </c>
      <c r="Y20" s="4">
        <v>29</v>
      </c>
      <c r="Z20" s="4">
        <v>350</v>
      </c>
      <c r="AA20" s="4">
        <v>35</v>
      </c>
      <c r="AB20" s="82">
        <v>0.92</v>
      </c>
    </row>
    <row r="21" spans="1:28" x14ac:dyDescent="0.3">
      <c r="A21" s="180"/>
      <c r="B21" s="80">
        <v>43526</v>
      </c>
      <c r="C21" s="4">
        <v>16806722</v>
      </c>
      <c r="D21" s="4">
        <v>12605042</v>
      </c>
      <c r="E21" s="4">
        <v>5135387</v>
      </c>
      <c r="F21" s="4">
        <v>12138188</v>
      </c>
      <c r="G21" s="4">
        <v>46685339</v>
      </c>
      <c r="H21" s="4">
        <v>46685340</v>
      </c>
      <c r="I21" s="4">
        <v>9803921</v>
      </c>
      <c r="J21" s="4">
        <v>3333333</v>
      </c>
      <c r="K21" s="4">
        <v>1110666</v>
      </c>
      <c r="L21" s="4">
        <v>900972</v>
      </c>
      <c r="M21" s="24">
        <v>1.9298820571939712E-2</v>
      </c>
      <c r="N21" s="24">
        <v>-0.37594234941110949</v>
      </c>
      <c r="O21" s="24">
        <v>8.3333360405835055E-2</v>
      </c>
      <c r="P21" s="24">
        <v>-0.42394678407179354</v>
      </c>
      <c r="Q21" s="24">
        <v>0.20999999143199985</v>
      </c>
      <c r="R21" s="24">
        <v>0.33999998571999918</v>
      </c>
      <c r="S21" s="24">
        <v>0.33319983331998332</v>
      </c>
      <c r="T21" s="24">
        <v>0.81119976662651061</v>
      </c>
      <c r="U21" s="4">
        <v>386616</v>
      </c>
      <c r="V21" s="5">
        <v>0.18</v>
      </c>
      <c r="W21" s="4">
        <v>40</v>
      </c>
      <c r="X21" s="4">
        <v>18</v>
      </c>
      <c r="Y21" s="4">
        <v>56</v>
      </c>
      <c r="Z21" s="4">
        <v>399</v>
      </c>
      <c r="AA21" s="4">
        <v>40</v>
      </c>
      <c r="AB21" s="82">
        <v>0.95</v>
      </c>
    </row>
    <row r="22" spans="1:28" x14ac:dyDescent="0.3">
      <c r="A22" s="180"/>
      <c r="B22" s="80">
        <v>43543</v>
      </c>
      <c r="C22" s="4">
        <v>7896424</v>
      </c>
      <c r="D22" s="4">
        <v>5922318</v>
      </c>
      <c r="E22" s="4">
        <v>2412796</v>
      </c>
      <c r="F22" s="4">
        <v>5702973</v>
      </c>
      <c r="G22" s="4">
        <v>21934511</v>
      </c>
      <c r="H22" s="4">
        <v>21934513</v>
      </c>
      <c r="I22" s="4">
        <v>5757809</v>
      </c>
      <c r="J22" s="4">
        <v>2418280</v>
      </c>
      <c r="K22" s="4">
        <v>1835958</v>
      </c>
      <c r="L22" s="4">
        <v>707578</v>
      </c>
      <c r="M22" s="24">
        <v>3.2258660130726403E-2</v>
      </c>
      <c r="N22" s="24">
        <v>-0.45549226537958976</v>
      </c>
      <c r="O22" s="24">
        <v>2.0201937045509322E-2</v>
      </c>
      <c r="P22" s="24">
        <v>-0.46627457709544307</v>
      </c>
      <c r="Q22" s="24">
        <v>0.26249996979645729</v>
      </c>
      <c r="R22" s="24">
        <v>0.42000003820897847</v>
      </c>
      <c r="S22" s="24">
        <v>0.75919992722100005</v>
      </c>
      <c r="T22" s="24">
        <v>0.38539988387533919</v>
      </c>
      <c r="U22" s="4">
        <v>380462</v>
      </c>
      <c r="V22" s="5">
        <v>0.19</v>
      </c>
      <c r="W22" s="4">
        <v>37</v>
      </c>
      <c r="X22" s="4">
        <v>20</v>
      </c>
      <c r="Y22" s="4">
        <v>25</v>
      </c>
      <c r="Z22" s="4">
        <v>400</v>
      </c>
      <c r="AA22" s="4">
        <v>33</v>
      </c>
      <c r="AB22" s="82">
        <v>0.65</v>
      </c>
    </row>
    <row r="23" spans="1:28" x14ac:dyDescent="0.3">
      <c r="A23" s="180"/>
      <c r="B23" s="80">
        <v>43559</v>
      </c>
      <c r="C23" s="4">
        <v>7974607</v>
      </c>
      <c r="D23" s="4">
        <v>5980955</v>
      </c>
      <c r="E23" s="4">
        <v>2436685</v>
      </c>
      <c r="F23" s="4">
        <v>5759438</v>
      </c>
      <c r="G23" s="4">
        <v>22151685</v>
      </c>
      <c r="H23" s="4">
        <v>22151687</v>
      </c>
      <c r="I23" s="4">
        <v>5814817</v>
      </c>
      <c r="J23" s="4">
        <v>1162963</v>
      </c>
      <c r="K23" s="4">
        <v>806515</v>
      </c>
      <c r="L23" s="4">
        <v>628275</v>
      </c>
      <c r="M23" s="24">
        <v>2.8362399667348135E-2</v>
      </c>
      <c r="N23" s="24">
        <v>-0.52087951809985289</v>
      </c>
      <c r="O23" s="24">
        <v>3.0302975335167126E-2</v>
      </c>
      <c r="P23" s="24">
        <v>-0.53497129252622422</v>
      </c>
      <c r="Q23" s="24">
        <v>0.26249996219249577</v>
      </c>
      <c r="R23" s="24">
        <v>0.19999993121021695</v>
      </c>
      <c r="S23" s="24">
        <v>0.69350013714967718</v>
      </c>
      <c r="T23" s="24">
        <v>0.77899977061802939</v>
      </c>
      <c r="U23" s="4">
        <v>406272</v>
      </c>
      <c r="V23" s="5">
        <v>0.1</v>
      </c>
      <c r="W23" s="4">
        <v>35</v>
      </c>
      <c r="X23" s="4">
        <v>21</v>
      </c>
      <c r="Y23" s="4">
        <v>29</v>
      </c>
      <c r="Z23" s="4">
        <v>388</v>
      </c>
      <c r="AA23" s="4">
        <v>40</v>
      </c>
      <c r="AB23" s="82">
        <v>0.92</v>
      </c>
    </row>
    <row r="24" spans="1:28" x14ac:dyDescent="0.3">
      <c r="A24" s="180"/>
      <c r="B24" s="80">
        <v>43567</v>
      </c>
      <c r="C24" s="4">
        <v>7427330</v>
      </c>
      <c r="D24" s="4">
        <v>5570497</v>
      </c>
      <c r="E24" s="4">
        <v>2269462</v>
      </c>
      <c r="F24" s="4">
        <v>5364183</v>
      </c>
      <c r="G24" s="4">
        <v>20631472</v>
      </c>
      <c r="H24" s="4">
        <v>20631473</v>
      </c>
      <c r="I24" s="4">
        <v>5054710</v>
      </c>
      <c r="J24" s="4">
        <v>1920790</v>
      </c>
      <c r="K24" s="4">
        <v>1402176</v>
      </c>
      <c r="L24" s="4">
        <v>1138287</v>
      </c>
      <c r="M24" s="24">
        <v>5.5172357300906243E-2</v>
      </c>
      <c r="N24" s="24">
        <v>-0.27312591355188975</v>
      </c>
      <c r="O24" s="24">
        <v>-8.6538441103775954E-2</v>
      </c>
      <c r="P24" s="24">
        <v>-0.20426414390111858</v>
      </c>
      <c r="Q24" s="24">
        <v>0.24499995710437156</v>
      </c>
      <c r="R24" s="24">
        <v>0.38000003956705725</v>
      </c>
      <c r="S24" s="24">
        <v>0.72999963556661585</v>
      </c>
      <c r="T24" s="24">
        <v>0.8118003731343284</v>
      </c>
      <c r="U24" s="4">
        <v>406144</v>
      </c>
      <c r="V24" s="5">
        <v>0.17</v>
      </c>
      <c r="W24" s="4">
        <v>32</v>
      </c>
      <c r="X24" s="4">
        <v>17</v>
      </c>
      <c r="Y24" s="4">
        <v>28</v>
      </c>
      <c r="Z24" s="4">
        <v>360</v>
      </c>
      <c r="AA24" s="4">
        <v>32</v>
      </c>
      <c r="AB24" s="82">
        <v>0.95</v>
      </c>
    </row>
    <row r="25" spans="1:28" x14ac:dyDescent="0.3">
      <c r="A25" s="180"/>
      <c r="B25" s="80">
        <v>43580</v>
      </c>
      <c r="C25" s="4">
        <v>8209154</v>
      </c>
      <c r="D25" s="4">
        <v>6156866</v>
      </c>
      <c r="E25" s="4">
        <v>2508352</v>
      </c>
      <c r="F25" s="4">
        <v>5928833</v>
      </c>
      <c r="G25" s="4">
        <v>22803205</v>
      </c>
      <c r="H25" s="4">
        <v>22803207</v>
      </c>
      <c r="I25" s="4">
        <v>5700801</v>
      </c>
      <c r="J25" s="4">
        <v>2189107</v>
      </c>
      <c r="K25" s="4">
        <v>1518146</v>
      </c>
      <c r="L25" s="4">
        <v>1282226</v>
      </c>
      <c r="M25" s="24">
        <v>5.6230073252415767E-2</v>
      </c>
      <c r="N25" s="24">
        <v>-0.38690483590402214</v>
      </c>
      <c r="O25" s="24">
        <v>0</v>
      </c>
      <c r="P25" s="24">
        <v>-0.38690483590402214</v>
      </c>
      <c r="Q25" s="24">
        <v>0.24999996710988942</v>
      </c>
      <c r="R25" s="24">
        <v>0.38399989755825542</v>
      </c>
      <c r="S25" s="24">
        <v>0.69350013498654928</v>
      </c>
      <c r="T25" s="24">
        <v>0.84459992648928361</v>
      </c>
      <c r="U25" s="4">
        <v>393483</v>
      </c>
      <c r="V25" s="5">
        <v>0.17</v>
      </c>
      <c r="W25" s="4">
        <v>30</v>
      </c>
      <c r="X25" s="4">
        <v>17</v>
      </c>
      <c r="Y25" s="4">
        <v>28</v>
      </c>
      <c r="Z25" s="4">
        <v>383</v>
      </c>
      <c r="AA25" s="4">
        <v>38</v>
      </c>
      <c r="AB25" s="82">
        <v>0.91</v>
      </c>
    </row>
    <row r="26" spans="1:28" x14ac:dyDescent="0.3">
      <c r="A26" s="180"/>
      <c r="B26" s="80">
        <v>43636</v>
      </c>
      <c r="C26" s="4">
        <v>3674574</v>
      </c>
      <c r="D26" s="4">
        <v>2755930</v>
      </c>
      <c r="E26" s="4">
        <v>1122786</v>
      </c>
      <c r="F26" s="4">
        <v>2653859</v>
      </c>
      <c r="G26" s="4">
        <v>10207149</v>
      </c>
      <c r="H26" s="4">
        <v>10207150</v>
      </c>
      <c r="I26" s="4">
        <v>2526269</v>
      </c>
      <c r="J26" s="4">
        <v>1040823</v>
      </c>
      <c r="K26" s="4">
        <v>729408</v>
      </c>
      <c r="L26" s="4">
        <v>616058</v>
      </c>
      <c r="M26" s="24">
        <v>6.035553509059826E-2</v>
      </c>
      <c r="N26" s="24">
        <v>-0.54373712252615491</v>
      </c>
      <c r="O26" s="24">
        <v>-0.52999999355353777</v>
      </c>
      <c r="P26" s="24">
        <v>-2.9227939289827587E-2</v>
      </c>
      <c r="Q26" s="24">
        <v>0.24749993876841234</v>
      </c>
      <c r="R26" s="24">
        <v>0.41200006808459433</v>
      </c>
      <c r="S26" s="24">
        <v>0.70079927134584841</v>
      </c>
      <c r="T26" s="24">
        <v>0.84460000438711946</v>
      </c>
      <c r="U26" s="4">
        <v>381025</v>
      </c>
      <c r="V26" s="5">
        <v>0.17</v>
      </c>
      <c r="W26" s="4">
        <v>34</v>
      </c>
      <c r="X26" s="4">
        <v>19</v>
      </c>
      <c r="Y26" s="4">
        <v>25</v>
      </c>
      <c r="Z26" s="4">
        <v>393</v>
      </c>
      <c r="AA26" s="4">
        <v>38</v>
      </c>
      <c r="AB26" s="82">
        <v>0.91</v>
      </c>
    </row>
    <row r="27" spans="1:28" x14ac:dyDescent="0.3">
      <c r="A27" s="180"/>
      <c r="B27" s="80">
        <v>43662</v>
      </c>
      <c r="C27" s="4">
        <v>7427330</v>
      </c>
      <c r="D27" s="4">
        <v>5570497</v>
      </c>
      <c r="E27" s="4">
        <v>2269462</v>
      </c>
      <c r="F27" s="4">
        <v>5364183</v>
      </c>
      <c r="G27" s="4">
        <v>20631472</v>
      </c>
      <c r="H27" s="4">
        <v>20631473</v>
      </c>
      <c r="I27" s="4">
        <v>2063147</v>
      </c>
      <c r="J27" s="4">
        <v>817006</v>
      </c>
      <c r="K27" s="4">
        <v>596414</v>
      </c>
      <c r="L27" s="4">
        <v>498841</v>
      </c>
      <c r="M27" s="24">
        <v>2.4178642019404045E-2</v>
      </c>
      <c r="N27" s="24">
        <v>-0.63082013655867986</v>
      </c>
      <c r="O27" s="24">
        <v>-9.5238059737655312E-2</v>
      </c>
      <c r="P27" s="24">
        <v>-0.59195909830169868</v>
      </c>
      <c r="Q27" s="24">
        <v>9.9999985459109E-2</v>
      </c>
      <c r="R27" s="24">
        <v>0.39599989724435536</v>
      </c>
      <c r="S27" s="24">
        <v>0.72999953488713665</v>
      </c>
      <c r="T27" s="24">
        <v>0.83640055397760615</v>
      </c>
      <c r="U27" s="4">
        <v>387617</v>
      </c>
      <c r="V27" s="5">
        <v>0.17</v>
      </c>
      <c r="W27" s="4">
        <v>38</v>
      </c>
      <c r="X27" s="4">
        <v>20</v>
      </c>
      <c r="Y27" s="4">
        <v>30</v>
      </c>
      <c r="Z27" s="4">
        <v>458</v>
      </c>
      <c r="AA27" s="4">
        <v>40</v>
      </c>
      <c r="AB27" s="82">
        <v>0.95</v>
      </c>
    </row>
    <row r="28" spans="1:28" x14ac:dyDescent="0.3">
      <c r="A28" s="180"/>
      <c r="B28" s="80">
        <v>43688</v>
      </c>
      <c r="C28" s="4">
        <v>15837104</v>
      </c>
      <c r="D28" s="4">
        <v>11877828</v>
      </c>
      <c r="E28" s="4">
        <v>4839115</v>
      </c>
      <c r="F28" s="4">
        <v>11437908</v>
      </c>
      <c r="G28" s="4">
        <v>43991955</v>
      </c>
      <c r="H28" s="4">
        <v>43991955</v>
      </c>
      <c r="I28" s="4">
        <v>9700226</v>
      </c>
      <c r="J28" s="4">
        <v>3166153</v>
      </c>
      <c r="K28" s="4">
        <v>1033432</v>
      </c>
      <c r="L28" s="4">
        <v>765773</v>
      </c>
      <c r="M28" s="24">
        <v>1.7407114550830941E-2</v>
      </c>
      <c r="N28" s="24">
        <v>-0.54353363205176886</v>
      </c>
      <c r="O28" s="24">
        <v>0</v>
      </c>
      <c r="P28" s="24">
        <v>-0.54353363205176897</v>
      </c>
      <c r="Q28" s="24">
        <v>0.22049999823831426</v>
      </c>
      <c r="R28" s="24">
        <v>0.32639992099153153</v>
      </c>
      <c r="S28" s="24">
        <v>0.32639989286683241</v>
      </c>
      <c r="T28" s="24">
        <v>0.74099989162325142</v>
      </c>
      <c r="U28" s="4">
        <v>383675</v>
      </c>
      <c r="V28" s="5">
        <v>0.19</v>
      </c>
      <c r="W28" s="4">
        <v>34</v>
      </c>
      <c r="X28" s="4">
        <v>29</v>
      </c>
      <c r="Y28" s="4">
        <v>27</v>
      </c>
      <c r="Z28" s="4">
        <v>396</v>
      </c>
      <c r="AA28" s="4">
        <v>31</v>
      </c>
      <c r="AB28" s="82">
        <v>0.95</v>
      </c>
    </row>
    <row r="29" spans="1:28" x14ac:dyDescent="0.3">
      <c r="A29" s="180"/>
      <c r="B29" s="80">
        <v>43722</v>
      </c>
      <c r="C29" s="4">
        <v>15998707</v>
      </c>
      <c r="D29" s="4">
        <v>11999030</v>
      </c>
      <c r="E29" s="4">
        <v>4888493</v>
      </c>
      <c r="F29" s="4">
        <v>11554621</v>
      </c>
      <c r="G29" s="4">
        <v>44440851</v>
      </c>
      <c r="H29" s="4">
        <v>44440853</v>
      </c>
      <c r="I29" s="4">
        <v>9332579</v>
      </c>
      <c r="J29" s="4">
        <v>1396153</v>
      </c>
      <c r="K29" s="4">
        <v>939890</v>
      </c>
      <c r="L29" s="4">
        <v>696459</v>
      </c>
      <c r="M29" s="24">
        <v>1.5671593882322647E-2</v>
      </c>
      <c r="N29" s="24">
        <v>-0.53590439000986212</v>
      </c>
      <c r="O29" s="24">
        <v>-4.8076934816731254E-2</v>
      </c>
      <c r="P29" s="24">
        <v>-0.51246522327334754</v>
      </c>
      <c r="Q29" s="24">
        <v>0.20999999707476361</v>
      </c>
      <c r="R29" s="24">
        <v>0.14959991230719827</v>
      </c>
      <c r="S29" s="24">
        <v>0.67319985703572605</v>
      </c>
      <c r="T29" s="24">
        <v>0.74100054261668924</v>
      </c>
      <c r="U29" s="4">
        <v>406604</v>
      </c>
      <c r="V29" s="5">
        <v>0.17</v>
      </c>
      <c r="W29" s="4">
        <v>64</v>
      </c>
      <c r="X29" s="4">
        <v>22</v>
      </c>
      <c r="Y29" s="4">
        <v>30</v>
      </c>
      <c r="Z29" s="4">
        <v>378</v>
      </c>
      <c r="AA29" s="4">
        <v>35</v>
      </c>
      <c r="AB29" s="82">
        <v>0.93</v>
      </c>
    </row>
    <row r="30" spans="1:28" x14ac:dyDescent="0.3">
      <c r="A30" s="180"/>
      <c r="B30" s="83">
        <v>43786</v>
      </c>
      <c r="C30" s="84">
        <v>15837104</v>
      </c>
      <c r="D30" s="84">
        <v>11877828</v>
      </c>
      <c r="E30" s="84">
        <v>4839115</v>
      </c>
      <c r="F30" s="84">
        <v>11437908</v>
      </c>
      <c r="G30" s="84">
        <v>43991955</v>
      </c>
      <c r="H30" s="84">
        <v>43991955</v>
      </c>
      <c r="I30" s="84">
        <v>9330693</v>
      </c>
      <c r="J30" s="84">
        <v>1268974</v>
      </c>
      <c r="K30" s="84">
        <v>906047</v>
      </c>
      <c r="L30" s="84">
        <v>699650</v>
      </c>
      <c r="M30" s="85">
        <v>1.5904044273549561E-2</v>
      </c>
      <c r="N30" s="85">
        <v>-0.57004623700582813</v>
      </c>
      <c r="O30" s="85">
        <v>-6.6666636964265225E-2</v>
      </c>
      <c r="P30" s="85">
        <v>-0.53933524904808428</v>
      </c>
      <c r="Q30" s="85">
        <v>0.2120999850995483</v>
      </c>
      <c r="R30" s="85">
        <v>0.13599997342105244</v>
      </c>
      <c r="S30" s="85">
        <v>0.71399965641534024</v>
      </c>
      <c r="T30" s="85">
        <v>0.77220055913214214</v>
      </c>
      <c r="U30" s="84">
        <v>380987</v>
      </c>
      <c r="V30" s="86">
        <v>0.19</v>
      </c>
      <c r="W30" s="84">
        <v>112</v>
      </c>
      <c r="X30" s="84">
        <v>22</v>
      </c>
      <c r="Y30" s="84">
        <v>27</v>
      </c>
      <c r="Z30" s="84">
        <v>353</v>
      </c>
      <c r="AA30" s="84">
        <v>38</v>
      </c>
      <c r="AB30" s="87">
        <v>0.95</v>
      </c>
    </row>
    <row r="31" spans="1:28" x14ac:dyDescent="0.3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</row>
    <row r="32" spans="1:28" x14ac:dyDescent="0.3">
      <c r="A32" s="178" t="s">
        <v>52</v>
      </c>
      <c r="B32" s="71" t="s">
        <v>0</v>
      </c>
      <c r="C32" s="72" t="s">
        <v>6</v>
      </c>
      <c r="D32" s="72" t="s">
        <v>7</v>
      </c>
      <c r="E32" s="72" t="s">
        <v>8</v>
      </c>
      <c r="F32" s="72" t="s">
        <v>9</v>
      </c>
      <c r="G32" s="14" t="s">
        <v>35</v>
      </c>
      <c r="H32" s="13" t="s">
        <v>1</v>
      </c>
      <c r="I32" s="13" t="s">
        <v>2</v>
      </c>
      <c r="J32" s="13" t="s">
        <v>3</v>
      </c>
      <c r="K32" s="13" t="s">
        <v>4</v>
      </c>
      <c r="L32" s="13" t="s">
        <v>5</v>
      </c>
      <c r="M32" s="13" t="s">
        <v>18</v>
      </c>
      <c r="N32" s="13" t="s">
        <v>23</v>
      </c>
      <c r="O32" s="13" t="s">
        <v>24</v>
      </c>
      <c r="P32" s="13" t="s">
        <v>25</v>
      </c>
      <c r="Q32" s="13" t="s">
        <v>19</v>
      </c>
      <c r="R32" s="13" t="s">
        <v>20</v>
      </c>
      <c r="S32" s="13" t="s">
        <v>21</v>
      </c>
      <c r="T32" s="13" t="s">
        <v>22</v>
      </c>
      <c r="U32" s="73" t="s">
        <v>10</v>
      </c>
      <c r="V32" s="73" t="s">
        <v>11</v>
      </c>
      <c r="W32" s="73" t="s">
        <v>12</v>
      </c>
      <c r="X32" s="73" t="s">
        <v>13</v>
      </c>
      <c r="Y32" s="73" t="s">
        <v>14</v>
      </c>
      <c r="Z32" s="73" t="s">
        <v>15</v>
      </c>
      <c r="AA32" s="73" t="s">
        <v>16</v>
      </c>
      <c r="AB32" s="81" t="s">
        <v>17</v>
      </c>
    </row>
    <row r="33" spans="1:28" x14ac:dyDescent="0.3">
      <c r="A33" s="178"/>
      <c r="B33" s="80">
        <v>43468</v>
      </c>
      <c r="C33" s="4">
        <v>7505512</v>
      </c>
      <c r="D33" s="4">
        <v>5629134</v>
      </c>
      <c r="E33" s="4">
        <v>2293351</v>
      </c>
      <c r="F33" s="4">
        <v>5420648</v>
      </c>
      <c r="G33" s="4">
        <v>20848645</v>
      </c>
      <c r="H33" s="4">
        <v>20848646</v>
      </c>
      <c r="I33" s="4">
        <v>5212161</v>
      </c>
      <c r="J33" s="4">
        <v>2001470</v>
      </c>
      <c r="K33" s="4">
        <v>1402630</v>
      </c>
      <c r="L33" s="4">
        <v>1138655</v>
      </c>
      <c r="M33" s="24">
        <v>5.4615297319547756E-2</v>
      </c>
      <c r="N33" s="24" t="s">
        <v>34</v>
      </c>
      <c r="O33" s="24" t="s">
        <v>34</v>
      </c>
      <c r="P33" s="4" t="s">
        <v>34</v>
      </c>
      <c r="Q33" s="24">
        <v>0.24999997601762725</v>
      </c>
      <c r="R33" s="24">
        <v>0.38400003376718411</v>
      </c>
      <c r="S33" s="24">
        <v>0.70079991206463255</v>
      </c>
      <c r="T33" s="24">
        <v>0.81179997575982266</v>
      </c>
      <c r="U33" s="4">
        <v>399964</v>
      </c>
      <c r="V33" s="5">
        <v>0.18</v>
      </c>
      <c r="W33" s="4">
        <v>30</v>
      </c>
      <c r="X33" s="4">
        <v>22</v>
      </c>
      <c r="Y33" s="4">
        <v>29</v>
      </c>
      <c r="Z33" s="4">
        <v>370</v>
      </c>
      <c r="AA33" s="4">
        <v>31</v>
      </c>
      <c r="AB33" s="82">
        <v>0.94</v>
      </c>
    </row>
    <row r="34" spans="1:28" x14ac:dyDescent="0.3">
      <c r="A34" s="178"/>
      <c r="B34" s="80">
        <v>43487</v>
      </c>
      <c r="C34" s="4">
        <v>13525559</v>
      </c>
      <c r="D34" s="4">
        <v>2028833</v>
      </c>
      <c r="E34" s="4">
        <v>19827367</v>
      </c>
      <c r="F34" s="4">
        <v>2189238</v>
      </c>
      <c r="G34" s="4">
        <v>37570997</v>
      </c>
      <c r="H34" s="4">
        <v>37570998</v>
      </c>
      <c r="I34" s="4">
        <v>9768459</v>
      </c>
      <c r="J34" s="4">
        <v>3751088</v>
      </c>
      <c r="K34" s="4">
        <v>2656145</v>
      </c>
      <c r="L34" s="4">
        <v>2221600</v>
      </c>
      <c r="M34" s="24">
        <v>5.9130715665311848E-2</v>
      </c>
      <c r="N34" s="24">
        <v>0.85430485686646174</v>
      </c>
      <c r="O34" s="24">
        <v>0.76530616559927278</v>
      </c>
      <c r="P34" s="24">
        <v>5.041546377221362E-2</v>
      </c>
      <c r="Q34" s="24">
        <v>0.25999998722418821</v>
      </c>
      <c r="R34" s="24">
        <v>0.38399997379320527</v>
      </c>
      <c r="S34" s="24">
        <v>0.70809988995192863</v>
      </c>
      <c r="T34" s="24">
        <v>0.83640012122832152</v>
      </c>
      <c r="U34" s="4">
        <v>383015</v>
      </c>
      <c r="V34" s="5">
        <v>0.18</v>
      </c>
      <c r="W34" s="4">
        <v>35</v>
      </c>
      <c r="X34" s="4">
        <v>17</v>
      </c>
      <c r="Y34" s="4">
        <v>28</v>
      </c>
      <c r="Z34" s="4">
        <v>379</v>
      </c>
      <c r="AA34" s="4">
        <v>33</v>
      </c>
      <c r="AB34" s="82">
        <v>0.94</v>
      </c>
    </row>
    <row r="35" spans="1:28" x14ac:dyDescent="0.3">
      <c r="A35" s="178"/>
      <c r="B35" s="80">
        <v>43508</v>
      </c>
      <c r="C35" s="4">
        <v>8209154</v>
      </c>
      <c r="D35" s="4">
        <v>6156866</v>
      </c>
      <c r="E35" s="4">
        <v>2508352</v>
      </c>
      <c r="F35" s="4">
        <v>5928833</v>
      </c>
      <c r="G35" s="4">
        <v>22803205</v>
      </c>
      <c r="H35" s="4">
        <v>22803207</v>
      </c>
      <c r="I35" s="4">
        <v>5814817</v>
      </c>
      <c r="J35" s="4">
        <v>2256149</v>
      </c>
      <c r="K35" s="4">
        <v>1712868</v>
      </c>
      <c r="L35" s="4">
        <v>1404552</v>
      </c>
      <c r="M35" s="24">
        <v>6.1594494142863325E-2</v>
      </c>
      <c r="N35" s="24">
        <v>4.0516023501679044E-2</v>
      </c>
      <c r="O35" s="24">
        <v>1.9417486578885645E-2</v>
      </c>
      <c r="P35" s="24">
        <v>2.0696661547025652E-2</v>
      </c>
      <c r="Q35" s="24">
        <v>0.25499996557501758</v>
      </c>
      <c r="R35" s="24">
        <v>0.38800000068789781</v>
      </c>
      <c r="S35" s="24">
        <v>0.75919985781080945</v>
      </c>
      <c r="T35" s="24">
        <v>0.82000014011587585</v>
      </c>
      <c r="U35" s="4">
        <v>389714</v>
      </c>
      <c r="V35" s="5">
        <v>0.17</v>
      </c>
      <c r="W35" s="4">
        <v>39</v>
      </c>
      <c r="X35" s="4">
        <v>17</v>
      </c>
      <c r="Y35" s="4">
        <v>25</v>
      </c>
      <c r="Z35" s="4">
        <v>354</v>
      </c>
      <c r="AA35" s="4">
        <v>30</v>
      </c>
      <c r="AB35" s="82">
        <v>0.92</v>
      </c>
    </row>
    <row r="36" spans="1:28" x14ac:dyDescent="0.3">
      <c r="A36" s="178"/>
      <c r="B36" s="80">
        <v>43519</v>
      </c>
      <c r="C36" s="4">
        <v>15513897</v>
      </c>
      <c r="D36" s="4">
        <v>11635423</v>
      </c>
      <c r="E36" s="4">
        <v>4740357</v>
      </c>
      <c r="F36" s="4">
        <v>11204481</v>
      </c>
      <c r="G36" s="4">
        <v>43094158</v>
      </c>
      <c r="H36" s="4">
        <v>43094160</v>
      </c>
      <c r="I36" s="4">
        <v>9049773</v>
      </c>
      <c r="J36" s="4">
        <v>2923076</v>
      </c>
      <c r="K36" s="4">
        <v>1908184</v>
      </c>
      <c r="L36" s="4">
        <v>1443732</v>
      </c>
      <c r="M36" s="24">
        <v>3.3501801636230989E-2</v>
      </c>
      <c r="N36" s="24">
        <v>-0.18364175802924843</v>
      </c>
      <c r="O36" s="24">
        <v>-5.8823552536471535E-2</v>
      </c>
      <c r="P36" s="24">
        <v>-0.13261936790607654</v>
      </c>
      <c r="Q36" s="24">
        <v>0.20999998607699977</v>
      </c>
      <c r="R36" s="24">
        <v>0.32299992497049373</v>
      </c>
      <c r="S36" s="24">
        <v>0.65279999562105129</v>
      </c>
      <c r="T36" s="24">
        <v>0.75659999245355791</v>
      </c>
      <c r="U36" s="4">
        <v>391896</v>
      </c>
      <c r="V36" s="5">
        <v>0.18</v>
      </c>
      <c r="W36" s="4">
        <v>35</v>
      </c>
      <c r="X36" s="4">
        <v>20</v>
      </c>
      <c r="Y36" s="4">
        <v>28</v>
      </c>
      <c r="Z36" s="4">
        <v>360</v>
      </c>
      <c r="AA36" s="4">
        <v>39</v>
      </c>
      <c r="AB36" s="82">
        <v>0.91</v>
      </c>
    </row>
    <row r="37" spans="1:28" x14ac:dyDescent="0.3">
      <c r="A37" s="178"/>
      <c r="B37" s="80">
        <v>43536</v>
      </c>
      <c r="C37" s="4">
        <v>7740060</v>
      </c>
      <c r="D37" s="4">
        <v>5805045</v>
      </c>
      <c r="E37" s="4">
        <v>2365018</v>
      </c>
      <c r="F37" s="4">
        <v>5590043</v>
      </c>
      <c r="G37" s="4">
        <v>21500166</v>
      </c>
      <c r="H37" s="4">
        <v>21500167</v>
      </c>
      <c r="I37" s="4">
        <v>5428792</v>
      </c>
      <c r="J37" s="4">
        <v>2149801</v>
      </c>
      <c r="K37" s="4">
        <v>1600742</v>
      </c>
      <c r="L37" s="4">
        <v>1299482</v>
      </c>
      <c r="M37" s="24">
        <v>6.04405537873264E-2</v>
      </c>
      <c r="N37" s="24">
        <v>3.2510015366695066E-2</v>
      </c>
      <c r="O37" s="24">
        <v>-9.9999364563004844E-3</v>
      </c>
      <c r="P37" s="24">
        <v>4.2939390057935123E-2</v>
      </c>
      <c r="Q37" s="24">
        <v>0.25249999220936281</v>
      </c>
      <c r="R37" s="24">
        <v>0.39599988358367755</v>
      </c>
      <c r="S37" s="24">
        <v>0.74460008158894708</v>
      </c>
      <c r="T37" s="24">
        <v>0.81179977785302071</v>
      </c>
      <c r="U37" s="4">
        <v>385418</v>
      </c>
      <c r="V37" s="5">
        <v>0.19</v>
      </c>
      <c r="W37" s="4">
        <v>30</v>
      </c>
      <c r="X37" s="4">
        <v>19</v>
      </c>
      <c r="Y37" s="4">
        <v>25</v>
      </c>
      <c r="Z37" s="4">
        <v>357</v>
      </c>
      <c r="AA37" s="4">
        <v>39</v>
      </c>
      <c r="AB37" s="82">
        <v>0.91</v>
      </c>
    </row>
    <row r="38" spans="1:28" x14ac:dyDescent="0.3">
      <c r="A38" s="178"/>
      <c r="B38" s="80">
        <v>43552</v>
      </c>
      <c r="C38" s="4">
        <v>7740060</v>
      </c>
      <c r="D38" s="4">
        <v>5805045</v>
      </c>
      <c r="E38" s="4">
        <v>2365018</v>
      </c>
      <c r="F38" s="4">
        <v>5590043</v>
      </c>
      <c r="G38" s="4">
        <v>21500166</v>
      </c>
      <c r="H38" s="4">
        <v>21500167</v>
      </c>
      <c r="I38" s="4">
        <v>5267540</v>
      </c>
      <c r="J38" s="4">
        <v>2064876</v>
      </c>
      <c r="K38" s="4">
        <v>1552580</v>
      </c>
      <c r="L38" s="4">
        <v>1311309</v>
      </c>
      <c r="M38" s="24">
        <v>6.0990642537799823E-2</v>
      </c>
      <c r="N38" s="24">
        <v>6.221354938736634E-2</v>
      </c>
      <c r="O38" s="24">
        <v>-9.9999364563004844E-3</v>
      </c>
      <c r="P38" s="24">
        <v>7.2942959217582981E-2</v>
      </c>
      <c r="Q38" s="24">
        <v>0.24499995744219102</v>
      </c>
      <c r="R38" s="24">
        <v>0.39200006074942001</v>
      </c>
      <c r="S38" s="24">
        <v>0.75189987195357011</v>
      </c>
      <c r="T38" s="24">
        <v>0.84459995620193484</v>
      </c>
      <c r="U38" s="4">
        <v>404886</v>
      </c>
      <c r="V38" s="5">
        <v>0.17</v>
      </c>
      <c r="W38" s="4">
        <v>35</v>
      </c>
      <c r="X38" s="4">
        <v>18</v>
      </c>
      <c r="Y38" s="4">
        <v>30</v>
      </c>
      <c r="Z38" s="4">
        <v>395</v>
      </c>
      <c r="AA38" s="4">
        <v>34</v>
      </c>
      <c r="AB38" s="82">
        <v>0.93</v>
      </c>
    </row>
    <row r="39" spans="1:28" x14ac:dyDescent="0.3">
      <c r="A39" s="178"/>
      <c r="B39" s="80">
        <v>43560</v>
      </c>
      <c r="C39" s="4">
        <v>8130972</v>
      </c>
      <c r="D39" s="4">
        <v>6098229</v>
      </c>
      <c r="E39" s="4">
        <v>2484463</v>
      </c>
      <c r="F39" s="4">
        <v>5872368</v>
      </c>
      <c r="G39" s="4">
        <v>22586032</v>
      </c>
      <c r="H39" s="4">
        <v>22586034</v>
      </c>
      <c r="I39" s="4">
        <v>5928833</v>
      </c>
      <c r="J39" s="4">
        <v>2418964</v>
      </c>
      <c r="K39" s="4">
        <v>1854136</v>
      </c>
      <c r="L39" s="4">
        <v>1566003</v>
      </c>
      <c r="M39" s="24">
        <v>6.9335014726357003E-2</v>
      </c>
      <c r="N39" s="24">
        <v>0.12652928215188264</v>
      </c>
      <c r="O39" s="24">
        <v>-9.5237928177200892E-3</v>
      </c>
      <c r="P39" s="24">
        <v>0.13736127433753009</v>
      </c>
      <c r="Q39" s="24">
        <v>0.26249995904548801</v>
      </c>
      <c r="R39" s="24">
        <v>0.40800002293874699</v>
      </c>
      <c r="S39" s="24">
        <v>0.76650003885961093</v>
      </c>
      <c r="T39" s="24">
        <v>0.84459985675268701</v>
      </c>
      <c r="U39" s="4">
        <v>388271</v>
      </c>
      <c r="V39" s="5">
        <v>0.18</v>
      </c>
      <c r="W39" s="4">
        <v>34</v>
      </c>
      <c r="X39" s="4">
        <v>17</v>
      </c>
      <c r="Y39" s="4">
        <v>28</v>
      </c>
      <c r="Z39" s="4">
        <v>361</v>
      </c>
      <c r="AA39" s="4">
        <v>36</v>
      </c>
      <c r="AB39" s="82">
        <v>0.95</v>
      </c>
    </row>
    <row r="40" spans="1:28" x14ac:dyDescent="0.3">
      <c r="A40" s="178"/>
      <c r="B40" s="80">
        <v>43573</v>
      </c>
      <c r="C40" s="4">
        <v>8209154</v>
      </c>
      <c r="D40" s="4">
        <v>6156866</v>
      </c>
      <c r="E40" s="4">
        <v>2508352</v>
      </c>
      <c r="F40" s="4">
        <v>5928833</v>
      </c>
      <c r="G40" s="4">
        <v>22803205</v>
      </c>
      <c r="H40" s="4">
        <v>22803207</v>
      </c>
      <c r="I40" s="4">
        <v>5415761</v>
      </c>
      <c r="J40" s="4">
        <v>3639391</v>
      </c>
      <c r="K40" s="4">
        <v>2656756</v>
      </c>
      <c r="L40" s="4">
        <v>2091398</v>
      </c>
      <c r="M40" s="24">
        <v>9.1715082005789803E-2</v>
      </c>
      <c r="N40" s="24">
        <v>0.7302283946685022</v>
      </c>
      <c r="O40" s="24">
        <v>0.10526311452716519</v>
      </c>
      <c r="P40" s="24">
        <v>0.56544473803340667</v>
      </c>
      <c r="Q40" s="24">
        <v>0.23749997094706898</v>
      </c>
      <c r="R40" s="24">
        <v>0.67199992761866711</v>
      </c>
      <c r="S40" s="24">
        <v>0.73000015661961026</v>
      </c>
      <c r="T40" s="24">
        <v>0.78719987834787986</v>
      </c>
      <c r="U40" s="4">
        <v>389107</v>
      </c>
      <c r="V40" s="5">
        <v>0.28999999999999998</v>
      </c>
      <c r="W40" s="4">
        <v>32</v>
      </c>
      <c r="X40" s="4">
        <v>18</v>
      </c>
      <c r="Y40" s="4">
        <v>28</v>
      </c>
      <c r="Z40" s="4">
        <v>364</v>
      </c>
      <c r="AA40" s="4">
        <v>40</v>
      </c>
      <c r="AB40" s="82">
        <v>0.91</v>
      </c>
    </row>
    <row r="41" spans="1:28" x14ac:dyDescent="0.3">
      <c r="A41" s="178"/>
      <c r="B41" s="80">
        <v>43629</v>
      </c>
      <c r="C41" s="4">
        <v>7818242</v>
      </c>
      <c r="D41" s="4">
        <v>5863681</v>
      </c>
      <c r="E41" s="4">
        <v>2388907</v>
      </c>
      <c r="F41" s="4">
        <v>5646508</v>
      </c>
      <c r="G41" s="4">
        <v>21717338</v>
      </c>
      <c r="H41" s="4">
        <v>21717340</v>
      </c>
      <c r="I41" s="4">
        <v>5483628</v>
      </c>
      <c r="J41" s="4">
        <v>2105713</v>
      </c>
      <c r="K41" s="4">
        <v>1583285</v>
      </c>
      <c r="L41" s="4">
        <v>1350226</v>
      </c>
      <c r="M41" s="24">
        <v>6.2172715443051495E-2</v>
      </c>
      <c r="N41" s="24">
        <v>-8.5972568873978084E-2</v>
      </c>
      <c r="O41" s="24">
        <v>-2.9126207515823954E-2</v>
      </c>
      <c r="P41" s="24">
        <v>-5.8551754357687225E-2</v>
      </c>
      <c r="Q41" s="24">
        <v>0.25249998388384581</v>
      </c>
      <c r="R41" s="24">
        <v>0.38399997228112481</v>
      </c>
      <c r="S41" s="24">
        <v>0.75189971282886126</v>
      </c>
      <c r="T41" s="24">
        <v>0.85280034864222176</v>
      </c>
      <c r="U41" s="4">
        <v>407670</v>
      </c>
      <c r="V41" s="5">
        <v>0.17</v>
      </c>
      <c r="W41" s="4">
        <v>36</v>
      </c>
      <c r="X41" s="4">
        <v>17</v>
      </c>
      <c r="Y41" s="4">
        <v>30</v>
      </c>
      <c r="Z41" s="4">
        <v>399</v>
      </c>
      <c r="AA41" s="4">
        <v>31</v>
      </c>
      <c r="AB41" s="82">
        <v>0.92</v>
      </c>
    </row>
    <row r="42" spans="1:28" x14ac:dyDescent="0.3">
      <c r="A42" s="178"/>
      <c r="B42" s="80">
        <v>43655</v>
      </c>
      <c r="C42" s="4">
        <v>8209154</v>
      </c>
      <c r="D42" s="4">
        <v>6156866</v>
      </c>
      <c r="E42" s="4">
        <v>2508352</v>
      </c>
      <c r="F42" s="4">
        <v>5928833</v>
      </c>
      <c r="G42" s="4">
        <v>22803205</v>
      </c>
      <c r="H42" s="4">
        <v>22803207</v>
      </c>
      <c r="I42" s="4">
        <v>5643793</v>
      </c>
      <c r="J42" s="4">
        <v>2234942</v>
      </c>
      <c r="K42" s="4">
        <v>1647823</v>
      </c>
      <c r="L42" s="4">
        <v>1351214</v>
      </c>
      <c r="M42" s="24">
        <v>5.9255437184778437E-2</v>
      </c>
      <c r="N42" s="24">
        <v>3.0456570198363897E-2</v>
      </c>
      <c r="O42" s="24">
        <v>3.9603982965473961E-2</v>
      </c>
      <c r="P42" s="24">
        <v>-8.7989362657882042E-3</v>
      </c>
      <c r="Q42" s="24">
        <v>0.24749996787732534</v>
      </c>
      <c r="R42" s="24">
        <v>0.39599999503879751</v>
      </c>
      <c r="S42" s="24">
        <v>0.73730011785540739</v>
      </c>
      <c r="T42" s="24">
        <v>0.81999947809928619</v>
      </c>
      <c r="U42" s="4">
        <v>386858</v>
      </c>
      <c r="V42" s="5">
        <v>0.17</v>
      </c>
      <c r="W42" s="4">
        <v>39</v>
      </c>
      <c r="X42" s="4">
        <v>22</v>
      </c>
      <c r="Y42" s="4">
        <v>27</v>
      </c>
      <c r="Z42" s="4">
        <v>388</v>
      </c>
      <c r="AA42" s="4">
        <v>32</v>
      </c>
      <c r="AB42" s="82">
        <v>0.91</v>
      </c>
    </row>
    <row r="43" spans="1:28" x14ac:dyDescent="0.3">
      <c r="A43" s="178"/>
      <c r="B43" s="80">
        <v>43681</v>
      </c>
      <c r="C43" s="4">
        <v>15837104</v>
      </c>
      <c r="D43" s="4">
        <v>11877828</v>
      </c>
      <c r="E43" s="4">
        <v>4839115</v>
      </c>
      <c r="F43" s="4">
        <v>11437908</v>
      </c>
      <c r="G43" s="4">
        <v>43991955</v>
      </c>
      <c r="H43" s="4">
        <v>43991955</v>
      </c>
      <c r="I43" s="4">
        <v>9053544</v>
      </c>
      <c r="J43" s="4">
        <v>2924294</v>
      </c>
      <c r="K43" s="4">
        <v>2068061</v>
      </c>
      <c r="L43" s="4">
        <v>1677611</v>
      </c>
      <c r="M43" s="24">
        <v>3.8134495273056179E-2</v>
      </c>
      <c r="N43" s="24">
        <v>1.0185488493980932E-2</v>
      </c>
      <c r="O43" s="24">
        <v>1.0309313154317934E-2</v>
      </c>
      <c r="P43" s="24">
        <v>-1.2251521325334913E-4</v>
      </c>
      <c r="Q43" s="24">
        <v>0.20579999229404558</v>
      </c>
      <c r="R43" s="24">
        <v>0.3229999213567637</v>
      </c>
      <c r="S43" s="24">
        <v>0.70720009684388774</v>
      </c>
      <c r="T43" s="24">
        <v>0.81119995976907833</v>
      </c>
      <c r="U43" s="4">
        <v>388262</v>
      </c>
      <c r="V43" s="5">
        <v>0.18</v>
      </c>
      <c r="W43" s="4">
        <v>35</v>
      </c>
      <c r="X43" s="4">
        <v>22</v>
      </c>
      <c r="Y43" s="4">
        <v>30</v>
      </c>
      <c r="Z43" s="4">
        <v>369</v>
      </c>
      <c r="AA43" s="4">
        <v>39</v>
      </c>
      <c r="AB43" s="82">
        <v>0.95</v>
      </c>
    </row>
    <row r="44" spans="1:28" x14ac:dyDescent="0.3">
      <c r="A44" s="178"/>
      <c r="B44" s="80">
        <v>43715</v>
      </c>
      <c r="C44" s="4">
        <v>16806722</v>
      </c>
      <c r="D44" s="4">
        <v>12605042</v>
      </c>
      <c r="E44" s="4">
        <v>5135387</v>
      </c>
      <c r="F44" s="4">
        <v>12138188</v>
      </c>
      <c r="G44" s="4">
        <v>46685339</v>
      </c>
      <c r="H44" s="4">
        <v>46685340</v>
      </c>
      <c r="I44" s="4">
        <v>9313725</v>
      </c>
      <c r="J44" s="4">
        <v>3135000</v>
      </c>
      <c r="K44" s="4">
        <v>2025210</v>
      </c>
      <c r="L44" s="4">
        <v>1500680</v>
      </c>
      <c r="M44" s="24">
        <v>3.2144566152886536E-2</v>
      </c>
      <c r="N44" s="24">
        <v>-9.7887729498568721E-2</v>
      </c>
      <c r="O44" s="24">
        <v>2.9702959596478395E-2</v>
      </c>
      <c r="P44" s="24">
        <v>-0.12391018917833363</v>
      </c>
      <c r="Q44" s="24">
        <v>0.19949999293139989</v>
      </c>
      <c r="R44" s="24">
        <v>0.3366000177157904</v>
      </c>
      <c r="S44" s="24">
        <v>0.64600000000000002</v>
      </c>
      <c r="T44" s="24">
        <v>0.74099969879666805</v>
      </c>
      <c r="U44" s="4">
        <v>407003</v>
      </c>
      <c r="V44" s="5">
        <v>0.17</v>
      </c>
      <c r="W44" s="4">
        <v>34</v>
      </c>
      <c r="X44" s="4">
        <v>18</v>
      </c>
      <c r="Y44" s="4">
        <v>26</v>
      </c>
      <c r="Z44" s="4">
        <v>385</v>
      </c>
      <c r="AA44" s="4">
        <v>37</v>
      </c>
      <c r="AB44" s="82">
        <v>0.95</v>
      </c>
    </row>
    <row r="45" spans="1:28" x14ac:dyDescent="0.3">
      <c r="A45" s="178"/>
      <c r="B45" s="83">
        <v>43779</v>
      </c>
      <c r="C45" s="84">
        <v>16968325</v>
      </c>
      <c r="D45" s="84">
        <v>12726244</v>
      </c>
      <c r="E45" s="84">
        <v>5184766</v>
      </c>
      <c r="F45" s="84">
        <v>12254901</v>
      </c>
      <c r="G45" s="84">
        <v>47134236</v>
      </c>
      <c r="H45" s="84">
        <v>47134238</v>
      </c>
      <c r="I45" s="84">
        <v>10096153</v>
      </c>
      <c r="J45" s="84">
        <v>3261057</v>
      </c>
      <c r="K45" s="84">
        <v>2173168</v>
      </c>
      <c r="L45" s="84">
        <v>1627268</v>
      </c>
      <c r="M45" s="85">
        <v>3.4524118115582987E-2</v>
      </c>
      <c r="N45" s="85">
        <v>-1.2684939402672679E-2</v>
      </c>
      <c r="O45" s="85">
        <v>2.9411754428234849E-2</v>
      </c>
      <c r="P45" s="85">
        <v>-4.0893951308222043E-2</v>
      </c>
      <c r="Q45" s="85">
        <v>0.21419998346000629</v>
      </c>
      <c r="R45" s="85">
        <v>0.32299995849904412</v>
      </c>
      <c r="S45" s="85">
        <v>0.66639988200144917</v>
      </c>
      <c r="T45" s="85">
        <v>0.74879990870471125</v>
      </c>
      <c r="U45" s="84">
        <v>397106</v>
      </c>
      <c r="V45" s="86">
        <v>0.19</v>
      </c>
      <c r="W45" s="84">
        <v>34</v>
      </c>
      <c r="X45" s="84">
        <v>20</v>
      </c>
      <c r="Y45" s="84">
        <v>30</v>
      </c>
      <c r="Z45" s="84">
        <v>358</v>
      </c>
      <c r="AA45" s="84">
        <v>37</v>
      </c>
      <c r="AB45" s="87">
        <v>0.92</v>
      </c>
    </row>
    <row r="47" spans="1:28" ht="38.4" x14ac:dyDescent="0.7">
      <c r="A47" s="166"/>
      <c r="B47" s="166"/>
      <c r="C47" s="166"/>
      <c r="D47" s="166"/>
      <c r="E47" s="166"/>
      <c r="F47" s="166"/>
      <c r="G47" s="166"/>
      <c r="H47" s="181" t="s">
        <v>53</v>
      </c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</row>
    <row r="48" spans="1:28" ht="15.6" customHeight="1" x14ac:dyDescent="0.3">
      <c r="A48" s="176" t="s">
        <v>54</v>
      </c>
      <c r="B48" s="75" t="s">
        <v>0</v>
      </c>
      <c r="C48" s="72" t="s">
        <v>6</v>
      </c>
      <c r="D48" s="72" t="s">
        <v>7</v>
      </c>
      <c r="E48" s="72" t="s">
        <v>8</v>
      </c>
      <c r="F48" s="72" t="s">
        <v>9</v>
      </c>
      <c r="G48" s="14" t="s">
        <v>35</v>
      </c>
      <c r="H48" s="13" t="s">
        <v>1</v>
      </c>
      <c r="I48" s="13" t="s">
        <v>2</v>
      </c>
      <c r="J48" s="13" t="s">
        <v>3</v>
      </c>
      <c r="K48" s="13" t="s">
        <v>4</v>
      </c>
      <c r="L48" s="13" t="s">
        <v>5</v>
      </c>
      <c r="M48" s="13" t="s">
        <v>18</v>
      </c>
      <c r="N48" s="13" t="s">
        <v>23</v>
      </c>
      <c r="O48" s="13" t="s">
        <v>24</v>
      </c>
      <c r="P48" s="13" t="s">
        <v>25</v>
      </c>
      <c r="Q48" s="13" t="s">
        <v>19</v>
      </c>
      <c r="R48" s="13" t="s">
        <v>20</v>
      </c>
      <c r="S48" s="13" t="s">
        <v>21</v>
      </c>
      <c r="T48" s="13" t="s">
        <v>22</v>
      </c>
      <c r="U48" s="73" t="s">
        <v>10</v>
      </c>
      <c r="V48" s="73" t="s">
        <v>11</v>
      </c>
      <c r="W48" s="73" t="s">
        <v>12</v>
      </c>
      <c r="X48" s="73" t="s">
        <v>13</v>
      </c>
      <c r="Y48" s="73" t="s">
        <v>14</v>
      </c>
      <c r="Z48" s="73" t="s">
        <v>15</v>
      </c>
      <c r="AA48" s="73" t="s">
        <v>16</v>
      </c>
      <c r="AB48" s="73" t="s">
        <v>17</v>
      </c>
    </row>
    <row r="49" spans="1:28" ht="15.6" customHeight="1" x14ac:dyDescent="0.3">
      <c r="A49" s="176"/>
      <c r="B49" s="3">
        <v>43482</v>
      </c>
      <c r="C49" s="52">
        <f>C75/C101-1</f>
        <v>19.799855872051577</v>
      </c>
      <c r="D49" s="51">
        <f t="shared" ref="D49:L49" si="8">D75/D101-1</f>
        <v>1.1020407879148157</v>
      </c>
      <c r="E49" s="51">
        <f t="shared" si="8"/>
        <v>1.1020414090985202</v>
      </c>
      <c r="F49" s="57">
        <f t="shared" si="8"/>
        <v>-6.3547930850813783E-2</v>
      </c>
      <c r="G49" s="51">
        <f t="shared" si="8"/>
        <v>1.102040728108153</v>
      </c>
      <c r="H49" s="51">
        <f t="shared" si="8"/>
        <v>1.1020409160516529</v>
      </c>
      <c r="I49" s="51">
        <f t="shared" si="8"/>
        <v>1.0612246983324121</v>
      </c>
      <c r="J49" s="51">
        <f t="shared" si="8"/>
        <v>1.0399758839192583</v>
      </c>
      <c r="K49" s="51">
        <f t="shared" si="8"/>
        <v>1.0191596974521664</v>
      </c>
      <c r="L49" s="51">
        <f t="shared" si="8"/>
        <v>1.0595416371384867</v>
      </c>
      <c r="M49" s="24">
        <v>5.7425009589223593E-2</v>
      </c>
      <c r="N49" s="24">
        <v>1.0595416371384867</v>
      </c>
      <c r="O49" s="24">
        <v>1.102040728108153</v>
      </c>
      <c r="P49" s="24">
        <v>-2.0218102601444077E-2</v>
      </c>
      <c r="Q49" s="24">
        <v>0.25249999329424921</v>
      </c>
      <c r="R49" s="24">
        <v>0.38399989235388587</v>
      </c>
      <c r="S49" s="24">
        <v>0.70810011047156052</v>
      </c>
      <c r="T49" s="24">
        <v>0.83639983930063222</v>
      </c>
      <c r="U49" s="42">
        <f>(U75/U101)-1</f>
        <v>8.9942416893706856E-3</v>
      </c>
      <c r="V49" s="5">
        <f>V75-V101</f>
        <v>-1.999999999999999E-2</v>
      </c>
      <c r="W49" s="42">
        <f>(W75/W101)-1</f>
        <v>0.125</v>
      </c>
      <c r="X49" s="44">
        <f>(X75/X101)-1</f>
        <v>-0.13636363636363635</v>
      </c>
      <c r="Y49" s="44">
        <f t="shared" ref="Y49:AA49" si="9">(Y75/Y101)-1</f>
        <v>-3.703703703703709E-2</v>
      </c>
      <c r="Z49" s="44">
        <f t="shared" si="9"/>
        <v>-8.5213032581453629E-2</v>
      </c>
      <c r="AA49" s="42">
        <f t="shared" si="9"/>
        <v>-8.8235294117647078E-2</v>
      </c>
      <c r="AB49" s="37">
        <f>AB75-AB101</f>
        <v>2.9999999999999916E-2</v>
      </c>
    </row>
    <row r="50" spans="1:28" ht="15.6" customHeight="1" x14ac:dyDescent="0.3">
      <c r="A50" s="176"/>
      <c r="B50" s="3">
        <v>43486</v>
      </c>
      <c r="C50" s="55">
        <f t="shared" ref="C50:L65" si="10">C76/C102-1</f>
        <v>5.15463767991724E-2</v>
      </c>
      <c r="D50" s="55">
        <f t="shared" si="10"/>
        <v>5.1546379064839387E-2</v>
      </c>
      <c r="E50" s="55">
        <f t="shared" si="10"/>
        <v>5.1546236039426319E-2</v>
      </c>
      <c r="F50" s="55">
        <f t="shared" si="10"/>
        <v>5.154631646270591E-2</v>
      </c>
      <c r="G50" s="55">
        <f t="shared" si="10"/>
        <v>5.154634623984955E-2</v>
      </c>
      <c r="H50" s="55">
        <f t="shared" si="10"/>
        <v>5.154639126319327E-2</v>
      </c>
      <c r="I50" s="55">
        <f t="shared" si="10"/>
        <v>7.2164852495930631E-2</v>
      </c>
      <c r="J50" s="55">
        <f t="shared" si="10"/>
        <v>0.14953757990876348</v>
      </c>
      <c r="K50" s="53">
        <f t="shared" si="10"/>
        <v>0.25844179025174552</v>
      </c>
      <c r="L50" s="53">
        <f t="shared" si="10"/>
        <v>0.23352106416819263</v>
      </c>
      <c r="M50" s="24">
        <v>6.6660972593193465E-2</v>
      </c>
      <c r="N50" s="24">
        <v>0.23352106416819263</v>
      </c>
      <c r="O50" s="24">
        <v>5.154634623984955E-2</v>
      </c>
      <c r="P50" s="24">
        <v>0.17305434588235169</v>
      </c>
      <c r="Q50" s="24">
        <v>0.25999997201116104</v>
      </c>
      <c r="R50" s="24">
        <v>0.4159999638853652</v>
      </c>
      <c r="S50" s="24">
        <v>0.75919999198639687</v>
      </c>
      <c r="T50" s="24">
        <v>0.81179964452742104</v>
      </c>
      <c r="U50" s="42">
        <f t="shared" ref="U50:U72" si="11">(U76/U102)-1</f>
        <v>-1.0505561018356757E-2</v>
      </c>
      <c r="V50" s="5">
        <f t="shared" ref="V50:V72" si="12">V76-V102</f>
        <v>0</v>
      </c>
      <c r="W50" s="42">
        <f t="shared" ref="W50:AA65" si="13">(W76/W102)-1</f>
        <v>8.3333333333333259E-2</v>
      </c>
      <c r="X50" s="42">
        <f t="shared" si="13"/>
        <v>0</v>
      </c>
      <c r="Y50" s="42">
        <f t="shared" si="13"/>
        <v>0.11111111111111116</v>
      </c>
      <c r="Z50" s="42">
        <f t="shared" si="13"/>
        <v>-1.5189873417721489E-2</v>
      </c>
      <c r="AA50" s="42">
        <f t="shared" si="13"/>
        <v>0.19354838709677424</v>
      </c>
      <c r="AB50" s="48">
        <f t="shared" ref="AB50:AB72" si="14">AB76-AB102</f>
        <v>-1.9999999999999907E-2</v>
      </c>
    </row>
    <row r="51" spans="1:28" ht="15.6" customHeight="1" x14ac:dyDescent="0.3">
      <c r="A51" s="176"/>
      <c r="B51" s="3">
        <v>43487</v>
      </c>
      <c r="C51" s="54">
        <f t="shared" si="10"/>
        <v>0.76530620368873059</v>
      </c>
      <c r="D51" s="56">
        <f t="shared" si="10"/>
        <v>-0.64693892254082896</v>
      </c>
      <c r="E51" s="52">
        <f t="shared" si="10"/>
        <v>7.4691475779420955</v>
      </c>
      <c r="F51" s="56">
        <f t="shared" si="10"/>
        <v>-0.60437207174092422</v>
      </c>
      <c r="G51" s="54">
        <f t="shared" si="10"/>
        <v>0.76530616559927278</v>
      </c>
      <c r="H51" s="54">
        <f t="shared" si="10"/>
        <v>0.76530612964069489</v>
      </c>
      <c r="I51" s="54">
        <f t="shared" si="10"/>
        <v>0.9325458829487745</v>
      </c>
      <c r="J51" s="54">
        <f t="shared" si="10"/>
        <v>0.8368750254027344</v>
      </c>
      <c r="K51" s="54">
        <f t="shared" si="10"/>
        <v>0.79976596188715754</v>
      </c>
      <c r="L51" s="54">
        <f t="shared" si="10"/>
        <v>0.85430485686646174</v>
      </c>
      <c r="M51" s="24">
        <v>5.9130715665311848E-2</v>
      </c>
      <c r="N51" s="24">
        <v>0.85430485686646174</v>
      </c>
      <c r="O51" s="24">
        <v>0.76530616559927278</v>
      </c>
      <c r="P51" s="24">
        <v>5.041546377221362E-2</v>
      </c>
      <c r="Q51" s="24">
        <v>0.25999998722418821</v>
      </c>
      <c r="R51" s="24">
        <v>0.38399997379320527</v>
      </c>
      <c r="S51" s="24">
        <v>0.70809988995192863</v>
      </c>
      <c r="T51" s="24">
        <v>0.83640012122832152</v>
      </c>
      <c r="U51" s="42">
        <f t="shared" si="11"/>
        <v>-5.9418827094552928E-2</v>
      </c>
      <c r="V51" s="5">
        <f t="shared" si="12"/>
        <v>9.9999999999999811E-3</v>
      </c>
      <c r="W51" s="42">
        <f t="shared" si="13"/>
        <v>-2.777777777777779E-2</v>
      </c>
      <c r="X51" s="44">
        <f t="shared" si="13"/>
        <v>-0.10526315789473684</v>
      </c>
      <c r="Y51" s="44">
        <f t="shared" si="13"/>
        <v>-3.4482758620689613E-2</v>
      </c>
      <c r="Z51" s="42">
        <f t="shared" si="13"/>
        <v>4.6961325966850875E-2</v>
      </c>
      <c r="AA51" s="42">
        <f t="shared" si="13"/>
        <v>3.125E-2</v>
      </c>
      <c r="AB51" s="37">
        <f t="shared" si="14"/>
        <v>2.9999999999999916E-2</v>
      </c>
    </row>
    <row r="52" spans="1:28" ht="15.6" customHeight="1" x14ac:dyDescent="0.3">
      <c r="A52" s="176"/>
      <c r="B52" s="3">
        <v>43496</v>
      </c>
      <c r="C52" s="55">
        <f t="shared" si="10"/>
        <v>1.0526259099838065E-2</v>
      </c>
      <c r="D52" s="55">
        <f t="shared" si="10"/>
        <v>1.0526349803258173E-2</v>
      </c>
      <c r="E52" s="55">
        <f t="shared" si="10"/>
        <v>1.0526283321774077E-2</v>
      </c>
      <c r="F52" s="55">
        <f t="shared" si="10"/>
        <v>1.0526300090806018E-2</v>
      </c>
      <c r="G52" s="55">
        <f t="shared" si="10"/>
        <v>1.0526296911824717E-2</v>
      </c>
      <c r="H52" s="55">
        <f t="shared" si="10"/>
        <v>1.0526296401619062E-2</v>
      </c>
      <c r="I52" s="55">
        <f t="shared" si="10"/>
        <v>8.4986165232713518E-2</v>
      </c>
      <c r="J52" s="55">
        <f t="shared" si="10"/>
        <v>0.15351156558305901</v>
      </c>
      <c r="K52" s="55">
        <f t="shared" si="10"/>
        <v>0.14174136886507971</v>
      </c>
      <c r="L52" s="53">
        <f t="shared" si="10"/>
        <v>0.20059441674862155</v>
      </c>
      <c r="M52" s="24">
        <v>6.1014082161498638E-2</v>
      </c>
      <c r="N52" s="24">
        <v>0.20059441674862155</v>
      </c>
      <c r="O52" s="24">
        <v>1.0526296911824717E-2</v>
      </c>
      <c r="P52" s="24">
        <v>0.18808824770202981</v>
      </c>
      <c r="Q52" s="24">
        <v>0.25499996498573574</v>
      </c>
      <c r="R52" s="24">
        <v>0.4039999593710335</v>
      </c>
      <c r="S52" s="24">
        <v>0.70809986092920896</v>
      </c>
      <c r="T52" s="24">
        <v>0.83640020619695488</v>
      </c>
      <c r="U52" s="42">
        <f t="shared" si="11"/>
        <v>-2.7183251458055668E-2</v>
      </c>
      <c r="V52" s="5">
        <f t="shared" si="12"/>
        <v>9.9999999999999811E-3</v>
      </c>
      <c r="W52" s="58">
        <f t="shared" si="13"/>
        <v>0.1515151515151516</v>
      </c>
      <c r="X52" s="44">
        <f t="shared" si="13"/>
        <v>-5.2631578947368474E-2</v>
      </c>
      <c r="Y52" s="44">
        <f t="shared" si="13"/>
        <v>-0.16666666666666663</v>
      </c>
      <c r="Z52" s="44">
        <f t="shared" si="13"/>
        <v>-7.571801566579639E-2</v>
      </c>
      <c r="AA52" s="42">
        <f t="shared" si="13"/>
        <v>-0.10810810810810811</v>
      </c>
      <c r="AB52" s="5">
        <f t="shared" si="14"/>
        <v>0</v>
      </c>
    </row>
    <row r="53" spans="1:28" ht="15.6" customHeight="1" x14ac:dyDescent="0.3">
      <c r="A53" s="176"/>
      <c r="B53" s="3">
        <v>43501</v>
      </c>
      <c r="C53" s="24">
        <f t="shared" si="10"/>
        <v>0</v>
      </c>
      <c r="D53" s="24">
        <f t="shared" si="10"/>
        <v>0</v>
      </c>
      <c r="E53" s="24">
        <f t="shared" si="10"/>
        <v>0</v>
      </c>
      <c r="F53" s="24">
        <f t="shared" si="10"/>
        <v>0</v>
      </c>
      <c r="G53" s="24">
        <f t="shared" si="10"/>
        <v>0</v>
      </c>
      <c r="H53" s="24">
        <f t="shared" si="10"/>
        <v>0</v>
      </c>
      <c r="I53" s="51">
        <f t="shared" si="10"/>
        <v>1.234042310339488</v>
      </c>
      <c r="J53" s="51">
        <f t="shared" si="10"/>
        <v>1.1696002063309581</v>
      </c>
      <c r="K53" s="51">
        <f t="shared" si="10"/>
        <v>1.1257706987668818</v>
      </c>
      <c r="L53" s="51">
        <f t="shared" si="10"/>
        <v>1.1476852728398028</v>
      </c>
      <c r="M53" s="24">
        <v>6.0345542866288224E-2</v>
      </c>
      <c r="N53" s="24">
        <v>1.1476852728398028</v>
      </c>
      <c r="O53" s="24">
        <v>0</v>
      </c>
      <c r="P53" s="24">
        <v>1.1476852728398028</v>
      </c>
      <c r="Q53" s="24">
        <v>0.26249996647124618</v>
      </c>
      <c r="R53" s="24">
        <v>0.40399994890855911</v>
      </c>
      <c r="S53" s="24">
        <v>0.7081000599860805</v>
      </c>
      <c r="T53" s="24">
        <v>0.80360014216257369</v>
      </c>
      <c r="U53" s="45">
        <f t="shared" si="11"/>
        <v>0.48841424136663547</v>
      </c>
      <c r="V53" s="5">
        <f t="shared" si="12"/>
        <v>9.9999999999999811E-3</v>
      </c>
      <c r="W53" s="42">
        <f t="shared" si="13"/>
        <v>-3.2258064516129004E-2</v>
      </c>
      <c r="X53" s="44">
        <f t="shared" si="13"/>
        <v>-4.5454545454545414E-2</v>
      </c>
      <c r="Y53" s="42">
        <f t="shared" si="13"/>
        <v>0.12000000000000011</v>
      </c>
      <c r="Z53" s="44">
        <f t="shared" si="13"/>
        <v>-1.3297872340425565E-2</v>
      </c>
      <c r="AA53" s="42">
        <f t="shared" si="13"/>
        <v>5.4054054054053946E-2</v>
      </c>
      <c r="AB53" s="5">
        <f t="shared" si="14"/>
        <v>-2.9999999999999916E-2</v>
      </c>
    </row>
    <row r="54" spans="1:28" ht="15.6" customHeight="1" x14ac:dyDescent="0.3">
      <c r="A54" s="176"/>
      <c r="B54" s="32">
        <v>43522</v>
      </c>
      <c r="C54" s="33">
        <f t="shared" si="10"/>
        <v>1.9802001513596457E-2</v>
      </c>
      <c r="D54" s="33">
        <f t="shared" si="10"/>
        <v>1.9802043726797613E-2</v>
      </c>
      <c r="E54" s="33">
        <f t="shared" si="10"/>
        <v>1.9801922748545753E-2</v>
      </c>
      <c r="F54" s="33">
        <f t="shared" si="10"/>
        <v>1.9801952420255287E-2</v>
      </c>
      <c r="G54" s="33">
        <f t="shared" si="10"/>
        <v>1.980199148273698E-2</v>
      </c>
      <c r="H54" s="33">
        <f t="shared" si="10"/>
        <v>1.9801989677181275E-2</v>
      </c>
      <c r="I54" s="33">
        <f t="shared" si="10"/>
        <v>-2.9703068463105664E-2</v>
      </c>
      <c r="J54" s="51">
        <f t="shared" si="10"/>
        <v>1.3795372894770401</v>
      </c>
      <c r="K54" s="51">
        <f t="shared" si="10"/>
        <v>1.3115529456732311</v>
      </c>
      <c r="L54" s="51">
        <f t="shared" si="10"/>
        <v>1.2004191790539451</v>
      </c>
      <c r="M54" s="33">
        <v>6.1014821497385206E-2</v>
      </c>
      <c r="N54" s="33">
        <v>1.2004191790539451</v>
      </c>
      <c r="O54" s="33">
        <v>1.980199148273698E-2</v>
      </c>
      <c r="P54" s="33">
        <v>1.157692572996929</v>
      </c>
      <c r="Q54" s="33">
        <v>0.24499996870649643</v>
      </c>
      <c r="R54" s="33">
        <v>0.41199991971345001</v>
      </c>
      <c r="S54" s="33">
        <v>0.74459987811748196</v>
      </c>
      <c r="T54" s="33">
        <v>0.81180033082704983</v>
      </c>
      <c r="U54" s="61">
        <f t="shared" si="11"/>
        <v>-5.7869359919981989E-4</v>
      </c>
      <c r="V54" s="35">
        <f t="shared" si="12"/>
        <v>0</v>
      </c>
      <c r="W54" s="44">
        <f t="shared" si="13"/>
        <v>-5.7142857142857162E-2</v>
      </c>
      <c r="X54" s="44">
        <f t="shared" si="13"/>
        <v>-0.10526315789473684</v>
      </c>
      <c r="Y54" s="44">
        <f t="shared" si="13"/>
        <v>-3.4482758620689613E-2</v>
      </c>
      <c r="Z54" s="42">
        <f t="shared" si="13"/>
        <v>5.428571428571427E-2</v>
      </c>
      <c r="AA54" s="62">
        <f t="shared" si="13"/>
        <v>0.14285714285714279</v>
      </c>
      <c r="AB54" s="5">
        <f t="shared" si="14"/>
        <v>2.9999999999999916E-2</v>
      </c>
    </row>
    <row r="55" spans="1:28" ht="15.6" customHeight="1" x14ac:dyDescent="0.3">
      <c r="A55" s="176"/>
      <c r="B55" s="3">
        <v>43524</v>
      </c>
      <c r="C55" s="55">
        <f t="shared" si="10"/>
        <v>8.3333422156942838E-2</v>
      </c>
      <c r="D55" s="55">
        <f t="shared" si="10"/>
        <v>8.3333422156942838E-2</v>
      </c>
      <c r="E55" s="55">
        <f t="shared" si="10"/>
        <v>8.3333078974827668E-2</v>
      </c>
      <c r="F55" s="55">
        <f t="shared" si="10"/>
        <v>8.3333210346807185E-2</v>
      </c>
      <c r="G55" s="55">
        <f t="shared" si="10"/>
        <v>8.3333329336271023E-2</v>
      </c>
      <c r="H55" s="55">
        <f t="shared" si="10"/>
        <v>8.3333373303954517E-2</v>
      </c>
      <c r="I55" s="55">
        <f t="shared" si="10"/>
        <v>0.15104158443544002</v>
      </c>
      <c r="J55" s="55">
        <f t="shared" si="10"/>
        <v>0.18701152434330814</v>
      </c>
      <c r="K55" s="55">
        <f t="shared" si="10"/>
        <v>0.14091419102393621</v>
      </c>
      <c r="L55" s="53">
        <f t="shared" si="10"/>
        <v>0.22324803045110131</v>
      </c>
      <c r="M55" s="24">
        <v>6.2235804656984049E-2</v>
      </c>
      <c r="N55" s="24">
        <v>0.22324803045110131</v>
      </c>
      <c r="O55" s="24">
        <v>8.3333329336271023E-2</v>
      </c>
      <c r="P55" s="24">
        <v>0.12915198644756454</v>
      </c>
      <c r="Q55" s="24">
        <v>0.25499997033565081</v>
      </c>
      <c r="R55" s="24">
        <v>0.39599992221463276</v>
      </c>
      <c r="S55" s="24">
        <v>0.72270016227210765</v>
      </c>
      <c r="T55" s="24">
        <v>0.85279947873218831</v>
      </c>
      <c r="U55" s="44">
        <f t="shared" si="11"/>
        <v>2.3744186940312773E-2</v>
      </c>
      <c r="V55" s="64">
        <f t="shared" si="12"/>
        <v>1.0000000000000009E-2</v>
      </c>
      <c r="W55" s="44">
        <f t="shared" si="13"/>
        <v>-0.16666666666666663</v>
      </c>
      <c r="X55" s="42">
        <f t="shared" si="13"/>
        <v>0</v>
      </c>
      <c r="Y55" s="44">
        <f t="shared" si="13"/>
        <v>-3.8461538461538436E-2</v>
      </c>
      <c r="Z55" s="42">
        <f t="shared" si="13"/>
        <v>1.072386058981234E-2</v>
      </c>
      <c r="AA55" s="42">
        <f t="shared" si="13"/>
        <v>5.555555555555558E-2</v>
      </c>
      <c r="AB55" s="5">
        <f t="shared" si="14"/>
        <v>-9.9999999999998979E-3</v>
      </c>
    </row>
    <row r="56" spans="1:28" ht="15.6" customHeight="1" x14ac:dyDescent="0.3">
      <c r="A56" s="176"/>
      <c r="B56" s="39">
        <v>43533</v>
      </c>
      <c r="C56" s="25">
        <f t="shared" si="10"/>
        <v>0</v>
      </c>
      <c r="D56" s="25">
        <f t="shared" si="10"/>
        <v>0</v>
      </c>
      <c r="E56" s="25">
        <f t="shared" si="10"/>
        <v>0</v>
      </c>
      <c r="F56" s="25">
        <f t="shared" si="10"/>
        <v>0</v>
      </c>
      <c r="G56" s="25">
        <f t="shared" si="10"/>
        <v>0</v>
      </c>
      <c r="H56" s="25">
        <f t="shared" si="10"/>
        <v>0</v>
      </c>
      <c r="I56" s="25">
        <f t="shared" si="10"/>
        <v>-9.9999785799987917E-3</v>
      </c>
      <c r="J56" s="57">
        <f t="shared" si="10"/>
        <v>-1.9899901989990254E-2</v>
      </c>
      <c r="K56" s="51">
        <f t="shared" si="10"/>
        <v>1.0802131333812324</v>
      </c>
      <c r="L56" s="51">
        <f t="shared" si="10"/>
        <v>1.0202070652584099</v>
      </c>
      <c r="M56" s="25">
        <v>3.8987613670586958E-2</v>
      </c>
      <c r="N56" s="25">
        <v>1.0202070652584099</v>
      </c>
      <c r="O56" s="25">
        <v>0</v>
      </c>
      <c r="P56" s="25">
        <v>1.0202070652584103</v>
      </c>
      <c r="Q56" s="25">
        <v>0.20789999601587994</v>
      </c>
      <c r="R56" s="25">
        <v>0.33660001224000047</v>
      </c>
      <c r="S56" s="25">
        <v>0.70719987756351388</v>
      </c>
      <c r="T56" s="25">
        <v>0.78779980453787235</v>
      </c>
      <c r="U56" s="62">
        <f t="shared" si="11"/>
        <v>4.5215407536159935E-2</v>
      </c>
      <c r="V56" s="63">
        <f t="shared" si="12"/>
        <v>-9.9999999999999811E-3</v>
      </c>
      <c r="W56" s="60">
        <f>(W82/W108)-1</f>
        <v>-0.17500000000000004</v>
      </c>
      <c r="X56" s="62">
        <f t="shared" si="13"/>
        <v>0.16666666666666674</v>
      </c>
      <c r="Y56" s="45">
        <f t="shared" si="13"/>
        <v>-0.5</v>
      </c>
      <c r="Z56" s="60">
        <f t="shared" si="13"/>
        <v>-3.2581453634085267E-2</v>
      </c>
      <c r="AA56" s="44">
        <f t="shared" si="13"/>
        <v>-0.22499999999999998</v>
      </c>
      <c r="AB56" s="5">
        <f t="shared" si="14"/>
        <v>0</v>
      </c>
    </row>
    <row r="57" spans="1:28" ht="15.6" customHeight="1" x14ac:dyDescent="0.3">
      <c r="A57" s="176"/>
      <c r="B57" s="3">
        <v>43548</v>
      </c>
      <c r="C57" s="55">
        <f t="shared" si="10"/>
        <v>6.3157922848533277E-2</v>
      </c>
      <c r="D57" s="55">
        <f t="shared" si="10"/>
        <v>6.3157898393647383E-2</v>
      </c>
      <c r="E57" s="55">
        <f t="shared" si="10"/>
        <v>6.3158045081430858E-2</v>
      </c>
      <c r="F57" s="55">
        <f t="shared" si="10"/>
        <v>6.3157887141938707E-2</v>
      </c>
      <c r="G57" s="55">
        <f t="shared" si="10"/>
        <v>6.3157920407615809E-2</v>
      </c>
      <c r="H57" s="55">
        <f t="shared" si="10"/>
        <v>6.3157893996339087E-2</v>
      </c>
      <c r="I57" s="55">
        <f t="shared" si="10"/>
        <v>8.50785786315853E-2</v>
      </c>
      <c r="J57" s="55">
        <f t="shared" si="10"/>
        <v>0.14043956461579121</v>
      </c>
      <c r="K57" s="55">
        <f t="shared" si="10"/>
        <v>0.16324878863181058</v>
      </c>
      <c r="L57" s="53">
        <f t="shared" si="10"/>
        <v>0.22259812803337153</v>
      </c>
      <c r="M57" s="24">
        <v>4.05705966353474E-2</v>
      </c>
      <c r="N57" s="24">
        <v>0.22259812803337153</v>
      </c>
      <c r="O57" s="24">
        <v>6.3157920407615809E-2</v>
      </c>
      <c r="P57" s="24">
        <v>0.14996853706998059</v>
      </c>
      <c r="Q57" s="24">
        <v>0.20789997972590626</v>
      </c>
      <c r="R57" s="24">
        <v>0.35019993838256785</v>
      </c>
      <c r="S57" s="24">
        <v>0.69360011705717539</v>
      </c>
      <c r="T57" s="24">
        <v>0.80339980956873436</v>
      </c>
      <c r="U57" s="44">
        <f t="shared" si="11"/>
        <v>1.656483298601974E-2</v>
      </c>
      <c r="V57" s="5">
        <f t="shared" si="12"/>
        <v>-9.9999999999999811E-3</v>
      </c>
      <c r="W57" s="42">
        <f t="shared" si="13"/>
        <v>5.555555555555558E-2</v>
      </c>
      <c r="X57" s="44">
        <f t="shared" si="13"/>
        <v>-9.0909090909090939E-2</v>
      </c>
      <c r="Y57" s="44">
        <f t="shared" si="13"/>
        <v>-0.10344827586206895</v>
      </c>
      <c r="Z57" s="44">
        <f t="shared" si="13"/>
        <v>-8.376963350785338E-2</v>
      </c>
      <c r="AA57" s="42">
        <f t="shared" si="13"/>
        <v>0.17647058823529416</v>
      </c>
      <c r="AB57" s="49">
        <f t="shared" si="14"/>
        <v>-2.0000000000000018E-2</v>
      </c>
    </row>
    <row r="58" spans="1:28" ht="15.6" customHeight="1" x14ac:dyDescent="0.3">
      <c r="A58" s="176"/>
      <c r="B58" s="3">
        <v>43550</v>
      </c>
      <c r="C58" s="57">
        <f t="shared" si="10"/>
        <v>-4.9504940464189851E-2</v>
      </c>
      <c r="D58" s="57">
        <f t="shared" si="10"/>
        <v>-4.9504940464189851E-2</v>
      </c>
      <c r="E58" s="57">
        <f t="shared" si="10"/>
        <v>-4.950480687136416E-2</v>
      </c>
      <c r="F58" s="57">
        <f t="shared" si="10"/>
        <v>-4.9504881050637994E-2</v>
      </c>
      <c r="G58" s="57">
        <f t="shared" si="10"/>
        <v>-4.950491032145643E-2</v>
      </c>
      <c r="H58" s="57">
        <f t="shared" si="10"/>
        <v>-4.9504951397826846E-2</v>
      </c>
      <c r="I58" s="57">
        <f t="shared" si="10"/>
        <v>-0.11287123279011169</v>
      </c>
      <c r="J58" s="57">
        <f t="shared" si="10"/>
        <v>-0.15511561936583029</v>
      </c>
      <c r="K58" s="57">
        <f t="shared" si="10"/>
        <v>-0.19573486975192245</v>
      </c>
      <c r="L58" s="53">
        <f t="shared" si="10"/>
        <v>0.77964973472889199</v>
      </c>
      <c r="M58" s="24">
        <v>6.0399174123825596E-2</v>
      </c>
      <c r="N58" s="24">
        <v>0.77964973472889199</v>
      </c>
      <c r="O58" s="24">
        <v>-4.950491032145643E-2</v>
      </c>
      <c r="P58" s="24">
        <v>0.87233982685769784</v>
      </c>
      <c r="Q58" s="24">
        <v>0.2449999870495187</v>
      </c>
      <c r="R58" s="24">
        <v>0.39999996084510364</v>
      </c>
      <c r="S58" s="24">
        <v>0.72270010234112048</v>
      </c>
      <c r="T58" s="24">
        <v>0.85279937586220211</v>
      </c>
      <c r="U58" s="44">
        <f t="shared" si="11"/>
        <v>4.0495502836025654E-2</v>
      </c>
      <c r="V58" s="5">
        <f t="shared" si="12"/>
        <v>-1.999999999999999E-2</v>
      </c>
      <c r="W58" s="42">
        <f t="shared" si="13"/>
        <v>5.4054054054053946E-2</v>
      </c>
      <c r="X58" s="44">
        <f t="shared" si="13"/>
        <v>-9.9999999999999978E-2</v>
      </c>
      <c r="Y58" s="42">
        <f t="shared" si="13"/>
        <v>0</v>
      </c>
      <c r="Z58" s="44">
        <f t="shared" si="13"/>
        <v>-8.4999999999999964E-2</v>
      </c>
      <c r="AA58" s="42">
        <f t="shared" si="13"/>
        <v>9.0909090909090828E-2</v>
      </c>
      <c r="AB58" s="30">
        <f t="shared" si="14"/>
        <v>0.28999999999999992</v>
      </c>
    </row>
    <row r="59" spans="1:28" ht="15.6" customHeight="1" x14ac:dyDescent="0.3">
      <c r="A59" s="176"/>
      <c r="B59" s="3">
        <v>43566</v>
      </c>
      <c r="C59" s="57">
        <f t="shared" si="10"/>
        <v>-6.8627457127354408E-2</v>
      </c>
      <c r="D59" s="57">
        <f t="shared" si="10"/>
        <v>-6.8627501795281876E-2</v>
      </c>
      <c r="E59" s="57">
        <f t="shared" si="10"/>
        <v>-6.8627253830511492E-2</v>
      </c>
      <c r="F59" s="57">
        <f t="shared" si="10"/>
        <v>-6.8627355655187183E-2</v>
      </c>
      <c r="G59" s="57">
        <f t="shared" si="10"/>
        <v>-6.8627420442282427E-2</v>
      </c>
      <c r="H59" s="57">
        <f t="shared" si="10"/>
        <v>-6.8627459389436152E-2</v>
      </c>
      <c r="I59" s="57">
        <f t="shared" si="10"/>
        <v>-0.12184871854092738</v>
      </c>
      <c r="J59" s="54">
        <f t="shared" si="10"/>
        <v>0.70361395848363184</v>
      </c>
      <c r="K59" s="54">
        <f t="shared" si="10"/>
        <v>0.86500809036409732</v>
      </c>
      <c r="L59" s="54">
        <f t="shared" si="10"/>
        <v>0.9239043412518404</v>
      </c>
      <c r="M59" s="24">
        <v>5.8587237081908793E-2</v>
      </c>
      <c r="N59" s="24">
        <v>0.9239043412518404</v>
      </c>
      <c r="O59" s="24">
        <v>-6.8627420442282427E-2</v>
      </c>
      <c r="P59" s="24">
        <v>1.0656657324153227</v>
      </c>
      <c r="Q59" s="24">
        <v>0.24749997249348119</v>
      </c>
      <c r="R59" s="24">
        <v>0.38799997414952425</v>
      </c>
      <c r="S59" s="24">
        <v>0.75919979406836124</v>
      </c>
      <c r="T59" s="24">
        <v>0.80360028906556957</v>
      </c>
      <c r="U59" s="61">
        <f t="shared" si="11"/>
        <v>-2.8776287807183332E-2</v>
      </c>
      <c r="V59" s="37">
        <f t="shared" si="12"/>
        <v>7.9999999999999988E-2</v>
      </c>
      <c r="W59" s="42">
        <f t="shared" si="13"/>
        <v>0</v>
      </c>
      <c r="X59" s="44">
        <f t="shared" si="13"/>
        <v>-9.5238095238095233E-2</v>
      </c>
      <c r="Y59" s="44">
        <f t="shared" si="13"/>
        <v>-0.13793103448275867</v>
      </c>
      <c r="Z59" s="44">
        <f t="shared" si="13"/>
        <v>-2.5773195876288568E-3</v>
      </c>
      <c r="AA59" s="42">
        <f t="shared" si="13"/>
        <v>-9.9999999999999978E-2</v>
      </c>
      <c r="AB59" s="5">
        <f t="shared" si="14"/>
        <v>-1.0000000000000009E-2</v>
      </c>
    </row>
    <row r="60" spans="1:28" ht="15.6" customHeight="1" x14ac:dyDescent="0.3">
      <c r="A60" s="176"/>
      <c r="B60" s="3">
        <v>43569</v>
      </c>
      <c r="C60" s="55">
        <f t="shared" si="10"/>
        <v>8.3333349447917593E-2</v>
      </c>
      <c r="D60" s="55">
        <f t="shared" si="10"/>
        <v>8.3333369143519853E-2</v>
      </c>
      <c r="E60" s="55">
        <f t="shared" si="10"/>
        <v>8.3333386071977378E-2</v>
      </c>
      <c r="F60" s="55">
        <f t="shared" si="10"/>
        <v>8.3333355645834883E-2</v>
      </c>
      <c r="G60" s="55">
        <f t="shared" si="10"/>
        <v>8.3333360405835055E-2</v>
      </c>
      <c r="H60" s="55">
        <f t="shared" si="10"/>
        <v>8.3333333333333259E-2</v>
      </c>
      <c r="I60" s="55">
        <f t="shared" si="10"/>
        <v>0.12847226138961587</v>
      </c>
      <c r="J60" s="55">
        <f t="shared" si="10"/>
        <v>0.16199121534472272</v>
      </c>
      <c r="K60" s="24">
        <f t="shared" si="10"/>
        <v>0.21040762433679605</v>
      </c>
      <c r="L60" s="24">
        <f t="shared" si="10"/>
        <v>0.28376620785956508</v>
      </c>
      <c r="M60" s="24">
        <v>4.1354652231300019E-2</v>
      </c>
      <c r="N60" s="24">
        <v>0.28376620785956508</v>
      </c>
      <c r="O60" s="24">
        <v>8.3333360405835055E-2</v>
      </c>
      <c r="P60" s="24">
        <v>0.18501496110113713</v>
      </c>
      <c r="Q60" s="24">
        <v>0.20999999143199985</v>
      </c>
      <c r="R60" s="24">
        <v>0.35359995250879722</v>
      </c>
      <c r="S60" s="24">
        <v>0.68000003461539127</v>
      </c>
      <c r="T60" s="24">
        <v>0.81900011580883991</v>
      </c>
      <c r="U60" s="42">
        <f t="shared" si="11"/>
        <v>-1.7596651559055876E-2</v>
      </c>
      <c r="V60" s="5">
        <f t="shared" si="12"/>
        <v>-9.9999999999999811E-3</v>
      </c>
      <c r="W60" s="42">
        <f t="shared" si="13"/>
        <v>2.7027027027026973E-2</v>
      </c>
      <c r="X60" s="42">
        <f t="shared" si="13"/>
        <v>0</v>
      </c>
      <c r="Y60" s="62">
        <f t="shared" si="13"/>
        <v>7.4074074074074181E-2</v>
      </c>
      <c r="Z60" s="62">
        <f t="shared" si="13"/>
        <v>1.0230179028132946E-2</v>
      </c>
      <c r="AA60" s="42">
        <f t="shared" si="13"/>
        <v>0.12903225806451624</v>
      </c>
      <c r="AB60" s="5">
        <f t="shared" si="14"/>
        <v>0</v>
      </c>
    </row>
    <row r="61" spans="1:28" ht="15.6" customHeight="1" x14ac:dyDescent="0.3">
      <c r="A61" s="176"/>
      <c r="B61" s="3">
        <v>43573</v>
      </c>
      <c r="C61" s="55">
        <f t="shared" si="10"/>
        <v>0.10526312954991912</v>
      </c>
      <c r="D61" s="55">
        <f t="shared" si="10"/>
        <v>0.10526331851538551</v>
      </c>
      <c r="E61" s="55">
        <f t="shared" si="10"/>
        <v>0.10526283321774055</v>
      </c>
      <c r="F61" s="55">
        <f t="shared" si="10"/>
        <v>0.10526300090805996</v>
      </c>
      <c r="G61" s="55">
        <f t="shared" si="10"/>
        <v>0.10526311452716519</v>
      </c>
      <c r="H61" s="55">
        <f t="shared" si="10"/>
        <v>0.10526315789473695</v>
      </c>
      <c r="I61" s="55">
        <f t="shared" si="10"/>
        <v>6.060604873715536E-2</v>
      </c>
      <c r="J61" s="54">
        <f t="shared" si="10"/>
        <v>0.83692586461004215</v>
      </c>
      <c r="K61" s="54">
        <f t="shared" si="10"/>
        <v>0.76627572786617359</v>
      </c>
      <c r="L61" s="54">
        <f t="shared" si="10"/>
        <v>0.7302283946685022</v>
      </c>
      <c r="M61" s="24">
        <v>9.1715082005789803E-2</v>
      </c>
      <c r="N61" s="24">
        <v>0.7302283946685022</v>
      </c>
      <c r="O61" s="24">
        <v>0.10526311452716519</v>
      </c>
      <c r="P61" s="24">
        <v>0.56544473803340667</v>
      </c>
      <c r="Q61" s="24">
        <v>0.23749997094706898</v>
      </c>
      <c r="R61" s="24">
        <v>0.67199992761866711</v>
      </c>
      <c r="S61" s="24">
        <v>0.73000015661961026</v>
      </c>
      <c r="T61" s="24">
        <v>0.78719987834787986</v>
      </c>
      <c r="U61" s="61">
        <f t="shared" si="11"/>
        <v>-1.3872943704841378E-2</v>
      </c>
      <c r="V61" s="37">
        <f t="shared" si="12"/>
        <v>0.10999999999999999</v>
      </c>
      <c r="W61" s="42">
        <f t="shared" si="13"/>
        <v>-8.5714285714285743E-2</v>
      </c>
      <c r="X61" s="44">
        <f t="shared" si="13"/>
        <v>-5.2631578947368474E-2</v>
      </c>
      <c r="Y61" s="62">
        <f t="shared" si="13"/>
        <v>0.12000000000000011</v>
      </c>
      <c r="Z61" s="44">
        <f>(Z87/Z113)-1</f>
        <v>-5.9431524547803649E-2</v>
      </c>
      <c r="AA61" s="42">
        <f t="shared" si="13"/>
        <v>0.11111111111111116</v>
      </c>
      <c r="AB61" s="5">
        <f t="shared" si="14"/>
        <v>0</v>
      </c>
    </row>
    <row r="62" spans="1:28" x14ac:dyDescent="0.3">
      <c r="A62" s="176"/>
      <c r="B62" s="3">
        <v>43574</v>
      </c>
      <c r="C62" s="55">
        <f t="shared" si="10"/>
        <v>7.3684217612520309E-2</v>
      </c>
      <c r="D62" s="55">
        <f t="shared" si="10"/>
        <v>7.3684269105611211E-2</v>
      </c>
      <c r="E62" s="55">
        <f t="shared" si="10"/>
        <v>7.3683983252418317E-2</v>
      </c>
      <c r="F62" s="55">
        <f t="shared" si="10"/>
        <v>7.3684100635641903E-2</v>
      </c>
      <c r="G62" s="55">
        <f t="shared" si="10"/>
        <v>7.3684175322051626E-2</v>
      </c>
      <c r="H62" s="55">
        <f t="shared" si="10"/>
        <v>7.3684220220243013E-2</v>
      </c>
      <c r="I62" s="55">
        <f t="shared" si="10"/>
        <v>9.5596186527021398E-2</v>
      </c>
      <c r="J62" s="55">
        <f t="shared" si="10"/>
        <v>0.18785655901998655</v>
      </c>
      <c r="K62" s="53">
        <f t="shared" si="10"/>
        <v>0.24724998858916436</v>
      </c>
      <c r="L62" s="53">
        <f t="shared" si="10"/>
        <v>0.2472495952251057</v>
      </c>
      <c r="M62" s="24">
        <v>6.409119088762856E-2</v>
      </c>
      <c r="N62" s="24">
        <v>0.2472495952251057</v>
      </c>
      <c r="O62" s="24">
        <v>7.3684175322051626E-2</v>
      </c>
      <c r="P62" s="24">
        <v>0.16165402428030418</v>
      </c>
      <c r="Q62" s="24">
        <v>0.24999996614253353</v>
      </c>
      <c r="R62" s="24">
        <v>0.41199991838092309</v>
      </c>
      <c r="S62" s="24">
        <v>0.76649998707060718</v>
      </c>
      <c r="T62" s="24">
        <v>0.81180011710458899</v>
      </c>
      <c r="U62" s="42">
        <f t="shared" si="11"/>
        <v>-5.2358276867317977E-2</v>
      </c>
      <c r="V62" s="37">
        <f t="shared" si="12"/>
        <v>9.9999999999999811E-3</v>
      </c>
      <c r="W62" s="42">
        <f t="shared" si="13"/>
        <v>0.21875</v>
      </c>
      <c r="X62" s="42">
        <f t="shared" si="13"/>
        <v>0</v>
      </c>
      <c r="Y62" s="44">
        <f t="shared" si="13"/>
        <v>-3.5714285714285698E-2</v>
      </c>
      <c r="Z62" s="44">
        <f t="shared" si="13"/>
        <v>-2.5000000000000022E-2</v>
      </c>
      <c r="AA62" s="42">
        <f t="shared" si="13"/>
        <v>0.125</v>
      </c>
      <c r="AB62" s="5">
        <f t="shared" si="14"/>
        <v>0</v>
      </c>
    </row>
    <row r="63" spans="1:28" x14ac:dyDescent="0.3">
      <c r="A63" s="176"/>
      <c r="B63" s="3">
        <v>43643</v>
      </c>
      <c r="C63" s="51">
        <f t="shared" si="10"/>
        <v>1.1914891358835065</v>
      </c>
      <c r="D63" s="51">
        <f t="shared" si="10"/>
        <v>1.1914896241921964</v>
      </c>
      <c r="E63" s="51">
        <f t="shared" si="10"/>
        <v>1.1914897406985836</v>
      </c>
      <c r="F63" s="51">
        <f t="shared" si="10"/>
        <v>1.1914890730818781</v>
      </c>
      <c r="G63" s="51">
        <f t="shared" si="10"/>
        <v>1.1914893179280521</v>
      </c>
      <c r="H63" s="51">
        <f t="shared" si="10"/>
        <v>1.1914892991677402</v>
      </c>
      <c r="I63" s="51">
        <f t="shared" si="10"/>
        <v>1.2800347073094751</v>
      </c>
      <c r="J63" s="51">
        <f t="shared" si="10"/>
        <v>1.1472161933393092</v>
      </c>
      <c r="K63" s="51">
        <f t="shared" si="10"/>
        <v>1.303786084057208</v>
      </c>
      <c r="L63" s="51">
        <f t="shared" si="10"/>
        <v>1.1472182813955829</v>
      </c>
      <c r="M63" s="24">
        <v>5.9136272478794182E-2</v>
      </c>
      <c r="N63" s="24">
        <v>1.1472182813955829</v>
      </c>
      <c r="O63" s="24">
        <v>1.1914893179280521</v>
      </c>
      <c r="P63" s="24">
        <v>-2.0201338783159994E-2</v>
      </c>
      <c r="Q63" s="24">
        <v>0.2574999798827477</v>
      </c>
      <c r="R63" s="24">
        <v>0.3879998909718626</v>
      </c>
      <c r="S63" s="24">
        <v>0.75189988509409045</v>
      </c>
      <c r="T63" s="24">
        <v>0.78720007141156867</v>
      </c>
      <c r="U63" s="44">
        <f t="shared" si="11"/>
        <v>4.959517092054333E-2</v>
      </c>
      <c r="V63" s="37">
        <f t="shared" si="12"/>
        <v>1.999999999999999E-2</v>
      </c>
      <c r="W63" s="44">
        <f t="shared" si="13"/>
        <v>-8.8235294117647078E-2</v>
      </c>
      <c r="X63" s="44">
        <f t="shared" si="13"/>
        <v>-0.10526315789473684</v>
      </c>
      <c r="Y63" s="42">
        <f t="shared" si="13"/>
        <v>0.19999999999999996</v>
      </c>
      <c r="Z63" s="44">
        <f t="shared" si="13"/>
        <v>-9.6692111959287508E-2</v>
      </c>
      <c r="AA63" s="42">
        <f t="shared" si="13"/>
        <v>-7.8947368421052655E-2</v>
      </c>
      <c r="AB63" s="5">
        <f t="shared" si="14"/>
        <v>0</v>
      </c>
    </row>
    <row r="64" spans="1:28" x14ac:dyDescent="0.3">
      <c r="A64" s="176"/>
      <c r="B64" s="32">
        <v>43669</v>
      </c>
      <c r="C64" s="33">
        <f t="shared" si="10"/>
        <v>3.1578911937398813E-2</v>
      </c>
      <c r="D64" s="33">
        <f t="shared" si="10"/>
        <v>3.1579049409774296E-2</v>
      </c>
      <c r="E64" s="33">
        <f t="shared" si="10"/>
        <v>3.1578849965322231E-2</v>
      </c>
      <c r="F64" s="33">
        <f t="shared" si="10"/>
        <v>3.1578900272418053E-2</v>
      </c>
      <c r="G64" s="33">
        <f t="shared" si="10"/>
        <v>3.1578939205113343E-2</v>
      </c>
      <c r="H64" s="33">
        <f t="shared" si="10"/>
        <v>3.1578937674493712E-2</v>
      </c>
      <c r="I64" s="51">
        <f t="shared" si="10"/>
        <v>1.4499999272955346</v>
      </c>
      <c r="J64" s="51">
        <f t="shared" si="10"/>
        <v>1.4500003671943658</v>
      </c>
      <c r="K64" s="51">
        <f t="shared" si="10"/>
        <v>1.5235021310700287</v>
      </c>
      <c r="L64" s="51">
        <f t="shared" si="10"/>
        <v>1.3503180372102532</v>
      </c>
      <c r="M64" s="33">
        <v>5.5087881671529941E-2</v>
      </c>
      <c r="N64" s="33">
        <v>1.3503180372102532</v>
      </c>
      <c r="O64" s="33">
        <v>3.1578939205113343E-2</v>
      </c>
      <c r="P64" s="33">
        <v>1.2783695472773182</v>
      </c>
      <c r="Q64" s="33">
        <v>0.2374999606493316</v>
      </c>
      <c r="R64" s="33">
        <v>0.3959999683463542</v>
      </c>
      <c r="S64" s="33">
        <v>0.75190004321402437</v>
      </c>
      <c r="T64" s="33">
        <v>0.77899966247013397</v>
      </c>
      <c r="U64" s="44">
        <f t="shared" si="11"/>
        <v>6.759249465322803E-3</v>
      </c>
      <c r="V64" s="37">
        <f t="shared" si="12"/>
        <v>1.999999999999999E-2</v>
      </c>
      <c r="W64" s="44">
        <f t="shared" si="13"/>
        <v>-0.15789473684210531</v>
      </c>
      <c r="X64" s="44">
        <f t="shared" si="13"/>
        <v>-9.9999999999999978E-2</v>
      </c>
      <c r="Y64" s="44">
        <f t="shared" si="13"/>
        <v>-0.16666666666666663</v>
      </c>
      <c r="Z64" s="44">
        <f t="shared" si="13"/>
        <v>-0.16593886462882101</v>
      </c>
      <c r="AA64" s="43">
        <f t="shared" si="13"/>
        <v>-0.125</v>
      </c>
      <c r="AB64" s="49">
        <f t="shared" si="14"/>
        <v>-1.9999999999999907E-2</v>
      </c>
    </row>
    <row r="65" spans="1:28" x14ac:dyDescent="0.3">
      <c r="A65" s="176"/>
      <c r="B65" s="3">
        <v>43695</v>
      </c>
      <c r="C65" s="24">
        <f t="shared" si="10"/>
        <v>3.0612225568513063E-2</v>
      </c>
      <c r="D65" s="24">
        <f t="shared" si="10"/>
        <v>3.0612246616132266E-2</v>
      </c>
      <c r="E65" s="24">
        <f t="shared" si="10"/>
        <v>3.0612209050621786E-2</v>
      </c>
      <c r="F65" s="24">
        <f t="shared" si="10"/>
        <v>3.0612241329445844E-2</v>
      </c>
      <c r="G65" s="24">
        <f t="shared" si="10"/>
        <v>3.0612233532244737E-2</v>
      </c>
      <c r="H65" s="24">
        <f t="shared" si="10"/>
        <v>3.0612256263673698E-2</v>
      </c>
      <c r="I65" s="57">
        <f t="shared" si="10"/>
        <v>-1.8464518249368678E-2</v>
      </c>
      <c r="J65" s="57">
        <f t="shared" si="10"/>
        <v>-8.2399681885240161E-3</v>
      </c>
      <c r="K65" s="54">
        <f t="shared" si="10"/>
        <v>0.96285870768468551</v>
      </c>
      <c r="L65" s="51">
        <f t="shared" si="10"/>
        <v>1.0661671278564273</v>
      </c>
      <c r="M65" s="24">
        <v>3.4897710227265712E-2</v>
      </c>
      <c r="N65" s="24">
        <v>1.0661671278564273</v>
      </c>
      <c r="O65" s="24">
        <v>3.0612233532244737E-2</v>
      </c>
      <c r="P65" s="24">
        <v>1.0047958049198824</v>
      </c>
      <c r="Q65" s="24">
        <v>0.20999999823550097</v>
      </c>
      <c r="R65" s="24">
        <v>0.32979999403431276</v>
      </c>
      <c r="S65" s="24">
        <v>0.64599989044809281</v>
      </c>
      <c r="T65" s="24">
        <v>0.77999991126364998</v>
      </c>
      <c r="U65" s="44">
        <f t="shared" si="11"/>
        <v>1.8080406594122689E-2</v>
      </c>
      <c r="V65" s="63">
        <f t="shared" si="12"/>
        <v>-1.999999999999999E-2</v>
      </c>
      <c r="W65" s="61">
        <f t="shared" si="13"/>
        <v>0.11764705882352944</v>
      </c>
      <c r="X65" s="44">
        <f t="shared" si="13"/>
        <v>-0.31034482758620685</v>
      </c>
      <c r="Y65" s="61">
        <f t="shared" si="13"/>
        <v>0.11111111111111116</v>
      </c>
      <c r="Z65" s="44">
        <f t="shared" si="13"/>
        <v>-4.0404040404040442E-2</v>
      </c>
      <c r="AA65" s="42">
        <f t="shared" si="13"/>
        <v>0.29032258064516125</v>
      </c>
      <c r="AB65" s="5">
        <f t="shared" si="14"/>
        <v>-1.0000000000000009E-2</v>
      </c>
    </row>
    <row r="66" spans="1:28" x14ac:dyDescent="0.3">
      <c r="A66" s="176"/>
      <c r="B66" s="32">
        <v>43729</v>
      </c>
      <c r="C66" s="57">
        <f t="shared" ref="C66:L72" si="15">C92/C118-1</f>
        <v>-1.0101003787368557E-2</v>
      </c>
      <c r="D66" s="57">
        <f t="shared" si="15"/>
        <v>-1.010098316280561E-2</v>
      </c>
      <c r="E66" s="57">
        <f t="shared" si="15"/>
        <v>-1.0100863394915338E-2</v>
      </c>
      <c r="F66" s="57">
        <f t="shared" si="15"/>
        <v>-1.0100980378326518E-2</v>
      </c>
      <c r="G66" s="57">
        <f t="shared" si="15"/>
        <v>-1.0100976689217722E-2</v>
      </c>
      <c r="H66" s="57">
        <f t="shared" si="15"/>
        <v>-1.0101021238273722E-2</v>
      </c>
      <c r="I66" s="57">
        <f t="shared" si="15"/>
        <v>-4.9696980866703599E-2</v>
      </c>
      <c r="J66" s="51">
        <f t="shared" si="15"/>
        <v>1.1813784019373235</v>
      </c>
      <c r="K66" s="51">
        <f t="shared" si="15"/>
        <v>1.0932417623338901</v>
      </c>
      <c r="L66" s="51">
        <f t="shared" si="15"/>
        <v>1.1152745531323451</v>
      </c>
      <c r="M66" s="33">
        <v>3.3487986610279082E-2</v>
      </c>
      <c r="N66" s="33">
        <v>1.1152745531323451</v>
      </c>
      <c r="O66" s="33">
        <v>-1.0100976689217722E-2</v>
      </c>
      <c r="P66" s="33">
        <v>1.1368590113895878</v>
      </c>
      <c r="Q66" s="33">
        <v>0.2015999970903771</v>
      </c>
      <c r="R66" s="33">
        <v>0.34339995882183544</v>
      </c>
      <c r="S66" s="33">
        <v>0.6459998200646323</v>
      </c>
      <c r="T66" s="33">
        <v>0.74880007644541036</v>
      </c>
      <c r="U66" s="58">
        <f t="shared" si="11"/>
        <v>-4.4650323164553196E-2</v>
      </c>
      <c r="V66" s="35">
        <f t="shared" si="12"/>
        <v>0</v>
      </c>
      <c r="W66" s="45">
        <f t="shared" ref="W66:AA72" si="16">(W92/W118)-1</f>
        <v>-0.421875</v>
      </c>
      <c r="X66" s="44">
        <f t="shared" si="16"/>
        <v>-9.0909090909090939E-2</v>
      </c>
      <c r="Y66" s="44">
        <f t="shared" si="16"/>
        <v>-0.16666666666666663</v>
      </c>
      <c r="Z66" s="44">
        <f t="shared" si="16"/>
        <v>-1.5873015873015928E-2</v>
      </c>
      <c r="AA66" s="43">
        <f t="shared" si="16"/>
        <v>-0.11428571428571432</v>
      </c>
      <c r="AB66" s="5">
        <f t="shared" si="14"/>
        <v>-2.0000000000000018E-2</v>
      </c>
    </row>
    <row r="67" spans="1:28" x14ac:dyDescent="0.3">
      <c r="A67" s="176"/>
      <c r="B67" s="3">
        <v>43747</v>
      </c>
      <c r="C67" s="57">
        <f t="shared" si="15"/>
        <v>-4.0404079554938854E-2</v>
      </c>
      <c r="D67" s="57">
        <f t="shared" si="15"/>
        <v>-4.0404165686915405E-2</v>
      </c>
      <c r="E67" s="57">
        <f t="shared" si="15"/>
        <v>-4.0403920815824668E-2</v>
      </c>
      <c r="F67" s="57">
        <f t="shared" si="15"/>
        <v>-4.0403982581171505E-2</v>
      </c>
      <c r="G67" s="57">
        <f t="shared" si="15"/>
        <v>-4.0404060136093878E-2</v>
      </c>
      <c r="H67" s="57">
        <f t="shared" si="15"/>
        <v>-4.0404058256849784E-2</v>
      </c>
      <c r="I67" s="24">
        <f t="shared" si="15"/>
        <v>2.8138561833417564E-2</v>
      </c>
      <c r="J67" s="24">
        <f t="shared" si="15"/>
        <v>3.8523528413487274E-2</v>
      </c>
      <c r="K67" s="55">
        <f t="shared" si="15"/>
        <v>0.1358850646894203</v>
      </c>
      <c r="L67" s="53">
        <f t="shared" si="15"/>
        <v>0.21871070507745793</v>
      </c>
      <c r="M67" s="24">
        <v>6.7975514884468013E-2</v>
      </c>
      <c r="N67" s="24">
        <v>0.21871070507745793</v>
      </c>
      <c r="O67" s="24">
        <v>-4.0404060136093878E-2</v>
      </c>
      <c r="P67" s="24">
        <v>0.27002486365627365</v>
      </c>
      <c r="Q67" s="24">
        <v>0.2624999678888657</v>
      </c>
      <c r="R67" s="24">
        <v>0.39999992614149699</v>
      </c>
      <c r="S67" s="24">
        <v>0.76649999261414836</v>
      </c>
      <c r="T67" s="24">
        <v>0.84460021006075381</v>
      </c>
      <c r="U67" s="42">
        <f t="shared" si="11"/>
        <v>-6.8848515080423001E-3</v>
      </c>
      <c r="V67" s="5">
        <f t="shared" si="12"/>
        <v>0</v>
      </c>
      <c r="W67" s="42">
        <f t="shared" si="16"/>
        <v>0</v>
      </c>
      <c r="X67" s="42">
        <f t="shared" si="16"/>
        <v>0</v>
      </c>
      <c r="Y67" s="42">
        <f t="shared" si="16"/>
        <v>0.11538461538461542</v>
      </c>
      <c r="Z67" s="44">
        <f t="shared" si="16"/>
        <v>-3.6842105263157898E-2</v>
      </c>
      <c r="AA67" s="44">
        <f t="shared" si="16"/>
        <v>0.1333333333333333</v>
      </c>
      <c r="AB67" s="5">
        <f t="shared" si="14"/>
        <v>-2.9999999999999916E-2</v>
      </c>
    </row>
    <row r="68" spans="1:28" x14ac:dyDescent="0.3">
      <c r="A68" s="176"/>
      <c r="B68" s="3">
        <v>43759</v>
      </c>
      <c r="C68" s="24">
        <f t="shared" si="15"/>
        <v>9.3750033308853453E-2</v>
      </c>
      <c r="D68" s="24">
        <f t="shared" si="15"/>
        <v>9.3750122132463032E-2</v>
      </c>
      <c r="E68" s="24">
        <f t="shared" si="15"/>
        <v>9.3749713846681182E-2</v>
      </c>
      <c r="F68" s="24">
        <f t="shared" si="15"/>
        <v>9.3749861640158194E-2</v>
      </c>
      <c r="G68" s="24">
        <f t="shared" si="15"/>
        <v>9.3749977516524474E-2</v>
      </c>
      <c r="H68" s="24">
        <f t="shared" si="15"/>
        <v>9.3750020984576077E-2</v>
      </c>
      <c r="I68" s="25">
        <f t="shared" si="15"/>
        <v>0.11607136214794367</v>
      </c>
      <c r="J68" s="24">
        <f t="shared" si="15"/>
        <v>0.19661259657535912</v>
      </c>
      <c r="K68" s="53">
        <f t="shared" si="15"/>
        <v>0.24595774578637175</v>
      </c>
      <c r="L68" s="53">
        <f t="shared" si="15"/>
        <v>0.32382903302894461</v>
      </c>
      <c r="M68" s="24">
        <v>6.4134443896422116E-2</v>
      </c>
      <c r="N68" s="24">
        <v>0.32382903302894461</v>
      </c>
      <c r="O68" s="24">
        <v>9.3749977516524474E-2</v>
      </c>
      <c r="P68" s="24">
        <v>0.21035794983323086</v>
      </c>
      <c r="Q68" s="24">
        <v>0.24999996710988942</v>
      </c>
      <c r="R68" s="24">
        <v>0.4159999621105876</v>
      </c>
      <c r="S68" s="24">
        <v>0.73729988155340875</v>
      </c>
      <c r="T68" s="24">
        <v>0.83639981218519999</v>
      </c>
      <c r="U68" s="42">
        <f t="shared" si="11"/>
        <v>-4.5103455490600908E-2</v>
      </c>
      <c r="V68" s="37">
        <f t="shared" si="12"/>
        <v>1.0000000000000009E-2</v>
      </c>
      <c r="W68" s="42">
        <f t="shared" si="16"/>
        <v>0</v>
      </c>
      <c r="X68" s="42">
        <f t="shared" si="16"/>
        <v>4.7619047619047672E-2</v>
      </c>
      <c r="Y68" s="42">
        <f t="shared" si="16"/>
        <v>0.19999999999999996</v>
      </c>
      <c r="Z68" s="42">
        <f t="shared" si="16"/>
        <v>1.6574585635359185E-2</v>
      </c>
      <c r="AA68" s="42">
        <f t="shared" si="16"/>
        <v>0</v>
      </c>
      <c r="AB68" s="5">
        <f t="shared" si="14"/>
        <v>-1.0000000000000009E-2</v>
      </c>
    </row>
    <row r="69" spans="1:28" x14ac:dyDescent="0.3">
      <c r="A69" s="176"/>
      <c r="B69" s="3">
        <v>43778</v>
      </c>
      <c r="C69" s="24">
        <f t="shared" si="15"/>
        <v>7.3684232467147837E-2</v>
      </c>
      <c r="D69" s="24">
        <f t="shared" si="15"/>
        <v>7.3684185842880723E-2</v>
      </c>
      <c r="E69" s="24">
        <f t="shared" si="15"/>
        <v>7.3684421457529847E-2</v>
      </c>
      <c r="F69" s="24">
        <f t="shared" si="15"/>
        <v>7.3684171602436122E-2</v>
      </c>
      <c r="G69" s="24">
        <f t="shared" si="15"/>
        <v>7.3684224842708756E-2</v>
      </c>
      <c r="H69" s="24">
        <f t="shared" si="15"/>
        <v>7.3684197937763818E-2</v>
      </c>
      <c r="I69" s="24">
        <f t="shared" si="15"/>
        <v>6.3157888975069021E-2</v>
      </c>
      <c r="J69" s="55">
        <f t="shared" si="15"/>
        <v>0.1296052574208344</v>
      </c>
      <c r="K69" s="55">
        <f t="shared" si="15"/>
        <v>0.18905825480134975</v>
      </c>
      <c r="L69" s="53">
        <f t="shared" si="15"/>
        <v>0.26260801898348074</v>
      </c>
      <c r="M69" s="24">
        <v>4.0184661571176179E-2</v>
      </c>
      <c r="N69" s="24">
        <v>0.26260801898348074</v>
      </c>
      <c r="O69" s="24">
        <v>7.3684224842708756E-2</v>
      </c>
      <c r="P69" s="24">
        <v>0.17595846284092165</v>
      </c>
      <c r="Q69" s="24">
        <v>0.2120999935681199</v>
      </c>
      <c r="R69" s="24">
        <v>0.34679996103603777</v>
      </c>
      <c r="S69" s="24">
        <v>0.67999985748053493</v>
      </c>
      <c r="T69" s="24">
        <v>0.80339994576923635</v>
      </c>
      <c r="U69" s="42">
        <f t="shared" si="11"/>
        <v>-5.9190208320454962E-2</v>
      </c>
      <c r="V69" s="37">
        <f t="shared" si="12"/>
        <v>1.0000000000000009E-2</v>
      </c>
      <c r="W69" s="42">
        <f t="shared" si="16"/>
        <v>0.21212121212121215</v>
      </c>
      <c r="X69" s="42">
        <f t="shared" si="16"/>
        <v>0.10526315789473695</v>
      </c>
      <c r="Y69" s="44">
        <f t="shared" si="16"/>
        <v>-9.9999999999999978E-2</v>
      </c>
      <c r="Z69" s="44">
        <f t="shared" si="16"/>
        <v>-7.7694235588972482E-2</v>
      </c>
      <c r="AA69" s="42">
        <f t="shared" si="16"/>
        <v>-0.11111111111111116</v>
      </c>
      <c r="AB69" s="37">
        <f t="shared" si="14"/>
        <v>2.0000000000000018E-2</v>
      </c>
    </row>
    <row r="70" spans="1:28" x14ac:dyDescent="0.3">
      <c r="A70" s="176"/>
      <c r="B70" s="32">
        <v>43793</v>
      </c>
      <c r="C70" s="33">
        <f t="shared" si="15"/>
        <v>5.1020375947521623E-2</v>
      </c>
      <c r="D70" s="33">
        <f t="shared" si="15"/>
        <v>5.1020354899902642E-2</v>
      </c>
      <c r="E70" s="33">
        <f t="shared" si="15"/>
        <v>5.1020279534584212E-2</v>
      </c>
      <c r="F70" s="33">
        <f t="shared" si="15"/>
        <v>5.102043135860157E-2</v>
      </c>
      <c r="G70" s="33">
        <f t="shared" si="15"/>
        <v>5.1020374066121921E-2</v>
      </c>
      <c r="H70" s="33">
        <f t="shared" si="15"/>
        <v>5.1020419528979843E-2</v>
      </c>
      <c r="I70" s="33">
        <f t="shared" si="15"/>
        <v>4.0614346651422384E-2</v>
      </c>
      <c r="J70" s="51">
        <f t="shared" si="15"/>
        <v>1.6015363592949896</v>
      </c>
      <c r="K70" s="51">
        <f t="shared" si="15"/>
        <v>1.4033245515961092</v>
      </c>
      <c r="L70" s="51">
        <f>L96/L122-1</f>
        <v>1.3547702422639891</v>
      </c>
      <c r="M70" s="33">
        <v>3.5632390666384087E-2</v>
      </c>
      <c r="N70" s="33">
        <v>1.3547702422639891</v>
      </c>
      <c r="O70" s="33">
        <v>5.1020374066121921E-2</v>
      </c>
      <c r="P70" s="33">
        <v>1.2404609829743283</v>
      </c>
      <c r="Q70" s="33">
        <v>0.20999999935116115</v>
      </c>
      <c r="R70" s="33">
        <v>0.33999999794019414</v>
      </c>
      <c r="S70" s="33">
        <v>0.65959981607145346</v>
      </c>
      <c r="T70" s="33">
        <v>0.75659980941665428</v>
      </c>
      <c r="U70" s="43">
        <f t="shared" si="11"/>
        <v>1.853606553504461E-2</v>
      </c>
      <c r="V70" s="35">
        <f t="shared" si="12"/>
        <v>0</v>
      </c>
      <c r="W70" s="45">
        <f t="shared" si="16"/>
        <v>-0.6964285714285714</v>
      </c>
      <c r="X70" s="43">
        <f t="shared" si="16"/>
        <v>0</v>
      </c>
      <c r="Y70" s="43">
        <f t="shared" si="16"/>
        <v>0</v>
      </c>
      <c r="Z70" s="43">
        <f t="shared" si="16"/>
        <v>2.8328611898016387E-3</v>
      </c>
      <c r="AA70" s="43">
        <f t="shared" si="16"/>
        <v>-2.6315789473684181E-2</v>
      </c>
      <c r="AB70" s="5">
        <f t="shared" si="14"/>
        <v>0</v>
      </c>
    </row>
    <row r="71" spans="1:28" x14ac:dyDescent="0.3">
      <c r="A71" s="176"/>
      <c r="B71" s="3">
        <v>43800</v>
      </c>
      <c r="C71" s="25">
        <f t="shared" si="15"/>
        <v>9.7087320312940761E-3</v>
      </c>
      <c r="D71" s="25">
        <f t="shared" si="15"/>
        <v>9.7087923033931656E-3</v>
      </c>
      <c r="E71" s="25">
        <f t="shared" si="15"/>
        <v>9.708793222503731E-3</v>
      </c>
      <c r="F71" s="25">
        <f t="shared" si="15"/>
        <v>9.7087087898948266E-3</v>
      </c>
      <c r="G71" s="25">
        <f t="shared" si="15"/>
        <v>9.7087489930292037E-3</v>
      </c>
      <c r="H71" s="25">
        <f t="shared" si="15"/>
        <v>9.708726945106827E-3</v>
      </c>
      <c r="I71" s="24">
        <f t="shared" si="15"/>
        <v>5.0097052901890482E-2</v>
      </c>
      <c r="J71" s="55">
        <f t="shared" si="15"/>
        <v>6.0597973756861823E-2</v>
      </c>
      <c r="K71" s="55">
        <f t="shared" si="15"/>
        <v>0.12620199538466847</v>
      </c>
      <c r="L71" s="53">
        <f t="shared" si="15"/>
        <v>0.20747489400703478</v>
      </c>
      <c r="M71" s="24">
        <v>4.2611513592918031E-2</v>
      </c>
      <c r="N71" s="24">
        <v>0.20747489400703478</v>
      </c>
      <c r="O71" s="24">
        <v>9.7087489930292037E-3</v>
      </c>
      <c r="P71" s="24">
        <v>0.19586457141979285</v>
      </c>
      <c r="Q71" s="24">
        <v>0.2183999945164799</v>
      </c>
      <c r="R71" s="24">
        <v>0.34339998183615306</v>
      </c>
      <c r="S71" s="24">
        <v>0.7003998191545906</v>
      </c>
      <c r="T71" s="24">
        <v>0.81120019181734293</v>
      </c>
      <c r="U71" s="44">
        <f t="shared" si="11"/>
        <v>2.4844800527768385E-2</v>
      </c>
      <c r="V71" s="5">
        <f t="shared" si="12"/>
        <v>-1.0000000000000009E-2</v>
      </c>
      <c r="W71" s="42">
        <f t="shared" si="16"/>
        <v>0.17647058823529416</v>
      </c>
      <c r="X71" s="44">
        <f t="shared" si="16"/>
        <v>-0.18181818181818177</v>
      </c>
      <c r="Y71" s="42">
        <f t="shared" si="16"/>
        <v>0</v>
      </c>
      <c r="Z71" s="42">
        <f t="shared" si="16"/>
        <v>9.6045197740112886E-2</v>
      </c>
      <c r="AA71" s="42">
        <f t="shared" si="16"/>
        <v>5.4054054054053946E-2</v>
      </c>
      <c r="AB71" s="5">
        <f t="shared" si="14"/>
        <v>-2.9999999999999916E-2</v>
      </c>
    </row>
    <row r="72" spans="1:28" x14ac:dyDescent="0.3">
      <c r="A72" s="176"/>
      <c r="B72" s="3">
        <v>43821</v>
      </c>
      <c r="C72" s="24">
        <f t="shared" si="15"/>
        <v>0</v>
      </c>
      <c r="D72" s="24">
        <f t="shared" si="15"/>
        <v>0</v>
      </c>
      <c r="E72" s="24">
        <f t="shared" si="15"/>
        <v>0</v>
      </c>
      <c r="F72" s="24">
        <f t="shared" si="15"/>
        <v>0</v>
      </c>
      <c r="G72" s="24">
        <f t="shared" si="15"/>
        <v>0</v>
      </c>
      <c r="H72" s="24">
        <f t="shared" si="15"/>
        <v>0</v>
      </c>
      <c r="I72" s="24">
        <f t="shared" si="15"/>
        <v>5.2083374099396229E-2</v>
      </c>
      <c r="J72" s="55">
        <f t="shared" si="15"/>
        <v>0.16282896905478772</v>
      </c>
      <c r="K72" s="55">
        <f t="shared" si="15"/>
        <v>0.16282881218022083</v>
      </c>
      <c r="L72" s="53">
        <f t="shared" si="15"/>
        <v>0.21029166080314066</v>
      </c>
      <c r="M72" s="24">
        <v>3.8916711684367444E-2</v>
      </c>
      <c r="N72" s="24">
        <v>0.21029166080314066</v>
      </c>
      <c r="O72" s="24">
        <v>0</v>
      </c>
      <c r="P72" s="24">
        <v>0.21029166080314066</v>
      </c>
      <c r="Q72" s="24">
        <v>0.21209999220311987</v>
      </c>
      <c r="R72" s="24">
        <v>0.35699991827375799</v>
      </c>
      <c r="S72" s="24">
        <v>0.64599997057990677</v>
      </c>
      <c r="T72" s="24">
        <v>0.79560017400817007</v>
      </c>
      <c r="U72" s="42">
        <f t="shared" si="11"/>
        <v>-4.4730834520302021E-2</v>
      </c>
      <c r="V72" s="5">
        <f t="shared" si="12"/>
        <v>0</v>
      </c>
      <c r="W72" s="42">
        <f t="shared" si="16"/>
        <v>0</v>
      </c>
      <c r="X72" s="44">
        <f t="shared" si="16"/>
        <v>-0.1428571428571429</v>
      </c>
      <c r="Y72" s="44">
        <f t="shared" si="16"/>
        <v>-7.407407407407407E-2</v>
      </c>
      <c r="Z72" s="42">
        <f t="shared" si="16"/>
        <v>0.11830985915492964</v>
      </c>
      <c r="AA72" s="42">
        <f t="shared" si="16"/>
        <v>0.21875</v>
      </c>
      <c r="AB72" s="37">
        <f t="shared" si="14"/>
        <v>1.0000000000000009E-2</v>
      </c>
    </row>
    <row r="73" spans="1:28" x14ac:dyDescent="0.3">
      <c r="A73" s="167"/>
      <c r="B73" s="168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9"/>
      <c r="N73" s="169"/>
      <c r="O73" s="169"/>
      <c r="P73" s="169"/>
      <c r="Q73" s="169"/>
      <c r="R73" s="169"/>
      <c r="S73" s="169"/>
      <c r="T73" s="169"/>
      <c r="U73" s="167"/>
      <c r="V73" s="170"/>
      <c r="W73" s="167"/>
      <c r="X73" s="167"/>
      <c r="Y73" s="167"/>
      <c r="Z73" s="167"/>
      <c r="AA73" s="167"/>
      <c r="AB73" s="170"/>
    </row>
    <row r="74" spans="1:28" ht="15.6" customHeight="1" x14ac:dyDescent="0.3">
      <c r="A74" s="177" t="s">
        <v>55</v>
      </c>
      <c r="B74" s="75" t="s">
        <v>0</v>
      </c>
      <c r="C74" s="72" t="s">
        <v>6</v>
      </c>
      <c r="D74" s="72" t="s">
        <v>7</v>
      </c>
      <c r="E74" s="72" t="s">
        <v>8</v>
      </c>
      <c r="F74" s="72" t="s">
        <v>9</v>
      </c>
      <c r="G74" s="14" t="s">
        <v>35</v>
      </c>
      <c r="H74" s="13" t="s">
        <v>1</v>
      </c>
      <c r="I74" s="13" t="s">
        <v>2</v>
      </c>
      <c r="J74" s="13" t="s">
        <v>3</v>
      </c>
      <c r="K74" s="13" t="s">
        <v>4</v>
      </c>
      <c r="L74" s="13" t="s">
        <v>5</v>
      </c>
      <c r="M74" s="13" t="s">
        <v>18</v>
      </c>
      <c r="N74" s="13" t="s">
        <v>23</v>
      </c>
      <c r="O74" s="13" t="s">
        <v>24</v>
      </c>
      <c r="P74" s="13" t="s">
        <v>25</v>
      </c>
      <c r="Q74" s="13" t="s">
        <v>19</v>
      </c>
      <c r="R74" s="13" t="s">
        <v>20</v>
      </c>
      <c r="S74" s="13" t="s">
        <v>21</v>
      </c>
      <c r="T74" s="13" t="s">
        <v>22</v>
      </c>
      <c r="U74" s="73" t="s">
        <v>10</v>
      </c>
      <c r="V74" s="73" t="s">
        <v>11</v>
      </c>
      <c r="W74" s="73" t="s">
        <v>12</v>
      </c>
      <c r="X74" s="73" t="s">
        <v>13</v>
      </c>
      <c r="Y74" s="73" t="s">
        <v>14</v>
      </c>
      <c r="Z74" s="73" t="s">
        <v>15</v>
      </c>
      <c r="AA74" s="73" t="s">
        <v>16</v>
      </c>
      <c r="AB74" s="73" t="s">
        <v>17</v>
      </c>
    </row>
    <row r="75" spans="1:28" ht="15.6" customHeight="1" x14ac:dyDescent="0.3">
      <c r="A75" s="177"/>
      <c r="B75" s="3">
        <v>43482</v>
      </c>
      <c r="C75" s="4">
        <v>8052789</v>
      </c>
      <c r="D75" s="4">
        <v>6039592</v>
      </c>
      <c r="E75" s="4">
        <v>2460574</v>
      </c>
      <c r="F75" s="4">
        <v>5815903</v>
      </c>
      <c r="G75" s="4">
        <v>22368858</v>
      </c>
      <c r="H75" s="4">
        <v>22368860</v>
      </c>
      <c r="I75" s="4">
        <v>5648137</v>
      </c>
      <c r="J75" s="4">
        <v>2168884</v>
      </c>
      <c r="K75" s="4">
        <v>1535787</v>
      </c>
      <c r="L75" s="4">
        <v>1284532</v>
      </c>
      <c r="M75" s="24">
        <v>5.7425009589223593E-2</v>
      </c>
      <c r="N75" s="24">
        <v>1.0595416371384867</v>
      </c>
      <c r="O75" s="24">
        <v>1.102040728108153</v>
      </c>
      <c r="P75" s="24">
        <v>-2.0218102601444077E-2</v>
      </c>
      <c r="Q75" s="24">
        <v>0.25249999329424921</v>
      </c>
      <c r="R75" s="24">
        <v>0.38399989235388587</v>
      </c>
      <c r="S75" s="24">
        <v>0.70810011047156052</v>
      </c>
      <c r="T75" s="24">
        <v>0.83639983930063222</v>
      </c>
      <c r="U75" s="4">
        <v>404417</v>
      </c>
      <c r="V75" s="5">
        <v>0.17</v>
      </c>
      <c r="W75" s="4">
        <v>36</v>
      </c>
      <c r="X75" s="4">
        <v>19</v>
      </c>
      <c r="Y75" s="4">
        <v>26</v>
      </c>
      <c r="Z75" s="4">
        <v>365</v>
      </c>
      <c r="AA75" s="4">
        <v>31</v>
      </c>
      <c r="AB75" s="5">
        <v>0.95</v>
      </c>
    </row>
    <row r="76" spans="1:28" ht="15.6" customHeight="1" x14ac:dyDescent="0.3">
      <c r="A76" s="177"/>
      <c r="B76" s="3">
        <v>43486</v>
      </c>
      <c r="C76" s="4">
        <v>7974607</v>
      </c>
      <c r="D76" s="4">
        <v>5980955</v>
      </c>
      <c r="E76" s="4">
        <v>2436685</v>
      </c>
      <c r="F76" s="4">
        <v>5759438</v>
      </c>
      <c r="G76" s="4">
        <v>22151685</v>
      </c>
      <c r="H76" s="4">
        <v>22151687</v>
      </c>
      <c r="I76" s="4">
        <v>5759438</v>
      </c>
      <c r="J76" s="4">
        <v>2395926</v>
      </c>
      <c r="K76" s="4">
        <v>1818987</v>
      </c>
      <c r="L76" s="4">
        <v>1476653</v>
      </c>
      <c r="M76" s="24">
        <v>6.6660972593193465E-2</v>
      </c>
      <c r="N76" s="24">
        <v>0.23352106416819263</v>
      </c>
      <c r="O76" s="24">
        <v>5.154634623984955E-2</v>
      </c>
      <c r="P76" s="24">
        <v>0.17305434588235169</v>
      </c>
      <c r="Q76" s="24">
        <v>0.25999997201116104</v>
      </c>
      <c r="R76" s="24">
        <v>0.4159999638853652</v>
      </c>
      <c r="S76" s="24">
        <v>0.75919999198639687</v>
      </c>
      <c r="T76" s="24">
        <v>0.81179964452742104</v>
      </c>
      <c r="U76" s="4">
        <v>388430</v>
      </c>
      <c r="V76" s="5">
        <v>0.19</v>
      </c>
      <c r="W76" s="4">
        <v>39</v>
      </c>
      <c r="X76" s="4">
        <v>21</v>
      </c>
      <c r="Y76" s="4">
        <v>30</v>
      </c>
      <c r="Z76" s="4">
        <v>389</v>
      </c>
      <c r="AA76" s="4">
        <v>37</v>
      </c>
      <c r="AB76" s="5">
        <v>0.92</v>
      </c>
    </row>
    <row r="77" spans="1:28" ht="15.6" customHeight="1" x14ac:dyDescent="0.3">
      <c r="A77" s="177"/>
      <c r="B77" s="3">
        <v>43487</v>
      </c>
      <c r="C77" s="4">
        <v>13525559</v>
      </c>
      <c r="D77" s="4">
        <v>2028833</v>
      </c>
      <c r="E77" s="4">
        <v>19827367</v>
      </c>
      <c r="F77" s="4">
        <v>2189238</v>
      </c>
      <c r="G77" s="4">
        <v>37570997</v>
      </c>
      <c r="H77" s="4">
        <v>37570998</v>
      </c>
      <c r="I77" s="4">
        <v>9768459</v>
      </c>
      <c r="J77" s="4">
        <v>3751088</v>
      </c>
      <c r="K77" s="4">
        <v>2656145</v>
      </c>
      <c r="L77" s="4">
        <v>2221600</v>
      </c>
      <c r="M77" s="24">
        <v>5.9130715665311848E-2</v>
      </c>
      <c r="N77" s="24">
        <v>0.85430485686646174</v>
      </c>
      <c r="O77" s="24">
        <v>0.76530616559927278</v>
      </c>
      <c r="P77" s="24">
        <v>5.041546377221362E-2</v>
      </c>
      <c r="Q77" s="24">
        <v>0.25999998722418821</v>
      </c>
      <c r="R77" s="24">
        <v>0.38399997379320527</v>
      </c>
      <c r="S77" s="24">
        <v>0.70809988995192863</v>
      </c>
      <c r="T77" s="24">
        <v>0.83640012122832152</v>
      </c>
      <c r="U77" s="4">
        <v>383015</v>
      </c>
      <c r="V77" s="5">
        <v>0.18</v>
      </c>
      <c r="W77" s="4">
        <v>35</v>
      </c>
      <c r="X77" s="4">
        <v>17</v>
      </c>
      <c r="Y77" s="4">
        <v>28</v>
      </c>
      <c r="Z77" s="4">
        <v>379</v>
      </c>
      <c r="AA77" s="4">
        <v>33</v>
      </c>
      <c r="AB77" s="5">
        <v>0.94</v>
      </c>
    </row>
    <row r="78" spans="1:28" ht="15.6" customHeight="1" x14ac:dyDescent="0.3">
      <c r="A78" s="177"/>
      <c r="B78" s="3">
        <v>43496</v>
      </c>
      <c r="C78" s="4">
        <v>7505512</v>
      </c>
      <c r="D78" s="4">
        <v>5629134</v>
      </c>
      <c r="E78" s="4">
        <v>2293351</v>
      </c>
      <c r="F78" s="4">
        <v>5420648</v>
      </c>
      <c r="G78" s="4">
        <v>20848645</v>
      </c>
      <c r="H78" s="4">
        <v>20848646</v>
      </c>
      <c r="I78" s="4">
        <v>5316404</v>
      </c>
      <c r="J78" s="4">
        <v>2147827</v>
      </c>
      <c r="K78" s="4">
        <v>1520876</v>
      </c>
      <c r="L78" s="4">
        <v>1272061</v>
      </c>
      <c r="M78" s="24">
        <v>6.1014082161498638E-2</v>
      </c>
      <c r="N78" s="24">
        <v>0.20059441674862155</v>
      </c>
      <c r="O78" s="24">
        <v>1.0526296911824717E-2</v>
      </c>
      <c r="P78" s="24">
        <v>0.18808824770202981</v>
      </c>
      <c r="Q78" s="24">
        <v>0.25499996498573574</v>
      </c>
      <c r="R78" s="24">
        <v>0.4039999593710335</v>
      </c>
      <c r="S78" s="24">
        <v>0.70809986092920896</v>
      </c>
      <c r="T78" s="24">
        <v>0.83640020619695488</v>
      </c>
      <c r="U78" s="4">
        <v>393482</v>
      </c>
      <c r="V78" s="5">
        <v>0.18</v>
      </c>
      <c r="W78" s="4">
        <v>38</v>
      </c>
      <c r="X78" s="4">
        <v>18</v>
      </c>
      <c r="Y78" s="4">
        <v>25</v>
      </c>
      <c r="Z78" s="4">
        <v>354</v>
      </c>
      <c r="AA78" s="4">
        <v>33</v>
      </c>
      <c r="AB78" s="5">
        <v>0.94</v>
      </c>
    </row>
    <row r="79" spans="1:28" ht="15.6" customHeight="1" x14ac:dyDescent="0.3">
      <c r="A79" s="177"/>
      <c r="B79" s="3">
        <v>43501</v>
      </c>
      <c r="C79" s="4">
        <v>8052789</v>
      </c>
      <c r="D79" s="4">
        <v>6039592</v>
      </c>
      <c r="E79" s="4">
        <v>2460574</v>
      </c>
      <c r="F79" s="4">
        <v>5815903</v>
      </c>
      <c r="G79" s="4">
        <v>22368858</v>
      </c>
      <c r="H79" s="4">
        <v>22368860</v>
      </c>
      <c r="I79" s="4">
        <v>5871825</v>
      </c>
      <c r="J79" s="4">
        <v>2372217</v>
      </c>
      <c r="K79" s="4">
        <v>1679767</v>
      </c>
      <c r="L79" s="4">
        <v>1349861</v>
      </c>
      <c r="M79" s="24">
        <v>6.0345542866288224E-2</v>
      </c>
      <c r="N79" s="24">
        <v>1.1476852728398028</v>
      </c>
      <c r="O79" s="24">
        <v>0</v>
      </c>
      <c r="P79" s="24">
        <v>1.1476852728398028</v>
      </c>
      <c r="Q79" s="24">
        <v>0.26249996647124618</v>
      </c>
      <c r="R79" s="24">
        <v>0.40399994890855911</v>
      </c>
      <c r="S79" s="24">
        <v>0.7081000599860805</v>
      </c>
      <c r="T79" s="24">
        <v>0.80360014216257369</v>
      </c>
      <c r="U79" s="4">
        <v>408982</v>
      </c>
      <c r="V79" s="5">
        <v>0.18</v>
      </c>
      <c r="W79" s="4">
        <v>30</v>
      </c>
      <c r="X79" s="4">
        <v>21</v>
      </c>
      <c r="Y79" s="4">
        <v>28</v>
      </c>
      <c r="Z79" s="4">
        <v>371</v>
      </c>
      <c r="AA79" s="4">
        <v>39</v>
      </c>
      <c r="AB79" s="5">
        <v>0.91</v>
      </c>
    </row>
    <row r="80" spans="1:28" ht="15.6" customHeight="1" x14ac:dyDescent="0.3">
      <c r="A80" s="177"/>
      <c r="B80" s="26">
        <v>43522</v>
      </c>
      <c r="C80" s="27">
        <v>8052789</v>
      </c>
      <c r="D80" s="27">
        <v>6039592</v>
      </c>
      <c r="E80" s="27">
        <v>2460574</v>
      </c>
      <c r="F80" s="27">
        <v>5815903</v>
      </c>
      <c r="G80" s="27">
        <v>22368858</v>
      </c>
      <c r="H80" s="27">
        <v>22368860</v>
      </c>
      <c r="I80" s="27">
        <v>5480370</v>
      </c>
      <c r="J80" s="27">
        <v>2257912</v>
      </c>
      <c r="K80" s="27">
        <v>1681241</v>
      </c>
      <c r="L80" s="27">
        <v>1364832</v>
      </c>
      <c r="M80" s="76">
        <v>6.1014821497385206E-2</v>
      </c>
      <c r="N80" s="76">
        <v>1.2004191790539451</v>
      </c>
      <c r="O80" s="76">
        <v>1.980199148273698E-2</v>
      </c>
      <c r="P80" s="76">
        <v>1.157692572996929</v>
      </c>
      <c r="Q80" s="76">
        <v>0.24499996870649643</v>
      </c>
      <c r="R80" s="76">
        <v>0.41199991971345001</v>
      </c>
      <c r="S80" s="76">
        <v>0.74459987811748196</v>
      </c>
      <c r="T80" s="76">
        <v>0.81180033082704983</v>
      </c>
      <c r="U80" s="27">
        <v>400671</v>
      </c>
      <c r="V80" s="28">
        <v>0.18</v>
      </c>
      <c r="W80" s="38">
        <v>33</v>
      </c>
      <c r="X80" s="38">
        <v>17</v>
      </c>
      <c r="Y80" s="38">
        <v>28</v>
      </c>
      <c r="Z80" s="27">
        <v>369</v>
      </c>
      <c r="AA80" s="27">
        <v>40</v>
      </c>
      <c r="AB80" s="30">
        <v>0.95</v>
      </c>
    </row>
    <row r="81" spans="1:28" ht="15.6" customHeight="1" x14ac:dyDescent="0.3">
      <c r="A81" s="177"/>
      <c r="B81" s="3">
        <v>43524</v>
      </c>
      <c r="C81" s="4">
        <v>8130972</v>
      </c>
      <c r="D81" s="4">
        <v>6098229</v>
      </c>
      <c r="E81" s="4">
        <v>2484463</v>
      </c>
      <c r="F81" s="4">
        <v>5872368</v>
      </c>
      <c r="G81" s="4">
        <v>22586032</v>
      </c>
      <c r="H81" s="4">
        <v>22586034</v>
      </c>
      <c r="I81" s="4">
        <v>5759438</v>
      </c>
      <c r="J81" s="4">
        <v>2280737</v>
      </c>
      <c r="K81" s="4">
        <v>1648289</v>
      </c>
      <c r="L81" s="4">
        <v>1405660</v>
      </c>
      <c r="M81" s="24">
        <v>6.2235804656984049E-2</v>
      </c>
      <c r="N81" s="24">
        <v>0.22324803045110131</v>
      </c>
      <c r="O81" s="24">
        <v>8.3333329336271023E-2</v>
      </c>
      <c r="P81" s="24">
        <v>0.12915198644756454</v>
      </c>
      <c r="Q81" s="24">
        <v>0.25499997033565081</v>
      </c>
      <c r="R81" s="24">
        <v>0.39599992221463276</v>
      </c>
      <c r="S81" s="24">
        <v>0.72270016227210765</v>
      </c>
      <c r="T81" s="24">
        <v>0.85279947873218831</v>
      </c>
      <c r="U81" s="4">
        <v>399552</v>
      </c>
      <c r="V81" s="5">
        <v>0.19</v>
      </c>
      <c r="W81" s="4">
        <v>30</v>
      </c>
      <c r="X81" s="4">
        <v>22</v>
      </c>
      <c r="Y81" s="4">
        <v>25</v>
      </c>
      <c r="Z81" s="4">
        <v>377</v>
      </c>
      <c r="AA81" s="4">
        <v>38</v>
      </c>
      <c r="AB81" s="5">
        <v>0.93</v>
      </c>
    </row>
    <row r="82" spans="1:28" ht="15.6" customHeight="1" x14ac:dyDescent="0.3">
      <c r="A82" s="177"/>
      <c r="B82" s="39">
        <v>43533</v>
      </c>
      <c r="C82" s="38">
        <v>16806722</v>
      </c>
      <c r="D82" s="38">
        <v>12605042</v>
      </c>
      <c r="E82" s="38">
        <v>5135387</v>
      </c>
      <c r="F82" s="38">
        <v>12138188</v>
      </c>
      <c r="G82" s="38">
        <v>46685339</v>
      </c>
      <c r="H82" s="38">
        <v>46685340</v>
      </c>
      <c r="I82" s="38">
        <v>9705882</v>
      </c>
      <c r="J82" s="38">
        <v>3267000</v>
      </c>
      <c r="K82" s="38">
        <v>2310422</v>
      </c>
      <c r="L82" s="38">
        <v>1820150</v>
      </c>
      <c r="M82" s="25">
        <v>3.8987613670586958E-2</v>
      </c>
      <c r="N82" s="25">
        <v>1.0202070652584099</v>
      </c>
      <c r="O82" s="25">
        <v>0</v>
      </c>
      <c r="P82" s="25">
        <v>1.0202070652584103</v>
      </c>
      <c r="Q82" s="25">
        <v>0.20789999601587994</v>
      </c>
      <c r="R82" s="25">
        <v>0.33660001224000047</v>
      </c>
      <c r="S82" s="25">
        <v>0.70719987756351388</v>
      </c>
      <c r="T82" s="25">
        <v>0.78779980453787235</v>
      </c>
      <c r="U82" s="38">
        <v>404097</v>
      </c>
      <c r="V82" s="37">
        <v>0.17</v>
      </c>
      <c r="W82" s="41">
        <v>33</v>
      </c>
      <c r="X82" s="38">
        <v>21</v>
      </c>
      <c r="Y82" s="41">
        <v>28</v>
      </c>
      <c r="Z82" s="41">
        <v>386</v>
      </c>
      <c r="AA82" s="38">
        <v>31</v>
      </c>
      <c r="AB82" s="37">
        <v>0.95</v>
      </c>
    </row>
    <row r="83" spans="1:28" ht="15.6" customHeight="1" x14ac:dyDescent="0.3">
      <c r="A83" s="177"/>
      <c r="B83" s="3">
        <v>43548</v>
      </c>
      <c r="C83" s="4">
        <v>16321913</v>
      </c>
      <c r="D83" s="4">
        <v>12241435</v>
      </c>
      <c r="E83" s="4">
        <v>4987251</v>
      </c>
      <c r="F83" s="4">
        <v>11788048</v>
      </c>
      <c r="G83" s="4">
        <v>45338647</v>
      </c>
      <c r="H83" s="4">
        <v>45338648</v>
      </c>
      <c r="I83" s="4">
        <v>9425904</v>
      </c>
      <c r="J83" s="4">
        <v>3300951</v>
      </c>
      <c r="K83" s="4">
        <v>2289540</v>
      </c>
      <c r="L83" s="4">
        <v>1839416</v>
      </c>
      <c r="M83" s="24">
        <v>4.05705966353474E-2</v>
      </c>
      <c r="N83" s="24">
        <v>0.22259812803337153</v>
      </c>
      <c r="O83" s="24">
        <v>6.3157920407615809E-2</v>
      </c>
      <c r="P83" s="24">
        <v>0.14996853706998059</v>
      </c>
      <c r="Q83" s="24">
        <v>0.20789997972590626</v>
      </c>
      <c r="R83" s="24">
        <v>0.35019993838256785</v>
      </c>
      <c r="S83" s="24">
        <v>0.69360011705717539</v>
      </c>
      <c r="T83" s="24">
        <v>0.80339980956873436</v>
      </c>
      <c r="U83" s="4">
        <v>401966</v>
      </c>
      <c r="V83" s="5">
        <v>0.17</v>
      </c>
      <c r="W83" s="4">
        <v>38</v>
      </c>
      <c r="X83" s="4">
        <v>20</v>
      </c>
      <c r="Y83" s="4">
        <v>26</v>
      </c>
      <c r="Z83" s="4">
        <v>350</v>
      </c>
      <c r="AA83" s="4">
        <v>40</v>
      </c>
      <c r="AB83" s="5">
        <v>0.91</v>
      </c>
    </row>
    <row r="84" spans="1:28" ht="15.6" customHeight="1" x14ac:dyDescent="0.3">
      <c r="A84" s="177"/>
      <c r="B84" s="3">
        <v>43550</v>
      </c>
      <c r="C84" s="4">
        <v>7505512</v>
      </c>
      <c r="D84" s="4">
        <v>5629134</v>
      </c>
      <c r="E84" s="4">
        <v>2293351</v>
      </c>
      <c r="F84" s="4">
        <v>5420648</v>
      </c>
      <c r="G84" s="4">
        <v>20848645</v>
      </c>
      <c r="H84" s="4">
        <v>20848646</v>
      </c>
      <c r="I84" s="4">
        <v>5107918</v>
      </c>
      <c r="J84" s="4">
        <v>2043167</v>
      </c>
      <c r="K84" s="4">
        <v>1476597</v>
      </c>
      <c r="L84" s="4">
        <v>1259241</v>
      </c>
      <c r="M84" s="24">
        <v>6.0399174123825596E-2</v>
      </c>
      <c r="N84" s="24">
        <v>0.77964973472889199</v>
      </c>
      <c r="O84" s="24">
        <v>-4.950491032145643E-2</v>
      </c>
      <c r="P84" s="24">
        <v>0.87233982685769784</v>
      </c>
      <c r="Q84" s="24">
        <v>0.2449999870495187</v>
      </c>
      <c r="R84" s="24">
        <v>0.39999996084510364</v>
      </c>
      <c r="S84" s="24">
        <v>0.72270010234112048</v>
      </c>
      <c r="T84" s="24">
        <v>0.85279937586220211</v>
      </c>
      <c r="U84" s="4">
        <v>395869</v>
      </c>
      <c r="V84" s="5">
        <v>0.17</v>
      </c>
      <c r="W84" s="4">
        <v>39</v>
      </c>
      <c r="X84" s="4">
        <v>18</v>
      </c>
      <c r="Y84" s="4">
        <v>25</v>
      </c>
      <c r="Z84" s="4">
        <v>366</v>
      </c>
      <c r="AA84" s="4">
        <v>36</v>
      </c>
      <c r="AB84" s="5">
        <v>0.94</v>
      </c>
    </row>
    <row r="85" spans="1:28" ht="15.6" customHeight="1" x14ac:dyDescent="0.3">
      <c r="A85" s="177"/>
      <c r="B85" s="3">
        <v>43566</v>
      </c>
      <c r="C85" s="4">
        <v>7427330</v>
      </c>
      <c r="D85" s="4">
        <v>5570497</v>
      </c>
      <c r="E85" s="4">
        <v>2269462</v>
      </c>
      <c r="F85" s="4">
        <v>5364183</v>
      </c>
      <c r="G85" s="4">
        <v>20631472</v>
      </c>
      <c r="H85" s="4">
        <v>20631473</v>
      </c>
      <c r="I85" s="4">
        <v>5106289</v>
      </c>
      <c r="J85" s="4">
        <v>1981240</v>
      </c>
      <c r="K85" s="4">
        <v>1504157</v>
      </c>
      <c r="L85" s="4">
        <v>1208741</v>
      </c>
      <c r="M85" s="24">
        <v>5.8587237081908793E-2</v>
      </c>
      <c r="N85" s="24">
        <v>0.9239043412518404</v>
      </c>
      <c r="O85" s="24">
        <v>-6.8627420442282427E-2</v>
      </c>
      <c r="P85" s="24">
        <v>1.0656657324153227</v>
      </c>
      <c r="Q85" s="24">
        <v>0.24749997249348119</v>
      </c>
      <c r="R85" s="24">
        <v>0.38799997414952425</v>
      </c>
      <c r="S85" s="24">
        <v>0.75919979406836124</v>
      </c>
      <c r="T85" s="24">
        <v>0.80360028906556957</v>
      </c>
      <c r="U85" s="4">
        <v>394581</v>
      </c>
      <c r="V85" s="5">
        <v>0.18</v>
      </c>
      <c r="W85" s="4">
        <v>35</v>
      </c>
      <c r="X85" s="4">
        <v>19</v>
      </c>
      <c r="Y85" s="4">
        <v>25</v>
      </c>
      <c r="Z85" s="4">
        <v>387</v>
      </c>
      <c r="AA85" s="4">
        <v>36</v>
      </c>
      <c r="AB85" s="5">
        <v>0.91</v>
      </c>
    </row>
    <row r="86" spans="1:28" ht="15.6" customHeight="1" x14ac:dyDescent="0.3">
      <c r="A86" s="177"/>
      <c r="B86" s="3">
        <v>43569</v>
      </c>
      <c r="C86" s="4">
        <v>16806722</v>
      </c>
      <c r="D86" s="4">
        <v>12605042</v>
      </c>
      <c r="E86" s="4">
        <v>5135387</v>
      </c>
      <c r="F86" s="4">
        <v>12138188</v>
      </c>
      <c r="G86" s="4">
        <v>46685339</v>
      </c>
      <c r="H86" s="4">
        <v>46685340</v>
      </c>
      <c r="I86" s="4">
        <v>9803921</v>
      </c>
      <c r="J86" s="4">
        <v>3466666</v>
      </c>
      <c r="K86" s="4">
        <v>2357333</v>
      </c>
      <c r="L86" s="4">
        <v>1930656</v>
      </c>
      <c r="M86" s="24">
        <v>4.1354652231300019E-2</v>
      </c>
      <c r="N86" s="24">
        <v>0.28376620785956508</v>
      </c>
      <c r="O86" s="24">
        <v>8.3333360405835055E-2</v>
      </c>
      <c r="P86" s="24">
        <v>0.18501496110113713</v>
      </c>
      <c r="Q86" s="24">
        <v>0.20999999143199985</v>
      </c>
      <c r="R86" s="24">
        <v>0.35359995250879722</v>
      </c>
      <c r="S86" s="24">
        <v>0.68000003461539127</v>
      </c>
      <c r="T86" s="24">
        <v>0.81900011580883991</v>
      </c>
      <c r="U86" s="4">
        <v>396665</v>
      </c>
      <c r="V86" s="5">
        <v>0.17</v>
      </c>
      <c r="W86" s="4">
        <v>38</v>
      </c>
      <c r="X86" s="4">
        <v>22</v>
      </c>
      <c r="Y86" s="4">
        <v>29</v>
      </c>
      <c r="Z86" s="4">
        <v>395</v>
      </c>
      <c r="AA86" s="4">
        <v>35</v>
      </c>
      <c r="AB86" s="5">
        <v>0.95</v>
      </c>
    </row>
    <row r="87" spans="1:28" ht="15.6" customHeight="1" x14ac:dyDescent="0.3">
      <c r="A87" s="177"/>
      <c r="B87" s="3">
        <v>43573</v>
      </c>
      <c r="C87" s="4">
        <v>8209154</v>
      </c>
      <c r="D87" s="4">
        <v>6156866</v>
      </c>
      <c r="E87" s="4">
        <v>2508352</v>
      </c>
      <c r="F87" s="4">
        <v>5928833</v>
      </c>
      <c r="G87" s="4">
        <v>22803205</v>
      </c>
      <c r="H87" s="4">
        <v>22803207</v>
      </c>
      <c r="I87" s="4">
        <v>5415761</v>
      </c>
      <c r="J87" s="4">
        <v>3639391</v>
      </c>
      <c r="K87" s="4">
        <v>2656756</v>
      </c>
      <c r="L87" s="4">
        <v>2091398</v>
      </c>
      <c r="M87" s="24">
        <v>9.1715082005789803E-2</v>
      </c>
      <c r="N87" s="24">
        <v>0.7302283946685022</v>
      </c>
      <c r="O87" s="24">
        <v>0.10526311452716519</v>
      </c>
      <c r="P87" s="24">
        <v>0.56544473803340667</v>
      </c>
      <c r="Q87" s="24">
        <v>0.23749997094706898</v>
      </c>
      <c r="R87" s="24">
        <v>0.67199992761866711</v>
      </c>
      <c r="S87" s="24">
        <v>0.73000015661961026</v>
      </c>
      <c r="T87" s="24">
        <v>0.78719987834787986</v>
      </c>
      <c r="U87" s="4">
        <v>389107</v>
      </c>
      <c r="V87" s="5">
        <v>0.28999999999999998</v>
      </c>
      <c r="W87" s="4">
        <v>32</v>
      </c>
      <c r="X87" s="4">
        <v>18</v>
      </c>
      <c r="Y87" s="4">
        <v>28</v>
      </c>
      <c r="Z87" s="4">
        <v>364</v>
      </c>
      <c r="AA87" s="4">
        <v>40</v>
      </c>
      <c r="AB87" s="5">
        <v>0.91</v>
      </c>
    </row>
    <row r="88" spans="1:28" x14ac:dyDescent="0.3">
      <c r="A88" s="177"/>
      <c r="B88" s="3">
        <v>43574</v>
      </c>
      <c r="C88" s="4">
        <v>7974607</v>
      </c>
      <c r="D88" s="4">
        <v>5980955</v>
      </c>
      <c r="E88" s="4">
        <v>2436685</v>
      </c>
      <c r="F88" s="4">
        <v>5759438</v>
      </c>
      <c r="G88" s="4">
        <v>22151685</v>
      </c>
      <c r="H88" s="4">
        <v>22151687</v>
      </c>
      <c r="I88" s="4">
        <v>5537921</v>
      </c>
      <c r="J88" s="4">
        <v>2281623</v>
      </c>
      <c r="K88" s="4">
        <v>1748864</v>
      </c>
      <c r="L88" s="4">
        <v>1419728</v>
      </c>
      <c r="M88" s="24">
        <v>6.409119088762856E-2</v>
      </c>
      <c r="N88" s="24">
        <v>0.2472495952251057</v>
      </c>
      <c r="O88" s="24">
        <v>7.3684175322051626E-2</v>
      </c>
      <c r="P88" s="24">
        <v>0.16165402428030418</v>
      </c>
      <c r="Q88" s="24">
        <v>0.24999996614253353</v>
      </c>
      <c r="R88" s="24">
        <v>0.41199991838092309</v>
      </c>
      <c r="S88" s="24">
        <v>0.76649998707060718</v>
      </c>
      <c r="T88" s="24">
        <v>0.81180011710458899</v>
      </c>
      <c r="U88" s="4">
        <v>384879</v>
      </c>
      <c r="V88" s="5">
        <v>0.18</v>
      </c>
      <c r="W88" s="4">
        <v>39</v>
      </c>
      <c r="X88" s="4">
        <v>17</v>
      </c>
      <c r="Y88" s="4">
        <v>27</v>
      </c>
      <c r="Z88" s="4">
        <v>351</v>
      </c>
      <c r="AA88" s="4">
        <v>36</v>
      </c>
      <c r="AB88" s="5">
        <v>0.95</v>
      </c>
    </row>
    <row r="89" spans="1:28" x14ac:dyDescent="0.3">
      <c r="A89" s="177"/>
      <c r="B89" s="3">
        <v>43643</v>
      </c>
      <c r="C89" s="4">
        <v>8052789</v>
      </c>
      <c r="D89" s="4">
        <v>6039592</v>
      </c>
      <c r="E89" s="4">
        <v>2460574</v>
      </c>
      <c r="F89" s="4">
        <v>5815903</v>
      </c>
      <c r="G89" s="4">
        <v>22368858</v>
      </c>
      <c r="H89" s="4">
        <v>22368860</v>
      </c>
      <c r="I89" s="4">
        <v>5759981</v>
      </c>
      <c r="J89" s="4">
        <v>2234872</v>
      </c>
      <c r="K89" s="4">
        <v>1680400</v>
      </c>
      <c r="L89" s="4">
        <v>1322811</v>
      </c>
      <c r="M89" s="24">
        <v>5.9136272478794182E-2</v>
      </c>
      <c r="N89" s="24">
        <v>1.1472182813955829</v>
      </c>
      <c r="O89" s="24">
        <v>1.1914893179280521</v>
      </c>
      <c r="P89" s="24">
        <v>-2.0201338783159994E-2</v>
      </c>
      <c r="Q89" s="24">
        <v>0.2574999798827477</v>
      </c>
      <c r="R89" s="24">
        <v>0.3879998909718626</v>
      </c>
      <c r="S89" s="24">
        <v>0.75189988509409045</v>
      </c>
      <c r="T89" s="24">
        <v>0.78720007141156867</v>
      </c>
      <c r="U89" s="4">
        <v>399922</v>
      </c>
      <c r="V89" s="5">
        <v>0.19</v>
      </c>
      <c r="W89" s="4">
        <v>31</v>
      </c>
      <c r="X89" s="4">
        <v>17</v>
      </c>
      <c r="Y89" s="4">
        <v>30</v>
      </c>
      <c r="Z89" s="4">
        <v>355</v>
      </c>
      <c r="AA89" s="4">
        <v>35</v>
      </c>
      <c r="AB89" s="5">
        <v>0.91</v>
      </c>
    </row>
    <row r="90" spans="1:28" x14ac:dyDescent="0.3">
      <c r="A90" s="177"/>
      <c r="B90" s="32">
        <v>43669</v>
      </c>
      <c r="C90" s="34">
        <v>7661877</v>
      </c>
      <c r="D90" s="34">
        <v>5746408</v>
      </c>
      <c r="E90" s="34">
        <v>2341129</v>
      </c>
      <c r="F90" s="34">
        <v>5533578</v>
      </c>
      <c r="G90" s="34">
        <v>21282992</v>
      </c>
      <c r="H90" s="34">
        <v>21282993</v>
      </c>
      <c r="I90" s="34">
        <v>5054710</v>
      </c>
      <c r="J90" s="34">
        <v>2001665</v>
      </c>
      <c r="K90" s="34">
        <v>1505052</v>
      </c>
      <c r="L90" s="34">
        <v>1172435</v>
      </c>
      <c r="M90" s="33">
        <v>5.5087881671529941E-2</v>
      </c>
      <c r="N90" s="33">
        <v>1.3503180372102532</v>
      </c>
      <c r="O90" s="33">
        <v>3.1578939205113343E-2</v>
      </c>
      <c r="P90" s="33">
        <v>1.2783695472773182</v>
      </c>
      <c r="Q90" s="33">
        <v>0.2374999606493316</v>
      </c>
      <c r="R90" s="33">
        <v>0.3959999683463542</v>
      </c>
      <c r="S90" s="33">
        <v>0.75190004321402437</v>
      </c>
      <c r="T90" s="33">
        <v>0.77899966247013397</v>
      </c>
      <c r="U90" s="34">
        <v>390237</v>
      </c>
      <c r="V90" s="37">
        <v>0.19</v>
      </c>
      <c r="W90" s="38">
        <v>32</v>
      </c>
      <c r="X90" s="38">
        <v>18</v>
      </c>
      <c r="Y90" s="38">
        <v>25</v>
      </c>
      <c r="Z90" s="38">
        <v>382</v>
      </c>
      <c r="AA90" s="34">
        <v>35</v>
      </c>
      <c r="AB90" s="35">
        <v>0.93</v>
      </c>
    </row>
    <row r="91" spans="1:28" x14ac:dyDescent="0.3">
      <c r="A91" s="177"/>
      <c r="B91" s="3">
        <v>43695</v>
      </c>
      <c r="C91" s="4">
        <v>16321913</v>
      </c>
      <c r="D91" s="4">
        <v>12241435</v>
      </c>
      <c r="E91" s="4">
        <v>4987251</v>
      </c>
      <c r="F91" s="4">
        <v>11788048</v>
      </c>
      <c r="G91" s="4">
        <v>45338647</v>
      </c>
      <c r="H91" s="4">
        <v>45338648</v>
      </c>
      <c r="I91" s="4">
        <v>9521116</v>
      </c>
      <c r="J91" s="4">
        <v>3140064</v>
      </c>
      <c r="K91" s="4">
        <v>2028481</v>
      </c>
      <c r="L91" s="4">
        <v>1582215</v>
      </c>
      <c r="M91" s="24">
        <v>3.4897710227265712E-2</v>
      </c>
      <c r="N91" s="24">
        <v>1.0661671278564273</v>
      </c>
      <c r="O91" s="24">
        <v>3.0612233532244737E-2</v>
      </c>
      <c r="P91" s="24">
        <v>1.0047958049198824</v>
      </c>
      <c r="Q91" s="24">
        <v>0.20999999823550097</v>
      </c>
      <c r="R91" s="24">
        <v>0.32979999403431276</v>
      </c>
      <c r="S91" s="24">
        <v>0.64599989044809281</v>
      </c>
      <c r="T91" s="24">
        <v>0.77999991126364998</v>
      </c>
      <c r="U91" s="4">
        <v>390612</v>
      </c>
      <c r="V91" s="5">
        <v>0.17</v>
      </c>
      <c r="W91" s="4">
        <v>38</v>
      </c>
      <c r="X91" s="4">
        <v>20</v>
      </c>
      <c r="Y91" s="4">
        <v>30</v>
      </c>
      <c r="Z91" s="4">
        <v>380</v>
      </c>
      <c r="AA91" s="4">
        <v>40</v>
      </c>
      <c r="AB91" s="5">
        <v>0.94</v>
      </c>
    </row>
    <row r="92" spans="1:28" x14ac:dyDescent="0.3">
      <c r="A92" s="177"/>
      <c r="B92" s="26">
        <v>43729</v>
      </c>
      <c r="C92" s="27">
        <v>15837104</v>
      </c>
      <c r="D92" s="27">
        <v>11877828</v>
      </c>
      <c r="E92" s="27">
        <v>4839115</v>
      </c>
      <c r="F92" s="27">
        <v>11437908</v>
      </c>
      <c r="G92" s="27">
        <v>43991955</v>
      </c>
      <c r="H92" s="27">
        <v>43991955</v>
      </c>
      <c r="I92" s="27">
        <v>8868778</v>
      </c>
      <c r="J92" s="27">
        <v>3045538</v>
      </c>
      <c r="K92" s="27">
        <v>1967417</v>
      </c>
      <c r="L92" s="27">
        <v>1473202</v>
      </c>
      <c r="M92" s="76">
        <v>3.3487986610279082E-2</v>
      </c>
      <c r="N92" s="76">
        <v>1.1152745531323451</v>
      </c>
      <c r="O92" s="76">
        <v>-1.0100976689217722E-2</v>
      </c>
      <c r="P92" s="76">
        <v>1.1368590113895878</v>
      </c>
      <c r="Q92" s="76">
        <v>0.2015999970903771</v>
      </c>
      <c r="R92" s="76">
        <v>0.34339995882183544</v>
      </c>
      <c r="S92" s="76">
        <v>0.6459998200646323</v>
      </c>
      <c r="T92" s="76">
        <v>0.74880007644541036</v>
      </c>
      <c r="U92" s="27">
        <v>388449</v>
      </c>
      <c r="V92" s="28">
        <v>0.17</v>
      </c>
      <c r="W92" s="38">
        <v>37</v>
      </c>
      <c r="X92" s="38">
        <v>20</v>
      </c>
      <c r="Y92" s="38">
        <v>25</v>
      </c>
      <c r="Z92" s="31">
        <v>372</v>
      </c>
      <c r="AA92" s="27">
        <v>31</v>
      </c>
      <c r="AB92" s="28">
        <v>0.91</v>
      </c>
    </row>
    <row r="93" spans="1:28" x14ac:dyDescent="0.3">
      <c r="A93" s="177"/>
      <c r="B93" s="3">
        <v>43747</v>
      </c>
      <c r="C93" s="4">
        <v>7427330</v>
      </c>
      <c r="D93" s="4">
        <v>5570497</v>
      </c>
      <c r="E93" s="4">
        <v>2269462</v>
      </c>
      <c r="F93" s="4">
        <v>5364183</v>
      </c>
      <c r="G93" s="4">
        <v>20631472</v>
      </c>
      <c r="H93" s="4">
        <v>20631473</v>
      </c>
      <c r="I93" s="4">
        <v>5415761</v>
      </c>
      <c r="J93" s="4">
        <v>2166304</v>
      </c>
      <c r="K93" s="4">
        <v>1660472</v>
      </c>
      <c r="L93" s="4">
        <v>1402435</v>
      </c>
      <c r="M93" s="24">
        <v>6.7975514884468013E-2</v>
      </c>
      <c r="N93" s="24">
        <v>0.21871070507745793</v>
      </c>
      <c r="O93" s="24">
        <v>-4.0404060136093878E-2</v>
      </c>
      <c r="P93" s="24">
        <v>0.27002486365627365</v>
      </c>
      <c r="Q93" s="24">
        <v>0.2624999678888657</v>
      </c>
      <c r="R93" s="24">
        <v>0.39999992614149699</v>
      </c>
      <c r="S93" s="24">
        <v>0.76649999261414836</v>
      </c>
      <c r="T93" s="24">
        <v>0.84460021006075381</v>
      </c>
      <c r="U93" s="4">
        <v>382253</v>
      </c>
      <c r="V93" s="5">
        <v>0.19</v>
      </c>
      <c r="W93" s="4">
        <v>34</v>
      </c>
      <c r="X93" s="4">
        <v>19</v>
      </c>
      <c r="Y93" s="4">
        <v>29</v>
      </c>
      <c r="Z93" s="4">
        <v>366</v>
      </c>
      <c r="AA93" s="4">
        <v>34</v>
      </c>
      <c r="AB93" s="5">
        <v>0.91</v>
      </c>
    </row>
    <row r="94" spans="1:28" x14ac:dyDescent="0.3">
      <c r="A94" s="177"/>
      <c r="B94" s="3">
        <v>43759</v>
      </c>
      <c r="C94" s="4">
        <v>8209154</v>
      </c>
      <c r="D94" s="4">
        <v>6156866</v>
      </c>
      <c r="E94" s="4">
        <v>2508352</v>
      </c>
      <c r="F94" s="4">
        <v>5928833</v>
      </c>
      <c r="G94" s="4">
        <v>22803205</v>
      </c>
      <c r="H94" s="4">
        <v>22803207</v>
      </c>
      <c r="I94" s="4">
        <v>5700801</v>
      </c>
      <c r="J94" s="4">
        <v>2371533</v>
      </c>
      <c r="K94" s="4">
        <v>1748531</v>
      </c>
      <c r="L94" s="4">
        <v>1462471</v>
      </c>
      <c r="M94" s="24">
        <v>6.4134443896422116E-2</v>
      </c>
      <c r="N94" s="24">
        <v>0.32382903302894461</v>
      </c>
      <c r="O94" s="24">
        <v>9.3749977516524474E-2</v>
      </c>
      <c r="P94" s="24">
        <v>0.21035794983323086</v>
      </c>
      <c r="Q94" s="24">
        <v>0.24999996710988942</v>
      </c>
      <c r="R94" s="24">
        <v>0.4159999621105876</v>
      </c>
      <c r="S94" s="24">
        <v>0.73729988155340875</v>
      </c>
      <c r="T94" s="24">
        <v>0.83639981218519999</v>
      </c>
      <c r="U94" s="4">
        <v>383369</v>
      </c>
      <c r="V94" s="5">
        <v>0.19</v>
      </c>
      <c r="W94" s="4">
        <v>31</v>
      </c>
      <c r="X94" s="4">
        <v>22</v>
      </c>
      <c r="Y94" s="4">
        <v>30</v>
      </c>
      <c r="Z94" s="4">
        <v>368</v>
      </c>
      <c r="AA94" s="4">
        <v>36</v>
      </c>
      <c r="AB94" s="5">
        <v>0.92</v>
      </c>
    </row>
    <row r="95" spans="1:28" x14ac:dyDescent="0.3">
      <c r="A95" s="177"/>
      <c r="B95" s="3">
        <v>43778</v>
      </c>
      <c r="C95" s="4">
        <v>16483516</v>
      </c>
      <c r="D95" s="4">
        <v>12362637</v>
      </c>
      <c r="E95" s="4">
        <v>5036630</v>
      </c>
      <c r="F95" s="4">
        <v>11904761</v>
      </c>
      <c r="G95" s="4">
        <v>45787544</v>
      </c>
      <c r="H95" s="4">
        <v>45787545</v>
      </c>
      <c r="I95" s="4">
        <v>9711538</v>
      </c>
      <c r="J95" s="4">
        <v>3367961</v>
      </c>
      <c r="K95" s="4">
        <v>2290213</v>
      </c>
      <c r="L95" s="4">
        <v>1839957</v>
      </c>
      <c r="M95" s="24">
        <v>4.0184661571176179E-2</v>
      </c>
      <c r="N95" s="24">
        <v>0.26260801898348074</v>
      </c>
      <c r="O95" s="24">
        <v>7.3684224842708756E-2</v>
      </c>
      <c r="P95" s="24">
        <v>0.17595846284092165</v>
      </c>
      <c r="Q95" s="24">
        <v>0.2120999935681199</v>
      </c>
      <c r="R95" s="24">
        <v>0.34679996103603777</v>
      </c>
      <c r="S95" s="24">
        <v>0.67999985748053493</v>
      </c>
      <c r="T95" s="24">
        <v>0.80339994576923635</v>
      </c>
      <c r="U95" s="4">
        <v>380487</v>
      </c>
      <c r="V95" s="5">
        <v>0.19</v>
      </c>
      <c r="W95" s="4">
        <v>40</v>
      </c>
      <c r="X95" s="4">
        <v>21</v>
      </c>
      <c r="Y95" s="4">
        <v>27</v>
      </c>
      <c r="Z95" s="4">
        <v>368</v>
      </c>
      <c r="AA95" s="4">
        <v>32</v>
      </c>
      <c r="AB95" s="5">
        <v>0.93</v>
      </c>
    </row>
    <row r="96" spans="1:28" x14ac:dyDescent="0.3">
      <c r="A96" s="177"/>
      <c r="B96" s="26">
        <v>43793</v>
      </c>
      <c r="C96" s="27">
        <v>16645119</v>
      </c>
      <c r="D96" s="27">
        <v>12483839</v>
      </c>
      <c r="E96" s="27">
        <v>5086008</v>
      </c>
      <c r="F96" s="27">
        <v>12021475</v>
      </c>
      <c r="G96" s="27">
        <v>46236441</v>
      </c>
      <c r="H96" s="27">
        <v>46236443</v>
      </c>
      <c r="I96" s="27">
        <v>9709653</v>
      </c>
      <c r="J96" s="27">
        <v>3301282</v>
      </c>
      <c r="K96" s="27">
        <v>2177525</v>
      </c>
      <c r="L96" s="27">
        <v>1647515</v>
      </c>
      <c r="M96" s="76">
        <v>3.5632390666384087E-2</v>
      </c>
      <c r="N96" s="76">
        <v>1.3547702422639891</v>
      </c>
      <c r="O96" s="76">
        <v>5.1020374066121921E-2</v>
      </c>
      <c r="P96" s="76">
        <v>1.2404609829743283</v>
      </c>
      <c r="Q96" s="76">
        <v>0.20999999935116115</v>
      </c>
      <c r="R96" s="76">
        <v>0.33999999794019414</v>
      </c>
      <c r="S96" s="76">
        <v>0.65959981607145346</v>
      </c>
      <c r="T96" s="76">
        <v>0.75659980941665428</v>
      </c>
      <c r="U96" s="27">
        <v>388049</v>
      </c>
      <c r="V96" s="28">
        <v>0.19</v>
      </c>
      <c r="W96" s="38">
        <v>34</v>
      </c>
      <c r="X96" s="27">
        <v>22</v>
      </c>
      <c r="Y96" s="27">
        <v>27</v>
      </c>
      <c r="Z96" s="27">
        <v>354</v>
      </c>
      <c r="AA96" s="27">
        <v>37</v>
      </c>
      <c r="AB96" s="28">
        <v>0.95</v>
      </c>
    </row>
    <row r="97" spans="1:28" x14ac:dyDescent="0.3">
      <c r="A97" s="177"/>
      <c r="B97" s="3">
        <v>43800</v>
      </c>
      <c r="C97" s="4">
        <v>16806722</v>
      </c>
      <c r="D97" s="4">
        <v>12605042</v>
      </c>
      <c r="E97" s="4">
        <v>5135387</v>
      </c>
      <c r="F97" s="4">
        <v>12138188</v>
      </c>
      <c r="G97" s="4">
        <v>46685339</v>
      </c>
      <c r="H97" s="4">
        <v>46685340</v>
      </c>
      <c r="I97" s="4">
        <v>10196078</v>
      </c>
      <c r="J97" s="4">
        <v>3501333</v>
      </c>
      <c r="K97" s="4">
        <v>2452333</v>
      </c>
      <c r="L97" s="4">
        <v>1989333</v>
      </c>
      <c r="M97" s="24">
        <v>4.2611513592918031E-2</v>
      </c>
      <c r="N97" s="24">
        <v>0.20747489400703478</v>
      </c>
      <c r="O97" s="24">
        <v>9.7087489930292037E-3</v>
      </c>
      <c r="P97" s="24">
        <v>0.19586457141979285</v>
      </c>
      <c r="Q97" s="24">
        <v>0.2183999945164799</v>
      </c>
      <c r="R97" s="24">
        <v>0.34339998183615306</v>
      </c>
      <c r="S97" s="24">
        <v>0.7003998191545906</v>
      </c>
      <c r="T97" s="24">
        <v>0.81120019181734293</v>
      </c>
      <c r="U97" s="4">
        <v>397690</v>
      </c>
      <c r="V97" s="5">
        <v>0.18</v>
      </c>
      <c r="W97" s="4">
        <v>40</v>
      </c>
      <c r="X97" s="4">
        <v>18</v>
      </c>
      <c r="Y97" s="4">
        <v>27</v>
      </c>
      <c r="Z97" s="4">
        <v>388</v>
      </c>
      <c r="AA97" s="4">
        <v>39</v>
      </c>
      <c r="AB97" s="5">
        <v>0.92</v>
      </c>
    </row>
    <row r="98" spans="1:28" x14ac:dyDescent="0.3">
      <c r="A98" s="177"/>
      <c r="B98" s="3">
        <v>43821</v>
      </c>
      <c r="C98" s="4">
        <v>15513897</v>
      </c>
      <c r="D98" s="4">
        <v>11635423</v>
      </c>
      <c r="E98" s="4">
        <v>4740357</v>
      </c>
      <c r="F98" s="4">
        <v>11204481</v>
      </c>
      <c r="G98" s="4">
        <v>43094158</v>
      </c>
      <c r="H98" s="4">
        <v>43094160</v>
      </c>
      <c r="I98" s="4">
        <v>9140271</v>
      </c>
      <c r="J98" s="4">
        <v>3263076</v>
      </c>
      <c r="K98" s="4">
        <v>2107947</v>
      </c>
      <c r="L98" s="4">
        <v>1677083</v>
      </c>
      <c r="M98" s="24">
        <v>3.8916711684367444E-2</v>
      </c>
      <c r="N98" s="24">
        <v>0.21029166080314066</v>
      </c>
      <c r="O98" s="24">
        <v>0</v>
      </c>
      <c r="P98" s="24">
        <v>0.21029166080314066</v>
      </c>
      <c r="Q98" s="24">
        <v>0.21209999220311987</v>
      </c>
      <c r="R98" s="24">
        <v>0.35699991827375799</v>
      </c>
      <c r="S98" s="24">
        <v>0.64599997057990677</v>
      </c>
      <c r="T98" s="24">
        <v>0.79560017400817007</v>
      </c>
      <c r="U98" s="4">
        <v>391668</v>
      </c>
      <c r="V98" s="5">
        <v>0.18</v>
      </c>
      <c r="W98" s="4">
        <v>30</v>
      </c>
      <c r="X98" s="4">
        <v>18</v>
      </c>
      <c r="Y98" s="4">
        <v>25</v>
      </c>
      <c r="Z98" s="4">
        <v>397</v>
      </c>
      <c r="AA98" s="4">
        <v>39</v>
      </c>
      <c r="AB98" s="5">
        <v>0.92</v>
      </c>
    </row>
    <row r="99" spans="1:28" x14ac:dyDescent="0.3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</row>
    <row r="100" spans="1:28" ht="15.6" customHeight="1" x14ac:dyDescent="0.3">
      <c r="A100" s="178" t="s">
        <v>52</v>
      </c>
      <c r="B100" s="75" t="s">
        <v>0</v>
      </c>
      <c r="C100" s="72" t="s">
        <v>6</v>
      </c>
      <c r="D100" s="72" t="s">
        <v>7</v>
      </c>
      <c r="E100" s="72" t="s">
        <v>8</v>
      </c>
      <c r="F100" s="72" t="s">
        <v>9</v>
      </c>
      <c r="G100" s="14" t="s">
        <v>35</v>
      </c>
      <c r="H100" s="13" t="s">
        <v>1</v>
      </c>
      <c r="I100" s="13" t="s">
        <v>2</v>
      </c>
      <c r="J100" s="13" t="s">
        <v>3</v>
      </c>
      <c r="K100" s="13" t="s">
        <v>4</v>
      </c>
      <c r="L100" s="13" t="s">
        <v>5</v>
      </c>
      <c r="M100" s="13" t="s">
        <v>18</v>
      </c>
      <c r="N100" s="13" t="s">
        <v>23</v>
      </c>
      <c r="O100" s="13" t="s">
        <v>24</v>
      </c>
      <c r="P100" s="13" t="s">
        <v>25</v>
      </c>
      <c r="Q100" s="13" t="s">
        <v>19</v>
      </c>
      <c r="R100" s="13" t="s">
        <v>20</v>
      </c>
      <c r="S100" s="13" t="s">
        <v>21</v>
      </c>
      <c r="T100" s="13" t="s">
        <v>22</v>
      </c>
      <c r="U100" s="73" t="s">
        <v>10</v>
      </c>
      <c r="V100" s="73" t="s">
        <v>11</v>
      </c>
      <c r="W100" s="73" t="s">
        <v>12</v>
      </c>
      <c r="X100" s="73" t="s">
        <v>13</v>
      </c>
      <c r="Y100" s="73" t="s">
        <v>14</v>
      </c>
      <c r="Z100" s="73" t="s">
        <v>15</v>
      </c>
      <c r="AA100" s="73" t="s">
        <v>16</v>
      </c>
      <c r="AB100" s="73" t="s">
        <v>17</v>
      </c>
    </row>
    <row r="101" spans="1:28" ht="15.6" customHeight="1" x14ac:dyDescent="0.3">
      <c r="A101" s="178"/>
      <c r="B101" s="3">
        <v>43475</v>
      </c>
      <c r="C101" s="4">
        <v>387156</v>
      </c>
      <c r="D101" s="4">
        <v>2873204</v>
      </c>
      <c r="E101" s="4">
        <v>1170564</v>
      </c>
      <c r="F101" s="4">
        <v>6210572</v>
      </c>
      <c r="G101" s="4">
        <v>10641496</v>
      </c>
      <c r="H101" s="4">
        <v>10641496</v>
      </c>
      <c r="I101" s="4">
        <v>2740185</v>
      </c>
      <c r="J101" s="4">
        <v>1063191</v>
      </c>
      <c r="K101" s="4">
        <v>760607</v>
      </c>
      <c r="L101" s="4">
        <v>623698</v>
      </c>
      <c r="M101" s="24">
        <v>5.8609992429635833E-2</v>
      </c>
      <c r="N101" s="24">
        <v>-0.4522502426107996</v>
      </c>
      <c r="O101" s="24">
        <v>-0.48958332783737268</v>
      </c>
      <c r="P101" s="24">
        <v>7.3142421741578811E-2</v>
      </c>
      <c r="Q101" s="24">
        <v>0.25749997932621504</v>
      </c>
      <c r="R101" s="24">
        <v>0.3879997153476864</v>
      </c>
      <c r="S101" s="24">
        <v>0.71540014917357275</v>
      </c>
      <c r="T101" s="24">
        <v>0.82000034183224713</v>
      </c>
      <c r="U101" s="4">
        <v>400812</v>
      </c>
      <c r="V101" s="5">
        <v>0.19</v>
      </c>
      <c r="W101" s="4">
        <v>32</v>
      </c>
      <c r="X101" s="4">
        <v>22</v>
      </c>
      <c r="Y101" s="4">
        <v>27</v>
      </c>
      <c r="Z101" s="4">
        <v>399</v>
      </c>
      <c r="AA101" s="4">
        <v>34</v>
      </c>
      <c r="AB101" s="5">
        <v>0.92</v>
      </c>
    </row>
    <row r="102" spans="1:28" ht="15.6" customHeight="1" x14ac:dyDescent="0.3">
      <c r="A102" s="178"/>
      <c r="B102" s="3">
        <v>43479</v>
      </c>
      <c r="C102" s="4">
        <v>7583695</v>
      </c>
      <c r="D102" s="4">
        <v>5687771</v>
      </c>
      <c r="E102" s="4">
        <v>2317240</v>
      </c>
      <c r="F102" s="4">
        <v>5477113</v>
      </c>
      <c r="G102" s="4">
        <v>21065819</v>
      </c>
      <c r="H102" s="4">
        <v>21065820</v>
      </c>
      <c r="I102" s="4">
        <v>5371784</v>
      </c>
      <c r="J102" s="4">
        <v>2084252</v>
      </c>
      <c r="K102" s="4">
        <v>1445428</v>
      </c>
      <c r="L102" s="4">
        <v>1197104</v>
      </c>
      <c r="M102" s="24">
        <v>5.6826840825564828E-2</v>
      </c>
      <c r="N102" s="24">
        <v>6.550933508024892E-2</v>
      </c>
      <c r="O102" s="24">
        <v>-7.6190430248730401E-2</v>
      </c>
      <c r="P102" s="24">
        <v>0.15338638269325777</v>
      </c>
      <c r="Q102" s="24">
        <v>0.25499999525297379</v>
      </c>
      <c r="R102" s="24">
        <v>0.38799996425768424</v>
      </c>
      <c r="S102" s="24">
        <v>0.69349963440121443</v>
      </c>
      <c r="T102" s="24">
        <v>0.82820036695013521</v>
      </c>
      <c r="U102" s="4">
        <v>392554</v>
      </c>
      <c r="V102" s="5">
        <v>0.19</v>
      </c>
      <c r="W102" s="4">
        <v>36</v>
      </c>
      <c r="X102" s="4">
        <v>21</v>
      </c>
      <c r="Y102" s="4">
        <v>27</v>
      </c>
      <c r="Z102" s="4">
        <v>395</v>
      </c>
      <c r="AA102" s="4">
        <v>31</v>
      </c>
      <c r="AB102" s="5">
        <v>0.94</v>
      </c>
    </row>
    <row r="103" spans="1:28" ht="15.6" customHeight="1" x14ac:dyDescent="0.3">
      <c r="A103" s="178"/>
      <c r="B103" s="3">
        <v>43480</v>
      </c>
      <c r="C103" s="4">
        <v>7661877</v>
      </c>
      <c r="D103" s="4">
        <v>5746408</v>
      </c>
      <c r="E103" s="4">
        <v>2341129</v>
      </c>
      <c r="F103" s="4">
        <v>5533578</v>
      </c>
      <c r="G103" s="4">
        <v>21282992</v>
      </c>
      <c r="H103" s="4">
        <v>21282993</v>
      </c>
      <c r="I103" s="4">
        <v>5054710</v>
      </c>
      <c r="J103" s="4">
        <v>2042103</v>
      </c>
      <c r="K103" s="4">
        <v>1475828</v>
      </c>
      <c r="L103" s="4">
        <v>1198077</v>
      </c>
      <c r="M103" s="24">
        <v>5.6292693419576843E-2</v>
      </c>
      <c r="N103" s="24">
        <v>-8.6445104445859289E-2</v>
      </c>
      <c r="O103" s="24">
        <v>-1.9999965004919074E-2</v>
      </c>
      <c r="P103" s="24">
        <v>-6.7801118225535251E-2</v>
      </c>
      <c r="Q103" s="24">
        <v>0.2374999606493316</v>
      </c>
      <c r="R103" s="24">
        <v>0.40400003165364579</v>
      </c>
      <c r="S103" s="24">
        <v>0.72270007928101565</v>
      </c>
      <c r="T103" s="24">
        <v>0.81179988453939078</v>
      </c>
      <c r="U103" s="4">
        <v>407211</v>
      </c>
      <c r="V103" s="5">
        <v>0.17</v>
      </c>
      <c r="W103" s="4">
        <v>36</v>
      </c>
      <c r="X103" s="4">
        <v>19</v>
      </c>
      <c r="Y103" s="4">
        <v>29</v>
      </c>
      <c r="Z103" s="4">
        <v>362</v>
      </c>
      <c r="AA103" s="4">
        <v>32</v>
      </c>
      <c r="AB103" s="5">
        <v>0.91</v>
      </c>
    </row>
    <row r="104" spans="1:28" ht="15.6" customHeight="1" x14ac:dyDescent="0.3">
      <c r="A104" s="178"/>
      <c r="B104" s="3">
        <v>43489</v>
      </c>
      <c r="C104" s="4">
        <v>7427330</v>
      </c>
      <c r="D104" s="4">
        <v>5570497</v>
      </c>
      <c r="E104" s="4">
        <v>2269462</v>
      </c>
      <c r="F104" s="4">
        <v>5364183</v>
      </c>
      <c r="G104" s="4">
        <v>20631472</v>
      </c>
      <c r="H104" s="4">
        <v>20631473</v>
      </c>
      <c r="I104" s="4">
        <v>4899974</v>
      </c>
      <c r="J104" s="4">
        <v>1861990</v>
      </c>
      <c r="K104" s="4">
        <v>1332067</v>
      </c>
      <c r="L104" s="4">
        <v>1059526</v>
      </c>
      <c r="M104" s="24">
        <v>5.1354840248197496E-2</v>
      </c>
      <c r="N104" s="24">
        <v>-0.17516574129721951</v>
      </c>
      <c r="O104" s="24">
        <v>-7.7669856905524637E-2</v>
      </c>
      <c r="P104" s="24">
        <v>-0.10570602224444781</v>
      </c>
      <c r="Q104" s="24">
        <v>0.23749995940667931</v>
      </c>
      <c r="R104" s="24">
        <v>0.37999997551007414</v>
      </c>
      <c r="S104" s="24">
        <v>0.71539965305936126</v>
      </c>
      <c r="T104" s="24">
        <v>0.79539993108454754</v>
      </c>
      <c r="U104" s="4">
        <v>404477</v>
      </c>
      <c r="V104" s="5">
        <v>0.17</v>
      </c>
      <c r="W104" s="4">
        <v>33</v>
      </c>
      <c r="X104" s="4">
        <v>19</v>
      </c>
      <c r="Y104" s="4">
        <v>30</v>
      </c>
      <c r="Z104" s="4">
        <v>383</v>
      </c>
      <c r="AA104" s="4">
        <v>37</v>
      </c>
      <c r="AB104" s="5">
        <v>0.94</v>
      </c>
    </row>
    <row r="105" spans="1:28" ht="15.6" customHeight="1" x14ac:dyDescent="0.3">
      <c r="A105" s="178"/>
      <c r="B105" s="3">
        <v>43494</v>
      </c>
      <c r="C105" s="4">
        <v>8052789</v>
      </c>
      <c r="D105" s="4">
        <v>6039592</v>
      </c>
      <c r="E105" s="4">
        <v>2460574</v>
      </c>
      <c r="F105" s="4">
        <v>5815903</v>
      </c>
      <c r="G105" s="4">
        <v>22368858</v>
      </c>
      <c r="H105" s="4">
        <v>22368860</v>
      </c>
      <c r="I105" s="4">
        <v>2628341</v>
      </c>
      <c r="J105" s="4">
        <v>1093389</v>
      </c>
      <c r="K105" s="4">
        <v>790192</v>
      </c>
      <c r="L105" s="4">
        <v>628519</v>
      </c>
      <c r="M105" s="24">
        <v>2.8097945089736356E-2</v>
      </c>
      <c r="N105" s="24">
        <v>-0.71708723442563915</v>
      </c>
      <c r="O105" s="24">
        <v>-0.40462431699643209</v>
      </c>
      <c r="P105" s="24">
        <v>-0.52481642115115479</v>
      </c>
      <c r="Q105" s="24">
        <v>0.11749999776474974</v>
      </c>
      <c r="R105" s="24">
        <v>0.41599967431927592</v>
      </c>
      <c r="S105" s="24">
        <v>0.72269978937048018</v>
      </c>
      <c r="T105" s="24">
        <v>0.79540035839390932</v>
      </c>
      <c r="U105" s="4">
        <v>274777</v>
      </c>
      <c r="V105" s="5">
        <v>0.17</v>
      </c>
      <c r="W105" s="4">
        <v>31</v>
      </c>
      <c r="X105" s="4">
        <v>22</v>
      </c>
      <c r="Y105" s="4">
        <v>25</v>
      </c>
      <c r="Z105" s="4">
        <v>376</v>
      </c>
      <c r="AA105" s="4">
        <v>37</v>
      </c>
      <c r="AB105" s="5">
        <v>0.94</v>
      </c>
    </row>
    <row r="106" spans="1:28" ht="15.6" customHeight="1" x14ac:dyDescent="0.3">
      <c r="A106" s="178"/>
      <c r="B106" s="26">
        <v>43515</v>
      </c>
      <c r="C106" s="27">
        <v>7896424</v>
      </c>
      <c r="D106" s="27">
        <v>5922318</v>
      </c>
      <c r="E106" s="27">
        <v>2412796</v>
      </c>
      <c r="F106" s="27">
        <v>5702973</v>
      </c>
      <c r="G106" s="27">
        <v>21934511</v>
      </c>
      <c r="H106" s="27">
        <v>21934513</v>
      </c>
      <c r="I106" s="27">
        <v>5648137</v>
      </c>
      <c r="J106" s="27">
        <v>948887</v>
      </c>
      <c r="K106" s="27">
        <v>727321</v>
      </c>
      <c r="L106" s="27">
        <v>620260</v>
      </c>
      <c r="M106" s="76">
        <v>2.8277810407735061E-2</v>
      </c>
      <c r="N106" s="76">
        <v>-0.55839299648571217</v>
      </c>
      <c r="O106" s="76">
        <v>-3.8095258977849822E-2</v>
      </c>
      <c r="P106" s="76">
        <v>-0.54090360183579034</v>
      </c>
      <c r="Q106" s="76">
        <v>0.25749999555495034</v>
      </c>
      <c r="R106" s="76">
        <v>0.16799999716720751</v>
      </c>
      <c r="S106" s="76">
        <v>0.76649906680142099</v>
      </c>
      <c r="T106" s="76">
        <v>0.8528008953405718</v>
      </c>
      <c r="U106" s="27">
        <v>400903</v>
      </c>
      <c r="V106" s="28">
        <v>0.18</v>
      </c>
      <c r="W106" s="27">
        <v>35</v>
      </c>
      <c r="X106" s="27">
        <v>19</v>
      </c>
      <c r="Y106" s="27">
        <v>29</v>
      </c>
      <c r="Z106" s="27">
        <v>350</v>
      </c>
      <c r="AA106" s="27">
        <v>35</v>
      </c>
      <c r="AB106" s="28">
        <v>0.92</v>
      </c>
    </row>
    <row r="107" spans="1:28" ht="15.6" customHeight="1" x14ac:dyDescent="0.3">
      <c r="A107" s="178"/>
      <c r="B107" s="3">
        <v>43517</v>
      </c>
      <c r="C107" s="4">
        <v>7505512</v>
      </c>
      <c r="D107" s="4">
        <v>5629134</v>
      </c>
      <c r="E107" s="4">
        <v>2293351</v>
      </c>
      <c r="F107" s="4">
        <v>5420648</v>
      </c>
      <c r="G107" s="4">
        <v>20848645</v>
      </c>
      <c r="H107" s="4">
        <v>20848646</v>
      </c>
      <c r="I107" s="4">
        <v>5003675</v>
      </c>
      <c r="J107" s="4">
        <v>1921411</v>
      </c>
      <c r="K107" s="4">
        <v>1444709</v>
      </c>
      <c r="L107" s="4">
        <v>1149121</v>
      </c>
      <c r="M107" s="24">
        <v>5.5117296346247138E-2</v>
      </c>
      <c r="N107" s="24">
        <v>-3.019825251518482E-2</v>
      </c>
      <c r="O107" s="24">
        <v>-3.0303068357704799E-2</v>
      </c>
      <c r="P107" s="24">
        <v>1.0808988820465437E-4</v>
      </c>
      <c r="Q107" s="24">
        <v>0.23999999808141018</v>
      </c>
      <c r="R107" s="24">
        <v>0.38399996002937842</v>
      </c>
      <c r="S107" s="24">
        <v>0.75190003596315413</v>
      </c>
      <c r="T107" s="24">
        <v>0.79539962719135826</v>
      </c>
      <c r="U107" s="4">
        <v>390285</v>
      </c>
      <c r="V107" s="5">
        <v>0.18</v>
      </c>
      <c r="W107" s="4">
        <v>36</v>
      </c>
      <c r="X107" s="4">
        <v>22</v>
      </c>
      <c r="Y107" s="4">
        <v>26</v>
      </c>
      <c r="Z107" s="4">
        <v>373</v>
      </c>
      <c r="AA107" s="4">
        <v>36</v>
      </c>
      <c r="AB107" s="5">
        <v>0.94</v>
      </c>
    </row>
    <row r="108" spans="1:28" ht="15.6" customHeight="1" x14ac:dyDescent="0.3">
      <c r="A108" s="178"/>
      <c r="B108" s="39">
        <v>43526</v>
      </c>
      <c r="C108" s="38">
        <v>16806722</v>
      </c>
      <c r="D108" s="38">
        <v>12605042</v>
      </c>
      <c r="E108" s="38">
        <v>5135387</v>
      </c>
      <c r="F108" s="38">
        <v>12138188</v>
      </c>
      <c r="G108" s="38">
        <v>46685339</v>
      </c>
      <c r="H108" s="38">
        <v>46685340</v>
      </c>
      <c r="I108" s="38">
        <v>9803921</v>
      </c>
      <c r="J108" s="38">
        <v>3333333</v>
      </c>
      <c r="K108" s="38">
        <v>1110666</v>
      </c>
      <c r="L108" s="38">
        <v>900972</v>
      </c>
      <c r="M108" s="25">
        <v>1.9298820571939712E-2</v>
      </c>
      <c r="N108" s="25">
        <v>-0.37594234941110949</v>
      </c>
      <c r="O108" s="25">
        <v>8.3333360405835055E-2</v>
      </c>
      <c r="P108" s="25">
        <v>-0.42394678407179354</v>
      </c>
      <c r="Q108" s="25">
        <v>0.20999999143199985</v>
      </c>
      <c r="R108" s="25">
        <v>0.33999998571999918</v>
      </c>
      <c r="S108" s="25">
        <v>0.33319983331998332</v>
      </c>
      <c r="T108" s="25">
        <v>0.81119976662651061</v>
      </c>
      <c r="U108" s="38">
        <v>386616</v>
      </c>
      <c r="V108" s="37">
        <v>0.18</v>
      </c>
      <c r="W108" s="38">
        <v>40</v>
      </c>
      <c r="X108" s="38">
        <v>18</v>
      </c>
      <c r="Y108" s="38">
        <v>56</v>
      </c>
      <c r="Z108" s="38">
        <v>399</v>
      </c>
      <c r="AA108" s="38">
        <v>40</v>
      </c>
      <c r="AB108" s="37">
        <v>0.95</v>
      </c>
    </row>
    <row r="109" spans="1:28" ht="15.6" customHeight="1" x14ac:dyDescent="0.3">
      <c r="A109" s="178"/>
      <c r="B109" s="3">
        <v>43541</v>
      </c>
      <c r="C109" s="4">
        <v>15352294</v>
      </c>
      <c r="D109" s="4">
        <v>11514221</v>
      </c>
      <c r="E109" s="4">
        <v>4690978</v>
      </c>
      <c r="F109" s="4">
        <v>11087768</v>
      </c>
      <c r="G109" s="4">
        <v>42645261</v>
      </c>
      <c r="H109" s="4">
        <v>42645263</v>
      </c>
      <c r="I109" s="4">
        <v>8686840</v>
      </c>
      <c r="J109" s="4">
        <v>2894455</v>
      </c>
      <c r="K109" s="4">
        <v>1968229</v>
      </c>
      <c r="L109" s="4">
        <v>1504514</v>
      </c>
      <c r="M109" s="24">
        <v>3.5279744903906445E-2</v>
      </c>
      <c r="N109" s="24">
        <v>-0.12101539450238075</v>
      </c>
      <c r="O109" s="24">
        <v>-7.7669905432383946E-2</v>
      </c>
      <c r="P109" s="24">
        <v>-4.6995639117804022E-2</v>
      </c>
      <c r="Q109" s="24">
        <v>0.20369999828585886</v>
      </c>
      <c r="R109" s="24">
        <v>0.33319998986973398</v>
      </c>
      <c r="S109" s="24">
        <v>0.6799998618047266</v>
      </c>
      <c r="T109" s="24">
        <v>0.76439987420163003</v>
      </c>
      <c r="U109" s="4">
        <v>395416</v>
      </c>
      <c r="V109" s="5">
        <v>0.18</v>
      </c>
      <c r="W109" s="4">
        <v>36</v>
      </c>
      <c r="X109" s="4">
        <v>22</v>
      </c>
      <c r="Y109" s="4">
        <v>29</v>
      </c>
      <c r="Z109" s="4">
        <v>382</v>
      </c>
      <c r="AA109" s="4">
        <v>34</v>
      </c>
      <c r="AB109" s="5">
        <v>0.93</v>
      </c>
    </row>
    <row r="110" spans="1:28" ht="15.6" customHeight="1" x14ac:dyDescent="0.3">
      <c r="A110" s="178"/>
      <c r="B110" s="3">
        <v>43543</v>
      </c>
      <c r="C110" s="4">
        <v>7896424</v>
      </c>
      <c r="D110" s="4">
        <v>5922318</v>
      </c>
      <c r="E110" s="4">
        <v>2412796</v>
      </c>
      <c r="F110" s="4">
        <v>5702973</v>
      </c>
      <c r="G110" s="4">
        <v>21934511</v>
      </c>
      <c r="H110" s="4">
        <v>21934513</v>
      </c>
      <c r="I110" s="4">
        <v>5757809</v>
      </c>
      <c r="J110" s="4">
        <v>2418280</v>
      </c>
      <c r="K110" s="4">
        <v>1835958</v>
      </c>
      <c r="L110" s="4">
        <v>707578</v>
      </c>
      <c r="M110" s="24">
        <v>3.2258660130726403E-2</v>
      </c>
      <c r="N110" s="24">
        <v>-0.45549226537958976</v>
      </c>
      <c r="O110" s="24">
        <v>2.0201937045509322E-2</v>
      </c>
      <c r="P110" s="24">
        <v>-0.46627457709544307</v>
      </c>
      <c r="Q110" s="24">
        <v>0.26249996979645729</v>
      </c>
      <c r="R110" s="24">
        <v>0.42000003820897847</v>
      </c>
      <c r="S110" s="24">
        <v>0.75919992722100005</v>
      </c>
      <c r="T110" s="24">
        <v>0.38539988387533919</v>
      </c>
      <c r="U110" s="4">
        <v>380462</v>
      </c>
      <c r="V110" s="5">
        <v>0.19</v>
      </c>
      <c r="W110" s="4">
        <v>37</v>
      </c>
      <c r="X110" s="4">
        <v>20</v>
      </c>
      <c r="Y110" s="4">
        <v>25</v>
      </c>
      <c r="Z110" s="4">
        <v>400</v>
      </c>
      <c r="AA110" s="4">
        <v>33</v>
      </c>
      <c r="AB110" s="5">
        <v>0.65</v>
      </c>
    </row>
    <row r="111" spans="1:28" ht="15.6" customHeight="1" x14ac:dyDescent="0.3">
      <c r="A111" s="178"/>
      <c r="B111" s="3">
        <v>43559</v>
      </c>
      <c r="C111" s="4">
        <v>7974607</v>
      </c>
      <c r="D111" s="4">
        <v>5980955</v>
      </c>
      <c r="E111" s="4">
        <v>2436685</v>
      </c>
      <c r="F111" s="4">
        <v>5759438</v>
      </c>
      <c r="G111" s="4">
        <v>22151685</v>
      </c>
      <c r="H111" s="4">
        <v>22151687</v>
      </c>
      <c r="I111" s="4">
        <v>5814817</v>
      </c>
      <c r="J111" s="4">
        <v>1162963</v>
      </c>
      <c r="K111" s="4">
        <v>806515</v>
      </c>
      <c r="L111" s="4">
        <v>628275</v>
      </c>
      <c r="M111" s="24">
        <v>2.8362399667348135E-2</v>
      </c>
      <c r="N111" s="24">
        <v>-0.52087951809985289</v>
      </c>
      <c r="O111" s="24">
        <v>3.0302975335167126E-2</v>
      </c>
      <c r="P111" s="24">
        <v>-0.53497129252622422</v>
      </c>
      <c r="Q111" s="24">
        <v>0.26249996219249577</v>
      </c>
      <c r="R111" s="24">
        <v>0.19999993121021695</v>
      </c>
      <c r="S111" s="24">
        <v>0.69350013714967718</v>
      </c>
      <c r="T111" s="24">
        <v>0.77899977061802939</v>
      </c>
      <c r="U111" s="4">
        <v>406272</v>
      </c>
      <c r="V111" s="5">
        <v>0.1</v>
      </c>
      <c r="W111" s="4">
        <v>35</v>
      </c>
      <c r="X111" s="4">
        <v>21</v>
      </c>
      <c r="Y111" s="4">
        <v>29</v>
      </c>
      <c r="Z111" s="4">
        <v>388</v>
      </c>
      <c r="AA111" s="4">
        <v>40</v>
      </c>
      <c r="AB111" s="5">
        <v>0.92</v>
      </c>
    </row>
    <row r="112" spans="1:28" ht="15.6" customHeight="1" x14ac:dyDescent="0.3">
      <c r="A112" s="178"/>
      <c r="B112" s="3">
        <v>43562</v>
      </c>
      <c r="C112" s="4">
        <v>15513897</v>
      </c>
      <c r="D112" s="4">
        <v>11635423</v>
      </c>
      <c r="E112" s="4">
        <v>4740357</v>
      </c>
      <c r="F112" s="4">
        <v>11204481</v>
      </c>
      <c r="G112" s="4">
        <v>43094158</v>
      </c>
      <c r="H112" s="4">
        <v>43094160</v>
      </c>
      <c r="I112" s="4">
        <v>8687782</v>
      </c>
      <c r="J112" s="4">
        <v>2983384</v>
      </c>
      <c r="K112" s="4">
        <v>1947553</v>
      </c>
      <c r="L112" s="4">
        <v>1503900</v>
      </c>
      <c r="M112" s="24">
        <v>3.4898000100245602E-2</v>
      </c>
      <c r="N112" s="24">
        <v>-8.3514783877319365E-2</v>
      </c>
      <c r="O112" s="24">
        <v>1.0526304435092948E-2</v>
      </c>
      <c r="P112" s="24">
        <v>-9.306149424507737E-2</v>
      </c>
      <c r="Q112" s="24">
        <v>0.20159998477751973</v>
      </c>
      <c r="R112" s="24">
        <v>0.3433999610027047</v>
      </c>
      <c r="S112" s="24">
        <v>0.6527999747937242</v>
      </c>
      <c r="T112" s="24">
        <v>0.77219978095589692</v>
      </c>
      <c r="U112" s="4">
        <v>403770</v>
      </c>
      <c r="V112" s="5">
        <v>0.18</v>
      </c>
      <c r="W112" s="4">
        <v>37</v>
      </c>
      <c r="X112" s="4">
        <v>22</v>
      </c>
      <c r="Y112" s="4">
        <v>27</v>
      </c>
      <c r="Z112" s="4">
        <v>391</v>
      </c>
      <c r="AA112" s="4">
        <v>31</v>
      </c>
      <c r="AB112" s="5">
        <v>0.95</v>
      </c>
    </row>
    <row r="113" spans="1:28" ht="15.6" customHeight="1" x14ac:dyDescent="0.3">
      <c r="A113" s="178"/>
      <c r="B113" s="3">
        <v>43566</v>
      </c>
      <c r="C113" s="4">
        <v>7427330</v>
      </c>
      <c r="D113" s="4">
        <v>5570497</v>
      </c>
      <c r="E113" s="4">
        <v>2269462</v>
      </c>
      <c r="F113" s="4">
        <v>5364183</v>
      </c>
      <c r="G113" s="4">
        <v>20631472</v>
      </c>
      <c r="H113" s="4">
        <v>20631473</v>
      </c>
      <c r="I113" s="4">
        <v>5106289</v>
      </c>
      <c r="J113" s="4">
        <v>1981240</v>
      </c>
      <c r="K113" s="4">
        <v>1504157</v>
      </c>
      <c r="L113" s="4">
        <v>1208741</v>
      </c>
      <c r="M113" s="24">
        <v>5.8587237081908793E-2</v>
      </c>
      <c r="N113" s="24">
        <v>0.9239043412518404</v>
      </c>
      <c r="O113" s="24">
        <v>-6.8627420442282427E-2</v>
      </c>
      <c r="P113" s="24">
        <v>1.0656657324153227</v>
      </c>
      <c r="Q113" s="24">
        <v>0.24749997249348119</v>
      </c>
      <c r="R113" s="24">
        <v>0.38799997414952425</v>
      </c>
      <c r="S113" s="24">
        <v>0.75919979406836124</v>
      </c>
      <c r="T113" s="24">
        <v>0.80360028906556957</v>
      </c>
      <c r="U113" s="4">
        <v>394581</v>
      </c>
      <c r="V113" s="5">
        <v>0.18</v>
      </c>
      <c r="W113" s="4">
        <v>35</v>
      </c>
      <c r="X113" s="4">
        <v>19</v>
      </c>
      <c r="Y113" s="4">
        <v>25</v>
      </c>
      <c r="Z113" s="4">
        <v>387</v>
      </c>
      <c r="AA113" s="4">
        <v>36</v>
      </c>
      <c r="AB113" s="5">
        <v>0.91</v>
      </c>
    </row>
    <row r="114" spans="1:28" x14ac:dyDescent="0.3">
      <c r="A114" s="178"/>
      <c r="B114" s="3">
        <v>43567</v>
      </c>
      <c r="C114" s="4">
        <v>7427330</v>
      </c>
      <c r="D114" s="4">
        <v>5570497</v>
      </c>
      <c r="E114" s="4">
        <v>2269462</v>
      </c>
      <c r="F114" s="4">
        <v>5364183</v>
      </c>
      <c r="G114" s="4">
        <v>20631472</v>
      </c>
      <c r="H114" s="4">
        <v>20631473</v>
      </c>
      <c r="I114" s="4">
        <v>5054710</v>
      </c>
      <c r="J114" s="4">
        <v>1920790</v>
      </c>
      <c r="K114" s="4">
        <v>1402176</v>
      </c>
      <c r="L114" s="4">
        <v>1138287</v>
      </c>
      <c r="M114" s="24">
        <v>5.5172357300906243E-2</v>
      </c>
      <c r="N114" s="24">
        <v>-0.27312591355188975</v>
      </c>
      <c r="O114" s="24">
        <v>-8.6538441103775954E-2</v>
      </c>
      <c r="P114" s="24">
        <v>-0.20426414390111858</v>
      </c>
      <c r="Q114" s="24">
        <v>0.24499995710437156</v>
      </c>
      <c r="R114" s="24">
        <v>0.38000003956705725</v>
      </c>
      <c r="S114" s="24">
        <v>0.72999963556661585</v>
      </c>
      <c r="T114" s="24">
        <v>0.8118003731343284</v>
      </c>
      <c r="U114" s="4">
        <v>406144</v>
      </c>
      <c r="V114" s="5">
        <v>0.17</v>
      </c>
      <c r="W114" s="4">
        <v>32</v>
      </c>
      <c r="X114" s="4">
        <v>17</v>
      </c>
      <c r="Y114" s="4">
        <v>28</v>
      </c>
      <c r="Z114" s="4">
        <v>360</v>
      </c>
      <c r="AA114" s="4">
        <v>32</v>
      </c>
      <c r="AB114" s="5">
        <v>0.95</v>
      </c>
    </row>
    <row r="115" spans="1:28" x14ac:dyDescent="0.3">
      <c r="A115" s="178"/>
      <c r="B115" s="3">
        <v>43636</v>
      </c>
      <c r="C115" s="4">
        <v>3674574</v>
      </c>
      <c r="D115" s="4">
        <v>2755930</v>
      </c>
      <c r="E115" s="4">
        <v>1122786</v>
      </c>
      <c r="F115" s="4">
        <v>2653859</v>
      </c>
      <c r="G115" s="4">
        <v>10207149</v>
      </c>
      <c r="H115" s="4">
        <v>10207150</v>
      </c>
      <c r="I115" s="4">
        <v>2526269</v>
      </c>
      <c r="J115" s="4">
        <v>1040823</v>
      </c>
      <c r="K115" s="4">
        <v>729408</v>
      </c>
      <c r="L115" s="4">
        <v>616058</v>
      </c>
      <c r="M115" s="24">
        <v>6.035553509059826E-2</v>
      </c>
      <c r="N115" s="24">
        <v>-0.54373712252615491</v>
      </c>
      <c r="O115" s="24">
        <v>-0.52999999355353777</v>
      </c>
      <c r="P115" s="24">
        <v>-2.9227939289827587E-2</v>
      </c>
      <c r="Q115" s="24">
        <v>0.24749993876841234</v>
      </c>
      <c r="R115" s="24">
        <v>0.41200006808459433</v>
      </c>
      <c r="S115" s="24">
        <v>0.70079927134584841</v>
      </c>
      <c r="T115" s="24">
        <v>0.84460000438711946</v>
      </c>
      <c r="U115" s="4">
        <v>381025</v>
      </c>
      <c r="V115" s="5">
        <v>0.17</v>
      </c>
      <c r="W115" s="4">
        <v>34</v>
      </c>
      <c r="X115" s="4">
        <v>19</v>
      </c>
      <c r="Y115" s="4">
        <v>25</v>
      </c>
      <c r="Z115" s="4">
        <v>393</v>
      </c>
      <c r="AA115" s="4">
        <v>38</v>
      </c>
      <c r="AB115" s="5">
        <v>0.91</v>
      </c>
    </row>
    <row r="116" spans="1:28" x14ac:dyDescent="0.3">
      <c r="A116" s="178"/>
      <c r="B116" s="32">
        <v>43662</v>
      </c>
      <c r="C116" s="34">
        <v>7427330</v>
      </c>
      <c r="D116" s="34">
        <v>5570497</v>
      </c>
      <c r="E116" s="34">
        <v>2269462</v>
      </c>
      <c r="F116" s="34">
        <v>5364183</v>
      </c>
      <c r="G116" s="34">
        <v>20631472</v>
      </c>
      <c r="H116" s="34">
        <v>20631473</v>
      </c>
      <c r="I116" s="34">
        <v>2063147</v>
      </c>
      <c r="J116" s="34">
        <v>817006</v>
      </c>
      <c r="K116" s="34">
        <v>596414</v>
      </c>
      <c r="L116" s="34">
        <v>498841</v>
      </c>
      <c r="M116" s="33">
        <v>2.4178642019404045E-2</v>
      </c>
      <c r="N116" s="33">
        <v>-0.63082013655867986</v>
      </c>
      <c r="O116" s="33">
        <v>-9.5238059737655312E-2</v>
      </c>
      <c r="P116" s="33">
        <v>-0.59195909830169868</v>
      </c>
      <c r="Q116" s="33">
        <v>9.9999985459109E-2</v>
      </c>
      <c r="R116" s="33">
        <v>0.39599989724435536</v>
      </c>
      <c r="S116" s="33">
        <v>0.72999953488713665</v>
      </c>
      <c r="T116" s="33">
        <v>0.83640055397760615</v>
      </c>
      <c r="U116" s="34">
        <v>387617</v>
      </c>
      <c r="V116" s="35">
        <v>0.17</v>
      </c>
      <c r="W116" s="34">
        <v>38</v>
      </c>
      <c r="X116" s="34">
        <v>20</v>
      </c>
      <c r="Y116" s="34">
        <v>30</v>
      </c>
      <c r="Z116" s="34">
        <v>458</v>
      </c>
      <c r="AA116" s="34">
        <v>40</v>
      </c>
      <c r="AB116" s="35">
        <v>0.95</v>
      </c>
    </row>
    <row r="117" spans="1:28" x14ac:dyDescent="0.3">
      <c r="A117" s="178"/>
      <c r="B117" s="3">
        <v>43688</v>
      </c>
      <c r="C117" s="4">
        <v>15837104</v>
      </c>
      <c r="D117" s="4">
        <v>11877828</v>
      </c>
      <c r="E117" s="4">
        <v>4839115</v>
      </c>
      <c r="F117" s="4">
        <v>11437908</v>
      </c>
      <c r="G117" s="4">
        <v>43991955</v>
      </c>
      <c r="H117" s="4">
        <v>43991955</v>
      </c>
      <c r="I117" s="4">
        <v>9700226</v>
      </c>
      <c r="J117" s="4">
        <v>3166153</v>
      </c>
      <c r="K117" s="4">
        <v>1033432</v>
      </c>
      <c r="L117" s="4">
        <v>765773</v>
      </c>
      <c r="M117" s="24">
        <v>1.7407114550830941E-2</v>
      </c>
      <c r="N117" s="24">
        <v>-0.54353363205176886</v>
      </c>
      <c r="O117" s="24">
        <v>0</v>
      </c>
      <c r="P117" s="24">
        <v>-0.54353363205176897</v>
      </c>
      <c r="Q117" s="24">
        <v>0.22049999823831426</v>
      </c>
      <c r="R117" s="24">
        <v>0.32639992099153153</v>
      </c>
      <c r="S117" s="24">
        <v>0.32639989286683241</v>
      </c>
      <c r="T117" s="24">
        <v>0.74099989162325142</v>
      </c>
      <c r="U117" s="4">
        <v>383675</v>
      </c>
      <c r="V117" s="5">
        <v>0.19</v>
      </c>
      <c r="W117" s="4">
        <v>34</v>
      </c>
      <c r="X117" s="4">
        <v>29</v>
      </c>
      <c r="Y117" s="4">
        <v>27</v>
      </c>
      <c r="Z117" s="4">
        <v>396</v>
      </c>
      <c r="AA117" s="4">
        <v>31</v>
      </c>
      <c r="AB117" s="5">
        <v>0.95</v>
      </c>
    </row>
    <row r="118" spans="1:28" x14ac:dyDescent="0.3">
      <c r="A118" s="178"/>
      <c r="B118" s="26">
        <v>43722</v>
      </c>
      <c r="C118" s="27">
        <v>15998707</v>
      </c>
      <c r="D118" s="27">
        <v>11999030</v>
      </c>
      <c r="E118" s="27">
        <v>4888493</v>
      </c>
      <c r="F118" s="27">
        <v>11554621</v>
      </c>
      <c r="G118" s="27">
        <v>44440851</v>
      </c>
      <c r="H118" s="27">
        <v>44440853</v>
      </c>
      <c r="I118" s="27">
        <v>9332579</v>
      </c>
      <c r="J118" s="27">
        <v>1396153</v>
      </c>
      <c r="K118" s="27">
        <v>939890</v>
      </c>
      <c r="L118" s="27">
        <v>696459</v>
      </c>
      <c r="M118" s="76">
        <v>1.5671593882322647E-2</v>
      </c>
      <c r="N118" s="76">
        <v>-0.53590439000986212</v>
      </c>
      <c r="O118" s="76">
        <v>-4.8076934816731254E-2</v>
      </c>
      <c r="P118" s="76">
        <v>-0.51246522327334754</v>
      </c>
      <c r="Q118" s="76">
        <v>0.20999999707476361</v>
      </c>
      <c r="R118" s="76">
        <v>0.14959991230719827</v>
      </c>
      <c r="S118" s="76">
        <v>0.67319985703572605</v>
      </c>
      <c r="T118" s="76">
        <v>0.74100054261668924</v>
      </c>
      <c r="U118" s="27">
        <v>406604</v>
      </c>
      <c r="V118" s="28">
        <v>0.17</v>
      </c>
      <c r="W118" s="27">
        <v>64</v>
      </c>
      <c r="X118" s="27">
        <v>22</v>
      </c>
      <c r="Y118" s="27">
        <v>30</v>
      </c>
      <c r="Z118" s="27">
        <v>378</v>
      </c>
      <c r="AA118" s="27">
        <v>35</v>
      </c>
      <c r="AB118" s="30">
        <v>0.93</v>
      </c>
    </row>
    <row r="119" spans="1:28" x14ac:dyDescent="0.3">
      <c r="A119" s="178"/>
      <c r="B119" s="3">
        <v>43740</v>
      </c>
      <c r="C119" s="4">
        <v>7740060</v>
      </c>
      <c r="D119" s="4">
        <v>5805045</v>
      </c>
      <c r="E119" s="4">
        <v>2365018</v>
      </c>
      <c r="F119" s="4">
        <v>5590043</v>
      </c>
      <c r="G119" s="4">
        <v>21500166</v>
      </c>
      <c r="H119" s="4">
        <v>21500167</v>
      </c>
      <c r="I119" s="4">
        <v>5267540</v>
      </c>
      <c r="J119" s="4">
        <v>2085946</v>
      </c>
      <c r="K119" s="4">
        <v>1461831</v>
      </c>
      <c r="L119" s="4">
        <v>1150753</v>
      </c>
      <c r="M119" s="24">
        <v>5.3522979612204875E-2</v>
      </c>
      <c r="N119" s="24">
        <v>-0.18038878280484005</v>
      </c>
      <c r="O119" s="24">
        <v>1.0204110399515187E-2</v>
      </c>
      <c r="P119" s="24">
        <v>-0.18866770670729816</v>
      </c>
      <c r="Q119" s="24">
        <v>0.24499995744219102</v>
      </c>
      <c r="R119" s="24">
        <v>0.39600003037471004</v>
      </c>
      <c r="S119" s="24">
        <v>0.700800020710028</v>
      </c>
      <c r="T119" s="24">
        <v>0.7871997515444672</v>
      </c>
      <c r="U119" s="4">
        <v>384903</v>
      </c>
      <c r="V119" s="5">
        <v>0.19</v>
      </c>
      <c r="W119" s="4">
        <v>34</v>
      </c>
      <c r="X119" s="4">
        <v>19</v>
      </c>
      <c r="Y119" s="4">
        <v>26</v>
      </c>
      <c r="Z119" s="4">
        <v>380</v>
      </c>
      <c r="AA119" s="4">
        <v>30</v>
      </c>
      <c r="AB119" s="5">
        <v>0.94</v>
      </c>
    </row>
    <row r="120" spans="1:28" x14ac:dyDescent="0.3">
      <c r="A120" s="178"/>
      <c r="B120" s="3">
        <v>43752</v>
      </c>
      <c r="C120" s="4">
        <v>7505512</v>
      </c>
      <c r="D120" s="4">
        <v>5629134</v>
      </c>
      <c r="E120" s="4">
        <v>2293351</v>
      </c>
      <c r="F120" s="4">
        <v>5420648</v>
      </c>
      <c r="G120" s="4">
        <v>20848645</v>
      </c>
      <c r="H120" s="4">
        <v>20848646</v>
      </c>
      <c r="I120" s="4">
        <v>5107918</v>
      </c>
      <c r="J120" s="4">
        <v>1981872</v>
      </c>
      <c r="K120" s="4">
        <v>1403363</v>
      </c>
      <c r="L120" s="4">
        <v>1104728</v>
      </c>
      <c r="M120" s="24">
        <v>5.2987997398008482E-2</v>
      </c>
      <c r="N120" s="24">
        <v>-0.19829372316253391</v>
      </c>
      <c r="O120" s="24">
        <v>-3.0303068357704799E-2</v>
      </c>
      <c r="P120" s="24">
        <v>-0.17324037076778254</v>
      </c>
      <c r="Q120" s="24">
        <v>0.2449999870495187</v>
      </c>
      <c r="R120" s="24">
        <v>0.38799996397749531</v>
      </c>
      <c r="S120" s="24">
        <v>0.70809971582423081</v>
      </c>
      <c r="T120" s="24">
        <v>0.78720046060783988</v>
      </c>
      <c r="U120" s="4">
        <v>401477</v>
      </c>
      <c r="V120" s="5">
        <v>0.18</v>
      </c>
      <c r="W120" s="4">
        <v>31</v>
      </c>
      <c r="X120" s="4">
        <v>21</v>
      </c>
      <c r="Y120" s="4">
        <v>25</v>
      </c>
      <c r="Z120" s="4">
        <v>362</v>
      </c>
      <c r="AA120" s="4">
        <v>36</v>
      </c>
      <c r="AB120" s="5">
        <v>0.93</v>
      </c>
    </row>
    <row r="121" spans="1:28" x14ac:dyDescent="0.3">
      <c r="A121" s="178"/>
      <c r="B121" s="3">
        <v>43771</v>
      </c>
      <c r="C121" s="4">
        <v>15352294</v>
      </c>
      <c r="D121" s="4">
        <v>11514221</v>
      </c>
      <c r="E121" s="4">
        <v>4690978</v>
      </c>
      <c r="F121" s="4">
        <v>11087768</v>
      </c>
      <c r="G121" s="4">
        <v>42645261</v>
      </c>
      <c r="H121" s="4">
        <v>42645263</v>
      </c>
      <c r="I121" s="4">
        <v>9134615</v>
      </c>
      <c r="J121" s="4">
        <v>2981538</v>
      </c>
      <c r="K121" s="4">
        <v>1926073</v>
      </c>
      <c r="L121" s="4">
        <v>1457267</v>
      </c>
      <c r="M121" s="24">
        <v>3.4171837561419192E-2</v>
      </c>
      <c r="N121" s="24">
        <v>-7.8974379069435274E-2</v>
      </c>
      <c r="O121" s="24">
        <v>-3.061227899510266E-2</v>
      </c>
      <c r="P121" s="24">
        <v>-4.9889370600798899E-2</v>
      </c>
      <c r="Q121" s="24">
        <v>0.2141999921538765</v>
      </c>
      <c r="R121" s="24">
        <v>0.32639996321684056</v>
      </c>
      <c r="S121" s="24">
        <v>0.64599981620224189</v>
      </c>
      <c r="T121" s="24">
        <v>0.75660008732794659</v>
      </c>
      <c r="U121" s="4">
        <v>404425</v>
      </c>
      <c r="V121" s="5">
        <v>0.18</v>
      </c>
      <c r="W121" s="4">
        <v>33</v>
      </c>
      <c r="X121" s="4">
        <v>19</v>
      </c>
      <c r="Y121" s="4">
        <v>30</v>
      </c>
      <c r="Z121" s="4">
        <v>399</v>
      </c>
      <c r="AA121" s="4">
        <v>36</v>
      </c>
      <c r="AB121" s="5">
        <v>0.91</v>
      </c>
    </row>
    <row r="122" spans="1:28" x14ac:dyDescent="0.3">
      <c r="A122" s="178"/>
      <c r="B122" s="26">
        <v>43786</v>
      </c>
      <c r="C122" s="27">
        <v>15837104</v>
      </c>
      <c r="D122" s="27">
        <v>11877828</v>
      </c>
      <c r="E122" s="27">
        <v>4839115</v>
      </c>
      <c r="F122" s="27">
        <v>11437908</v>
      </c>
      <c r="G122" s="27">
        <v>43991955</v>
      </c>
      <c r="H122" s="27">
        <v>43991955</v>
      </c>
      <c r="I122" s="27">
        <v>9330693</v>
      </c>
      <c r="J122" s="27">
        <v>1268974</v>
      </c>
      <c r="K122" s="27">
        <v>906047</v>
      </c>
      <c r="L122" s="27">
        <v>699650</v>
      </c>
      <c r="M122" s="76">
        <v>1.5904044273549561E-2</v>
      </c>
      <c r="N122" s="76">
        <v>-0.57004623700582813</v>
      </c>
      <c r="O122" s="76">
        <v>-6.6666636964265225E-2</v>
      </c>
      <c r="P122" s="76">
        <v>-0.53933524904808428</v>
      </c>
      <c r="Q122" s="76">
        <v>0.2120999850995483</v>
      </c>
      <c r="R122" s="76">
        <v>0.13599997342105244</v>
      </c>
      <c r="S122" s="76">
        <v>0.71399965641534024</v>
      </c>
      <c r="T122" s="76">
        <v>0.77220055913214214</v>
      </c>
      <c r="U122" s="27">
        <v>380987</v>
      </c>
      <c r="V122" s="28">
        <v>0.19</v>
      </c>
      <c r="W122" s="27">
        <v>112</v>
      </c>
      <c r="X122" s="27">
        <v>22</v>
      </c>
      <c r="Y122" s="27">
        <v>27</v>
      </c>
      <c r="Z122" s="27">
        <v>353</v>
      </c>
      <c r="AA122" s="27">
        <v>38</v>
      </c>
      <c r="AB122" s="28">
        <v>0.95</v>
      </c>
    </row>
    <row r="123" spans="1:28" x14ac:dyDescent="0.3">
      <c r="A123" s="178"/>
      <c r="B123" s="3">
        <v>43793</v>
      </c>
      <c r="C123" s="4">
        <v>16645119</v>
      </c>
      <c r="D123" s="4">
        <v>12483839</v>
      </c>
      <c r="E123" s="4">
        <v>5086008</v>
      </c>
      <c r="F123" s="4">
        <v>12021475</v>
      </c>
      <c r="G123" s="4">
        <v>46236441</v>
      </c>
      <c r="H123" s="4">
        <v>46236443</v>
      </c>
      <c r="I123" s="4">
        <v>9709653</v>
      </c>
      <c r="J123" s="4">
        <v>3301282</v>
      </c>
      <c r="K123" s="4">
        <v>2177525</v>
      </c>
      <c r="L123" s="4">
        <v>1647515</v>
      </c>
      <c r="M123" s="24">
        <v>3.5632390666384087E-2</v>
      </c>
      <c r="N123" s="24">
        <v>1.3547702422639891</v>
      </c>
      <c r="O123" s="24">
        <v>5.1020374066121921E-2</v>
      </c>
      <c r="P123" s="24">
        <v>1.2404609829743283</v>
      </c>
      <c r="Q123" s="24">
        <v>0.20999999935116115</v>
      </c>
      <c r="R123" s="24">
        <v>0.33999999794019414</v>
      </c>
      <c r="S123" s="24">
        <v>0.65959981607145346</v>
      </c>
      <c r="T123" s="24">
        <v>0.75659980941665428</v>
      </c>
      <c r="U123" s="4">
        <v>388049</v>
      </c>
      <c r="V123" s="5">
        <v>0.19</v>
      </c>
      <c r="W123" s="4">
        <v>34</v>
      </c>
      <c r="X123" s="4">
        <v>22</v>
      </c>
      <c r="Y123" s="4">
        <v>27</v>
      </c>
      <c r="Z123" s="4">
        <v>354</v>
      </c>
      <c r="AA123" s="4">
        <v>37</v>
      </c>
      <c r="AB123" s="5">
        <v>0.95</v>
      </c>
    </row>
    <row r="124" spans="1:28" x14ac:dyDescent="0.3">
      <c r="A124" s="178"/>
      <c r="B124" s="3">
        <v>43814</v>
      </c>
      <c r="C124" s="4">
        <v>15513897</v>
      </c>
      <c r="D124" s="4">
        <v>11635423</v>
      </c>
      <c r="E124" s="4">
        <v>4740357</v>
      </c>
      <c r="F124" s="4">
        <v>11204481</v>
      </c>
      <c r="G124" s="4">
        <v>43094158</v>
      </c>
      <c r="H124" s="4">
        <v>43094160</v>
      </c>
      <c r="I124" s="4">
        <v>8687782</v>
      </c>
      <c r="J124" s="4">
        <v>2806153</v>
      </c>
      <c r="K124" s="4">
        <v>1812775</v>
      </c>
      <c r="L124" s="4">
        <v>1385685</v>
      </c>
      <c r="M124" s="24">
        <v>3.2154820978062923E-2</v>
      </c>
      <c r="N124" s="24">
        <v>-0.1512819413479678</v>
      </c>
      <c r="O124" s="24">
        <v>-2.0408208728164068E-2</v>
      </c>
      <c r="P124" s="24">
        <v>-0.13360031512605031</v>
      </c>
      <c r="Q124" s="24">
        <v>0.20159998477751973</v>
      </c>
      <c r="R124" s="24">
        <v>0.3229999325489521</v>
      </c>
      <c r="S124" s="24">
        <v>0.64600005773028057</v>
      </c>
      <c r="T124" s="24">
        <v>0.76439988415550741</v>
      </c>
      <c r="U124" s="4">
        <v>410008</v>
      </c>
      <c r="V124" s="5">
        <v>0.18</v>
      </c>
      <c r="W124" s="4">
        <v>30</v>
      </c>
      <c r="X124" s="4">
        <v>21</v>
      </c>
      <c r="Y124" s="4">
        <v>27</v>
      </c>
      <c r="Z124" s="4">
        <v>355</v>
      </c>
      <c r="AA124" s="4">
        <v>32</v>
      </c>
      <c r="AB124" s="5">
        <v>0.91</v>
      </c>
    </row>
  </sheetData>
  <sheetProtection sheet="1" objects="1" scenarios="1" sort="0"/>
  <mergeCells count="8">
    <mergeCell ref="A48:A72"/>
    <mergeCell ref="A74:A98"/>
    <mergeCell ref="A100:A124"/>
    <mergeCell ref="H1:R1"/>
    <mergeCell ref="A2:A15"/>
    <mergeCell ref="A17:A30"/>
    <mergeCell ref="A32:A45"/>
    <mergeCell ref="H47:R47"/>
  </mergeCells>
  <conditionalFormatting sqref="N3:N15">
    <cfRule type="cellIs" dxfId="113" priority="17" operator="lessThan">
      <formula>-0.2</formula>
    </cfRule>
    <cfRule type="cellIs" dxfId="112" priority="18" operator="greaterThan">
      <formula>0.2</formula>
    </cfRule>
  </conditionalFormatting>
  <conditionalFormatting sqref="N18:N30">
    <cfRule type="cellIs" dxfId="111" priority="15" operator="lessThan">
      <formula>-0.2</formula>
    </cfRule>
    <cfRule type="cellIs" dxfId="110" priority="16" operator="greaterThan">
      <formula>0.2</formula>
    </cfRule>
  </conditionalFormatting>
  <conditionalFormatting sqref="N34:N45">
    <cfRule type="cellIs" dxfId="109" priority="13" operator="lessThan">
      <formula>-0.2</formula>
    </cfRule>
    <cfRule type="cellIs" dxfId="108" priority="14" operator="greaterThan">
      <formula>0.2</formula>
    </cfRule>
  </conditionalFormatting>
  <conditionalFormatting sqref="N73">
    <cfRule type="cellIs" dxfId="107" priority="11" operator="lessThan">
      <formula>-0.2</formula>
    </cfRule>
    <cfRule type="cellIs" dxfId="106" priority="12" operator="greaterThan">
      <formula>0.2</formula>
    </cfRule>
  </conditionalFormatting>
  <conditionalFormatting sqref="N49:N72">
    <cfRule type="cellIs" dxfId="105" priority="9" operator="lessThan">
      <formula>-0.2</formula>
    </cfRule>
    <cfRule type="cellIs" dxfId="104" priority="10" operator="greaterThan">
      <formula>0.2</formula>
    </cfRule>
  </conditionalFormatting>
  <conditionalFormatting sqref="N75:N98">
    <cfRule type="cellIs" dxfId="103" priority="7" operator="lessThan">
      <formula>-0.2</formula>
    </cfRule>
    <cfRule type="cellIs" dxfId="102" priority="8" operator="greaterThan">
      <formula>0.2</formula>
    </cfRule>
  </conditionalFormatting>
  <conditionalFormatting sqref="N101:N124">
    <cfRule type="cellIs" dxfId="101" priority="5" operator="lessThan">
      <formula>-0.2</formula>
    </cfRule>
    <cfRule type="cellIs" dxfId="100" priority="6" operator="greaterThan">
      <formula>0.2</formula>
    </cfRule>
  </conditionalFormatting>
  <conditionalFormatting sqref="C49:L72">
    <cfRule type="cellIs" dxfId="99" priority="1" operator="between">
      <formula>0.01</formula>
      <formula>0.2</formula>
    </cfRule>
    <cfRule type="cellIs" dxfId="98" priority="2" operator="between">
      <formula>0.2</formula>
      <formula>1</formula>
    </cfRule>
    <cfRule type="cellIs" dxfId="97" priority="3" operator="between">
      <formula>1</formula>
      <formula>5</formula>
    </cfRule>
    <cfRule type="cellIs" dxfId="96" priority="4" operator="greaterThan">
      <formula>5</formula>
    </cfRule>
  </conditionalFormatting>
  <pageMargins left="0.7" right="0.7" top="0.75" bottom="0.75" header="0.3" footer="0.3"/>
  <pageSetup orientation="portrait" r:id="rId1"/>
  <ignoredErrors>
    <ignoredError sqref="V3:V15 V49:V72" formula="1"/>
  </ignoredErrors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97" zoomScaleNormal="97" workbookViewId="0">
      <selection activeCell="B3" sqref="B3"/>
    </sheetView>
  </sheetViews>
  <sheetFormatPr defaultRowHeight="15.6" x14ac:dyDescent="0.3"/>
  <cols>
    <col min="1" max="1" width="19" bestFit="1" customWidth="1"/>
    <col min="2" max="2" width="10.19921875" customWidth="1"/>
    <col min="3" max="3" width="10.5" customWidth="1"/>
    <col min="4" max="4" width="10" customWidth="1"/>
    <col min="11" max="11" width="19" bestFit="1" customWidth="1"/>
    <col min="12" max="12" width="11.3984375" customWidth="1"/>
    <col min="13" max="13" width="10.5" customWidth="1"/>
    <col min="14" max="14" width="10" customWidth="1"/>
  </cols>
  <sheetData>
    <row r="1" spans="1:21" ht="25.8" x14ac:dyDescent="0.5">
      <c r="A1" s="182" t="s">
        <v>68</v>
      </c>
      <c r="B1" s="182"/>
      <c r="C1" s="182"/>
      <c r="D1" s="182"/>
      <c r="E1" s="182"/>
      <c r="F1" s="182"/>
      <c r="G1" s="182"/>
      <c r="H1" s="182"/>
      <c r="I1" s="103"/>
      <c r="J1" s="103"/>
      <c r="K1" s="112"/>
      <c r="L1" s="187" t="s">
        <v>70</v>
      </c>
      <c r="M1" s="187"/>
      <c r="N1" s="187"/>
      <c r="O1" s="187"/>
      <c r="P1" s="187"/>
      <c r="Q1" s="187"/>
      <c r="R1" s="187"/>
      <c r="S1" s="112"/>
      <c r="T1" s="112"/>
      <c r="U1" s="112"/>
    </row>
    <row r="2" spans="1:21" x14ac:dyDescent="0.3">
      <c r="A2" s="103"/>
      <c r="B2" s="106" t="s">
        <v>0</v>
      </c>
      <c r="C2" s="108" t="s">
        <v>66</v>
      </c>
      <c r="D2" s="109" t="s">
        <v>1</v>
      </c>
      <c r="E2" s="109" t="s">
        <v>2</v>
      </c>
      <c r="F2" s="109" t="s">
        <v>3</v>
      </c>
      <c r="G2" s="109" t="s">
        <v>4</v>
      </c>
      <c r="H2" s="107" t="s">
        <v>5</v>
      </c>
      <c r="I2" s="103"/>
      <c r="J2" s="103"/>
      <c r="K2" s="112"/>
      <c r="L2" s="115" t="s">
        <v>0</v>
      </c>
      <c r="M2" s="108" t="s">
        <v>66</v>
      </c>
      <c r="N2" s="109" t="s">
        <v>1</v>
      </c>
      <c r="O2" s="109" t="s">
        <v>2</v>
      </c>
      <c r="P2" s="109" t="s">
        <v>3</v>
      </c>
      <c r="Q2" s="109" t="s">
        <v>4</v>
      </c>
      <c r="R2" s="107" t="s">
        <v>5</v>
      </c>
      <c r="S2" s="112"/>
      <c r="T2" s="112"/>
      <c r="U2" s="112"/>
    </row>
    <row r="3" spans="1:21" x14ac:dyDescent="0.3">
      <c r="A3" s="104" t="s">
        <v>67</v>
      </c>
      <c r="B3" s="32">
        <v>43636</v>
      </c>
      <c r="C3" s="34">
        <f>VLOOKUP(B3,'Consolidated Data'!$B$2:$L$368,6,FALSE)</f>
        <v>10207149</v>
      </c>
      <c r="D3" s="34">
        <f>VLOOKUP(B3,'Consolidated Data'!$B$2:$L$368,7,FALSE)</f>
        <v>10207150</v>
      </c>
      <c r="E3" s="34">
        <f>VLOOKUP($B3,'Consolidated Data'!$B$2:$L$368,8,FALSE)</f>
        <v>2526269</v>
      </c>
      <c r="F3" s="34">
        <f>VLOOKUP($B3,'Consolidated Data'!$B$2:$L$368,9,FALSE)</f>
        <v>1040823</v>
      </c>
      <c r="G3" s="34">
        <f>VLOOKUP($B3,'Consolidated Data'!$B$2:$L$368,10,FALSE)</f>
        <v>729408</v>
      </c>
      <c r="H3" s="34">
        <f>VLOOKUP($B3,'Consolidated Data'!$B$2:$L$368,11,FALSE)</f>
        <v>616058</v>
      </c>
      <c r="I3" s="103"/>
      <c r="J3" s="103"/>
      <c r="K3" s="113" t="s">
        <v>67</v>
      </c>
      <c r="L3" s="116">
        <v>43778</v>
      </c>
      <c r="M3" s="114">
        <f>VLOOKUP($L3,'Consolidated Data'!$B$2:$L$368,6,FALSE)</f>
        <v>45787544</v>
      </c>
      <c r="N3" s="34">
        <f>VLOOKUP($L3,'Consolidated Data'!$B$2:$L$368,7,FALSE)</f>
        <v>45787545</v>
      </c>
      <c r="O3" s="34">
        <f>VLOOKUP($L3,'Consolidated Data'!$B$2:$L$368,8,FALSE)</f>
        <v>9711538</v>
      </c>
      <c r="P3" s="34">
        <f>VLOOKUP($L3,'Consolidated Data'!$B$2:$L$368,9,FALSE)</f>
        <v>3367961</v>
      </c>
      <c r="Q3" s="34">
        <f>VLOOKUP($L3,'Consolidated Data'!$B$2:$L$368,10,FALSE)</f>
        <v>2290213</v>
      </c>
      <c r="R3" s="34">
        <f>VLOOKUP($L3,'Consolidated Data'!$B$2:$L$368,11,FALSE)</f>
        <v>1839957</v>
      </c>
      <c r="S3" s="112"/>
      <c r="T3" s="112"/>
      <c r="U3" s="112"/>
    </row>
    <row r="4" spans="1:21" x14ac:dyDescent="0.3">
      <c r="A4" s="105" t="s">
        <v>65</v>
      </c>
      <c r="B4" s="32">
        <f>B3-7</f>
        <v>43629</v>
      </c>
      <c r="C4" s="34">
        <f>VLOOKUP(B4,'Consolidated Data'!$B$2:$L$368,6,FALSE)</f>
        <v>21717338</v>
      </c>
      <c r="D4" s="34">
        <f>VLOOKUP(B4,'Consolidated Data'!$B$2:$L$368,7,FALSE)</f>
        <v>21717340</v>
      </c>
      <c r="E4" s="34">
        <f>VLOOKUP($B4,'Consolidated Data'!$B$2:$L$368,8,FALSE)</f>
        <v>5483628</v>
      </c>
      <c r="F4" s="34">
        <f>VLOOKUP($B4,'Consolidated Data'!$B$2:$L$368,9,FALSE)</f>
        <v>2105713</v>
      </c>
      <c r="G4" s="34">
        <f>VLOOKUP($B4,'Consolidated Data'!$B$2:$L$368,10,FALSE)</f>
        <v>1583285</v>
      </c>
      <c r="H4" s="34">
        <f>VLOOKUP($B4,'Consolidated Data'!$B$2:$L$368,11,FALSE)</f>
        <v>1350226</v>
      </c>
      <c r="I4" s="103"/>
      <c r="J4" s="103"/>
      <c r="K4" s="117" t="s">
        <v>65</v>
      </c>
      <c r="L4" s="116">
        <f>L3-7</f>
        <v>43771</v>
      </c>
      <c r="M4" s="114">
        <f>VLOOKUP($L4,'Consolidated Data'!$B$2:$L$368,6,FALSE)</f>
        <v>42645261</v>
      </c>
      <c r="N4" s="34">
        <f>VLOOKUP($L4,'Consolidated Data'!$B$2:$L$368,7,FALSE)</f>
        <v>42645263</v>
      </c>
      <c r="O4" s="34">
        <f>VLOOKUP($L4,'Consolidated Data'!$B$2:$L$368,8,FALSE)</f>
        <v>9134615</v>
      </c>
      <c r="P4" s="34">
        <f>VLOOKUP($L4,'Consolidated Data'!$B$2:$L$368,9,FALSE)</f>
        <v>2981538</v>
      </c>
      <c r="Q4" s="34">
        <f>VLOOKUP($L4,'Consolidated Data'!$B$2:$L$368,10,FALSE)</f>
        <v>1926073</v>
      </c>
      <c r="R4" s="34">
        <f>VLOOKUP($L4,'Consolidated Data'!$B$2:$L$368,11,FALSE)</f>
        <v>1457267</v>
      </c>
      <c r="S4" s="112"/>
      <c r="T4" s="112"/>
      <c r="U4" s="112"/>
    </row>
    <row r="5" spans="1:21" x14ac:dyDescent="0.3">
      <c r="I5" s="103"/>
      <c r="J5" s="103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 spans="1:21" x14ac:dyDescent="0.3">
      <c r="I6" s="103"/>
      <c r="J6" s="103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</row>
    <row r="7" spans="1:21" x14ac:dyDescent="0.3">
      <c r="I7" s="103"/>
      <c r="J7" s="103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</row>
    <row r="8" spans="1:21" x14ac:dyDescent="0.3">
      <c r="I8" s="103"/>
      <c r="J8" s="103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</row>
    <row r="9" spans="1:21" x14ac:dyDescent="0.3">
      <c r="I9" s="103"/>
      <c r="J9" s="103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</row>
    <row r="10" spans="1:21" x14ac:dyDescent="0.3">
      <c r="I10" s="103"/>
      <c r="J10" s="103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1:21" x14ac:dyDescent="0.3">
      <c r="I11" s="103"/>
      <c r="J11" s="103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</row>
    <row r="12" spans="1:21" x14ac:dyDescent="0.3">
      <c r="I12" s="103"/>
      <c r="J12" s="103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1:21" x14ac:dyDescent="0.3">
      <c r="I13" s="103"/>
      <c r="J13" s="103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</row>
    <row r="14" spans="1:21" x14ac:dyDescent="0.3">
      <c r="I14" s="103"/>
      <c r="J14" s="103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</row>
    <row r="15" spans="1:21" x14ac:dyDescent="0.3">
      <c r="I15" s="103"/>
      <c r="J15" s="103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</row>
    <row r="16" spans="1:21" x14ac:dyDescent="0.3">
      <c r="I16" s="103"/>
      <c r="J16" s="103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x14ac:dyDescent="0.3">
      <c r="I17" s="103"/>
      <c r="J17" s="103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x14ac:dyDescent="0.3">
      <c r="I18" s="103"/>
      <c r="J18" s="103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x14ac:dyDescent="0.3">
      <c r="I19" s="103"/>
      <c r="J19" s="103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x14ac:dyDescent="0.3">
      <c r="I20" s="103"/>
      <c r="J20" s="103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x14ac:dyDescent="0.3">
      <c r="I21" s="103"/>
      <c r="J21" s="103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x14ac:dyDescent="0.3">
      <c r="I22" s="103"/>
      <c r="J22" s="103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x14ac:dyDescent="0.3">
      <c r="I23" s="103"/>
      <c r="J23" s="103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x14ac:dyDescent="0.3">
      <c r="I24" s="103"/>
      <c r="J24" s="103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x14ac:dyDescent="0.3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x14ac:dyDescent="0.3">
      <c r="A26" s="103"/>
      <c r="B26" s="103"/>
      <c r="C26" s="110"/>
      <c r="D26" s="183" t="s">
        <v>56</v>
      </c>
      <c r="E26" s="184"/>
      <c r="F26" s="103"/>
      <c r="G26" s="103"/>
      <c r="H26" s="103"/>
      <c r="I26" s="103"/>
      <c r="J26" s="103"/>
      <c r="K26" s="112"/>
      <c r="L26" s="112"/>
      <c r="M26" s="119"/>
      <c r="N26" s="183" t="s">
        <v>53</v>
      </c>
      <c r="O26" s="184"/>
      <c r="P26" s="112"/>
      <c r="Q26" s="112"/>
      <c r="R26" s="112"/>
      <c r="S26" s="112"/>
      <c r="T26" s="112"/>
      <c r="U26" s="112"/>
    </row>
    <row r="27" spans="1:21" x14ac:dyDescent="0.3">
      <c r="A27" s="103"/>
      <c r="B27" s="103"/>
      <c r="C27" s="111"/>
      <c r="D27" s="185" t="s">
        <v>69</v>
      </c>
      <c r="E27" s="186"/>
      <c r="F27" s="103"/>
      <c r="G27" s="103"/>
      <c r="H27" s="103"/>
      <c r="I27" s="103"/>
      <c r="J27" s="103"/>
      <c r="K27" s="112"/>
      <c r="L27" s="112"/>
      <c r="M27" s="118"/>
      <c r="N27" s="185" t="s">
        <v>69</v>
      </c>
      <c r="O27" s="186"/>
      <c r="P27" s="112"/>
      <c r="Q27" s="112"/>
      <c r="R27" s="112"/>
      <c r="S27" s="112"/>
      <c r="T27" s="112"/>
      <c r="U27" s="112"/>
    </row>
    <row r="28" spans="1:21" x14ac:dyDescent="0.3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x14ac:dyDescent="0.3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x14ac:dyDescent="0.3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</sheetData>
  <sheetProtection sheet="1" objects="1" sort="0" autoFilter="0"/>
  <mergeCells count="6">
    <mergeCell ref="A1:H1"/>
    <mergeCell ref="D26:E26"/>
    <mergeCell ref="D27:E27"/>
    <mergeCell ref="L1:R1"/>
    <mergeCell ref="N26:O26"/>
    <mergeCell ref="N27:O27"/>
  </mergeCells>
  <dataValidations count="2">
    <dataValidation type="list" allowBlank="1" showInputMessage="1" showErrorMessage="1" sqref="B3">
      <formula1>Date</formula1>
    </dataValidation>
    <dataValidation type="list" allowBlank="1" showInputMessage="1" showErrorMessage="1" sqref="L3">
      <formula1>Date_Increase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workbookViewId="0">
      <selection activeCell="G4" sqref="G4"/>
    </sheetView>
  </sheetViews>
  <sheetFormatPr defaultRowHeight="15.6" x14ac:dyDescent="0.3"/>
  <cols>
    <col min="1" max="1" width="10.5" bestFit="1" customWidth="1"/>
    <col min="2" max="2" width="35.19921875" bestFit="1" customWidth="1"/>
    <col min="8" max="8" width="10.5" bestFit="1" customWidth="1"/>
    <col min="9" max="9" width="35.19921875" bestFit="1" customWidth="1"/>
  </cols>
  <sheetData>
    <row r="1" spans="1:16" x14ac:dyDescent="0.3">
      <c r="A1" s="188" t="s">
        <v>59</v>
      </c>
      <c r="B1" s="188"/>
      <c r="C1" s="188"/>
      <c r="D1" s="188"/>
      <c r="E1" s="188"/>
      <c r="F1" s="188"/>
      <c r="H1" s="189" t="s">
        <v>60</v>
      </c>
      <c r="I1" s="189"/>
      <c r="J1" s="189"/>
      <c r="K1" s="189"/>
      <c r="L1" s="189"/>
      <c r="M1" s="189"/>
      <c r="N1" s="98"/>
      <c r="O1" s="98"/>
      <c r="P1" s="98"/>
    </row>
    <row r="2" spans="1:16" x14ac:dyDescent="0.3">
      <c r="A2" s="171"/>
      <c r="B2" s="171"/>
      <c r="C2" s="171"/>
      <c r="D2" s="171"/>
      <c r="E2" s="171"/>
      <c r="F2" s="171"/>
      <c r="H2" s="172"/>
      <c r="I2" s="172"/>
      <c r="J2" s="172"/>
      <c r="K2" s="172"/>
      <c r="L2" s="172"/>
      <c r="M2" s="172"/>
    </row>
    <row r="3" spans="1:16" x14ac:dyDescent="0.3">
      <c r="A3" s="1" t="s">
        <v>0</v>
      </c>
      <c r="B3" s="2" t="s">
        <v>57</v>
      </c>
      <c r="C3" s="2" t="s">
        <v>6</v>
      </c>
      <c r="D3" s="2" t="s">
        <v>7</v>
      </c>
      <c r="E3" s="2" t="s">
        <v>8</v>
      </c>
      <c r="F3" s="2" t="s">
        <v>58</v>
      </c>
      <c r="H3" s="1" t="s">
        <v>0</v>
      </c>
      <c r="I3" s="2" t="s">
        <v>57</v>
      </c>
      <c r="J3" s="2" t="s">
        <v>6</v>
      </c>
      <c r="K3" s="2" t="s">
        <v>7</v>
      </c>
      <c r="L3" s="2" t="s">
        <v>8</v>
      </c>
      <c r="M3" s="2" t="s">
        <v>58</v>
      </c>
    </row>
    <row r="4" spans="1:16" x14ac:dyDescent="0.3">
      <c r="A4" s="3">
        <v>43478</v>
      </c>
      <c r="B4" s="55">
        <v>6.1855672233937842E-2</v>
      </c>
      <c r="C4" s="24">
        <v>6.1855698382826674E-2</v>
      </c>
      <c r="D4" s="24">
        <v>6.1855677118220598E-2</v>
      </c>
      <c r="E4" s="24">
        <v>6.1855601227291057E-2</v>
      </c>
      <c r="F4" s="89">
        <v>6.1855660996917639E-2</v>
      </c>
      <c r="H4" s="3">
        <v>43475</v>
      </c>
      <c r="I4" s="47">
        <v>-0.48958332783737268</v>
      </c>
      <c r="J4" s="24">
        <v>-0.94841710998530149</v>
      </c>
      <c r="K4" s="97">
        <v>-0.48958330002447981</v>
      </c>
      <c r="L4" s="97">
        <v>-0.48958358314972283</v>
      </c>
      <c r="M4" s="24">
        <v>0.14572501295048124</v>
      </c>
    </row>
    <row r="5" spans="1:16" x14ac:dyDescent="0.3">
      <c r="A5" s="3">
        <v>43482</v>
      </c>
      <c r="B5" s="55">
        <v>1.102040728108153</v>
      </c>
      <c r="C5" s="24">
        <v>19.799855872051577</v>
      </c>
      <c r="D5" s="24">
        <v>1.1020407879148157</v>
      </c>
      <c r="E5" s="24">
        <v>1.1020414090985202</v>
      </c>
      <c r="F5" s="89">
        <v>-6.3547930850813783E-2</v>
      </c>
      <c r="H5" s="3">
        <v>43479</v>
      </c>
      <c r="I5" s="47">
        <v>-7.6190430248730401E-2</v>
      </c>
      <c r="J5" s="24">
        <v>-7.6190433265108659E-2</v>
      </c>
      <c r="K5" s="24">
        <v>-7.6190548892894561E-2</v>
      </c>
      <c r="L5" s="24">
        <v>-7.6190263567473826E-2</v>
      </c>
      <c r="M5" s="24">
        <v>-7.6190373383767107E-2</v>
      </c>
    </row>
    <row r="6" spans="1:16" x14ac:dyDescent="0.3">
      <c r="A6" s="3">
        <v>43483</v>
      </c>
      <c r="B6" s="55">
        <v>7.3684175322051626E-2</v>
      </c>
      <c r="C6" s="24">
        <v>7.3684217612520309E-2</v>
      </c>
      <c r="D6" s="24">
        <v>7.3684269105611211E-2</v>
      </c>
      <c r="E6" s="24">
        <v>7.3683983252418317E-2</v>
      </c>
      <c r="F6" s="24">
        <v>7.3684100635641903E-2</v>
      </c>
      <c r="H6" s="3">
        <v>43481</v>
      </c>
      <c r="I6" s="47">
        <v>-6.7307661655664042E-2</v>
      </c>
      <c r="J6" s="24">
        <v>-6.7307697037943259E-2</v>
      </c>
      <c r="K6" s="24">
        <v>-6.7307738033452025E-2</v>
      </c>
      <c r="L6" s="24">
        <v>-6.7307502667578456E-2</v>
      </c>
      <c r="M6" s="24">
        <v>-6.7307600613585539E-2</v>
      </c>
    </row>
    <row r="7" spans="1:16" x14ac:dyDescent="0.3">
      <c r="A7" s="3">
        <v>43486</v>
      </c>
      <c r="B7" s="55">
        <v>5.154634623984955E-2</v>
      </c>
      <c r="C7" s="24">
        <v>5.15463767991724E-2</v>
      </c>
      <c r="D7" s="24">
        <v>5.1546379064839387E-2</v>
      </c>
      <c r="E7" s="24">
        <v>5.1546236039426319E-2</v>
      </c>
      <c r="F7" s="24">
        <v>5.154631646270591E-2</v>
      </c>
      <c r="H7" s="3">
        <v>43489</v>
      </c>
      <c r="I7" s="47">
        <v>-7.7669856905524637E-2</v>
      </c>
      <c r="J7" s="24">
        <v>-7.7669860715337213E-2</v>
      </c>
      <c r="K7" s="24">
        <v>-7.7669981680881794E-2</v>
      </c>
      <c r="L7" s="24">
        <v>-7.7669681952259872E-2</v>
      </c>
      <c r="M7" s="24">
        <v>-7.7669796074659403E-2</v>
      </c>
    </row>
    <row r="8" spans="1:16" x14ac:dyDescent="0.3">
      <c r="A8" s="3">
        <v>43487</v>
      </c>
      <c r="B8" s="55">
        <v>0.76530616559927278</v>
      </c>
      <c r="C8" s="24">
        <v>0.76530620368873059</v>
      </c>
      <c r="D8" s="97">
        <v>-0.64693892254082896</v>
      </c>
      <c r="E8" s="24">
        <v>7.4691475779420955</v>
      </c>
      <c r="F8" s="97">
        <v>-0.60437207174092422</v>
      </c>
      <c r="H8" s="3">
        <v>43490</v>
      </c>
      <c r="I8" s="47">
        <v>-6.8627420442282427E-2</v>
      </c>
      <c r="J8" s="24">
        <v>-6.8627457127354408E-2</v>
      </c>
      <c r="K8" s="24">
        <v>-6.8627501795281876E-2</v>
      </c>
      <c r="L8" s="24">
        <v>-6.8627253830511492E-2</v>
      </c>
      <c r="M8" s="24">
        <v>-6.8627355655187183E-2</v>
      </c>
    </row>
    <row r="9" spans="1:16" x14ac:dyDescent="0.3">
      <c r="A9" s="3">
        <v>43491</v>
      </c>
      <c r="B9" s="55">
        <v>0.10526316159725235</v>
      </c>
      <c r="C9" s="24">
        <v>0.10526316132299196</v>
      </c>
      <c r="D9" s="24">
        <v>0.10526313503970441</v>
      </c>
      <c r="E9" s="24">
        <v>0.10526333741066352</v>
      </c>
      <c r="F9" s="24">
        <v>0.10526311517340559</v>
      </c>
      <c r="H9" s="3">
        <v>43494</v>
      </c>
      <c r="I9" s="47">
        <v>-0.40462431699643209</v>
      </c>
      <c r="J9" s="97">
        <v>-0.40462431164582546</v>
      </c>
      <c r="K9" s="24">
        <v>1.9768798121875975</v>
      </c>
      <c r="L9" s="24">
        <v>-0.87590011321220818</v>
      </c>
      <c r="M9" s="24">
        <v>1.6565878173136039</v>
      </c>
    </row>
    <row r="10" spans="1:16" x14ac:dyDescent="0.3">
      <c r="A10" s="3">
        <v>43503</v>
      </c>
      <c r="B10" s="55">
        <v>6.249998501101639E-2</v>
      </c>
      <c r="C10" s="24">
        <v>6.2500066617707128E-2</v>
      </c>
      <c r="D10" s="24">
        <v>6.250002220590245E-2</v>
      </c>
      <c r="E10" s="24">
        <v>6.249980923112064E-2</v>
      </c>
      <c r="F10" s="24">
        <v>6.2499907760105389E-2</v>
      </c>
      <c r="H10" s="3">
        <v>43498</v>
      </c>
      <c r="I10" s="47">
        <v>-7.6190478615162038E-2</v>
      </c>
      <c r="J10" s="24">
        <v>-7.6190490222222906E-2</v>
      </c>
      <c r="K10" s="24">
        <v>-7.6190508369948007E-2</v>
      </c>
      <c r="L10" s="24">
        <v>-7.6190516601906455E-2</v>
      </c>
      <c r="M10" s="24">
        <v>-7.6190415573328618E-2</v>
      </c>
    </row>
    <row r="11" spans="1:16" x14ac:dyDescent="0.3">
      <c r="A11" s="3">
        <v>43504</v>
      </c>
      <c r="B11" s="55">
        <v>6.315782994058794E-2</v>
      </c>
      <c r="C11" s="24">
        <v>6.3157823874797625E-2</v>
      </c>
      <c r="D11" s="24">
        <v>6.3157919302353038E-2</v>
      </c>
      <c r="E11" s="24">
        <v>6.3157699930644462E-2</v>
      </c>
      <c r="F11" s="24">
        <v>6.3157800544836107E-2</v>
      </c>
      <c r="H11" s="3">
        <v>43502</v>
      </c>
      <c r="I11" s="47">
        <v>-7.7669856905524637E-2</v>
      </c>
      <c r="J11" s="24">
        <v>-7.7669860715337213E-2</v>
      </c>
      <c r="K11" s="24">
        <v>-7.7669981680881794E-2</v>
      </c>
      <c r="L11" s="24">
        <v>-7.7669681952259872E-2</v>
      </c>
      <c r="M11" s="24">
        <v>-7.7669796074659403E-2</v>
      </c>
    </row>
    <row r="12" spans="1:16" x14ac:dyDescent="0.3">
      <c r="A12" s="3">
        <v>43507</v>
      </c>
      <c r="B12" s="55">
        <v>5.1020364054076506E-2</v>
      </c>
      <c r="C12" s="24">
        <v>5.1020396177072547E-2</v>
      </c>
      <c r="D12" s="24">
        <v>5.1020393957407872E-2</v>
      </c>
      <c r="E12" s="24">
        <v>5.1020255611715637E-2</v>
      </c>
      <c r="F12" s="24">
        <v>5.1020334402081202E-2</v>
      </c>
      <c r="H12" s="3">
        <v>43519</v>
      </c>
      <c r="I12" s="47">
        <v>-5.8823552536471535E-2</v>
      </c>
      <c r="J12" s="24">
        <v>-5.8823554392157584E-2</v>
      </c>
      <c r="K12" s="24">
        <v>-5.8823534169934799E-2</v>
      </c>
      <c r="L12" s="24">
        <v>-5.8823657882353886E-2</v>
      </c>
      <c r="M12" s="24">
        <v>-5.8823524470587807E-2</v>
      </c>
    </row>
    <row r="13" spans="1:16" x14ac:dyDescent="0.3">
      <c r="A13" s="3">
        <v>43509</v>
      </c>
      <c r="B13" s="55">
        <v>5.2631533028763E-2</v>
      </c>
      <c r="C13" s="24">
        <v>5.2631564774959561E-2</v>
      </c>
      <c r="D13" s="24">
        <v>5.2631569499094866E-2</v>
      </c>
      <c r="E13" s="24">
        <v>5.2631416608870385E-2</v>
      </c>
      <c r="F13" s="24">
        <v>5.2631500454030089E-2</v>
      </c>
      <c r="H13" s="3">
        <v>43540</v>
      </c>
      <c r="I13" s="47">
        <v>-8.6538474102115903E-2</v>
      </c>
      <c r="J13" s="24">
        <v>-8.6538469548077201E-2</v>
      </c>
      <c r="K13" s="24">
        <v>-8.6538466115384627E-2</v>
      </c>
      <c r="L13" s="24">
        <v>-8.6538560774484963E-2</v>
      </c>
      <c r="M13" s="24">
        <v>-8.6538452032543955E-2</v>
      </c>
    </row>
    <row r="14" spans="1:16" x14ac:dyDescent="0.3">
      <c r="A14" s="3">
        <v>43524</v>
      </c>
      <c r="B14" s="55">
        <v>8.3333329336271023E-2</v>
      </c>
      <c r="C14" s="24">
        <v>8.3333422156942838E-2</v>
      </c>
      <c r="D14" s="24">
        <v>8.3333422156942838E-2</v>
      </c>
      <c r="E14" s="24">
        <v>8.3333078974827668E-2</v>
      </c>
      <c r="F14" s="24">
        <v>8.3333210346807185E-2</v>
      </c>
      <c r="H14" s="3">
        <v>43541</v>
      </c>
      <c r="I14" s="47">
        <v>-7.7669905432383946E-2</v>
      </c>
      <c r="J14" s="24">
        <v>-7.7669916328023891E-2</v>
      </c>
      <c r="K14" s="24">
        <v>-7.7669857805759857E-2</v>
      </c>
      <c r="L14" s="24">
        <v>-7.7669952544313747E-2</v>
      </c>
      <c r="M14" s="24">
        <v>-7.7669919872561444E-2</v>
      </c>
    </row>
    <row r="15" spans="1:16" x14ac:dyDescent="0.3">
      <c r="A15" s="3">
        <v>43526</v>
      </c>
      <c r="B15" s="55">
        <v>8.3333360405835055E-2</v>
      </c>
      <c r="C15" s="24">
        <v>8.3333349447917593E-2</v>
      </c>
      <c r="D15" s="24">
        <v>8.3333369143519853E-2</v>
      </c>
      <c r="E15" s="24">
        <v>8.3333386071977378E-2</v>
      </c>
      <c r="F15" s="24">
        <v>8.3333355645834883E-2</v>
      </c>
      <c r="H15" s="3">
        <v>43555</v>
      </c>
      <c r="I15" s="47">
        <v>-5.9405963305433462E-2</v>
      </c>
      <c r="J15" s="24">
        <v>-5.9405965464955024E-2</v>
      </c>
      <c r="K15" s="24">
        <v>-5.9405943829297758E-2</v>
      </c>
      <c r="L15" s="24">
        <v>-5.9406073606481757E-2</v>
      </c>
      <c r="M15" s="24">
        <v>-5.940593387471782E-2</v>
      </c>
    </row>
    <row r="16" spans="1:16" x14ac:dyDescent="0.3">
      <c r="A16" s="3">
        <v>43534</v>
      </c>
      <c r="B16" s="55">
        <v>5.1020374066121921E-2</v>
      </c>
      <c r="C16" s="24">
        <v>5.1020375947521623E-2</v>
      </c>
      <c r="D16" s="24">
        <v>5.1020354899902642E-2</v>
      </c>
      <c r="E16" s="24">
        <v>5.1020279534584212E-2</v>
      </c>
      <c r="F16" s="24">
        <v>5.102043135860157E-2</v>
      </c>
      <c r="H16" s="3">
        <v>43556</v>
      </c>
      <c r="I16" s="47">
        <v>-5.8252370326638991E-2</v>
      </c>
      <c r="J16" s="24">
        <v>-5.8252364491358177E-2</v>
      </c>
      <c r="K16" s="24">
        <v>-5.8252444867136766E-2</v>
      </c>
      <c r="L16" s="24">
        <v>-5.8252261464194932E-2</v>
      </c>
      <c r="M16" s="24">
        <v>-5.825234705599458E-2</v>
      </c>
    </row>
    <row r="17" spans="1:13" x14ac:dyDescent="0.3">
      <c r="A17" s="3">
        <v>43538</v>
      </c>
      <c r="B17" s="55">
        <v>5.0000004604615844E-2</v>
      </c>
      <c r="C17" s="24">
        <v>4.9999987209400798E-2</v>
      </c>
      <c r="D17" s="24">
        <v>5.0000162014270488E-2</v>
      </c>
      <c r="E17" s="24">
        <v>4.9999853489482771E-2</v>
      </c>
      <c r="F17" s="24">
        <v>4.9999929159756817E-2</v>
      </c>
      <c r="H17" s="3">
        <v>43566</v>
      </c>
      <c r="I17" s="47">
        <v>-6.8627420442282427E-2</v>
      </c>
      <c r="J17" s="24">
        <v>-6.8627457127354408E-2</v>
      </c>
      <c r="K17" s="24">
        <v>-6.8627501795281876E-2</v>
      </c>
      <c r="L17" s="24">
        <v>-6.8627253830511492E-2</v>
      </c>
      <c r="M17" s="24">
        <v>-6.8627355655187183E-2</v>
      </c>
    </row>
    <row r="18" spans="1:13" x14ac:dyDescent="0.3">
      <c r="A18" s="3">
        <v>43542</v>
      </c>
      <c r="B18" s="55">
        <v>5.1020364054076506E-2</v>
      </c>
      <c r="C18" s="24">
        <v>5.1020396177072547E-2</v>
      </c>
      <c r="D18" s="24">
        <v>5.1020393957407872E-2</v>
      </c>
      <c r="E18" s="24">
        <v>5.1020255611715637E-2</v>
      </c>
      <c r="F18" s="24">
        <v>5.1020334402081202E-2</v>
      </c>
      <c r="H18" s="3">
        <v>43567</v>
      </c>
      <c r="I18" s="47">
        <v>-8.6538441103775954E-2</v>
      </c>
      <c r="J18" s="24">
        <v>-8.6538485189716519E-2</v>
      </c>
      <c r="K18" s="24">
        <v>-8.6538567180733938E-2</v>
      </c>
      <c r="L18" s="24">
        <v>-8.6538217715457999E-2</v>
      </c>
      <c r="M18" s="24">
        <v>-8.6538343646038518E-2</v>
      </c>
    </row>
    <row r="19" spans="1:13" x14ac:dyDescent="0.3">
      <c r="A19" s="3">
        <v>43548</v>
      </c>
      <c r="B19" s="55">
        <v>6.3157920407615809E-2</v>
      </c>
      <c r="C19" s="24">
        <v>6.3157922848533277E-2</v>
      </c>
      <c r="D19" s="24">
        <v>6.3157898393647383E-2</v>
      </c>
      <c r="E19" s="24">
        <v>6.3158045081430858E-2</v>
      </c>
      <c r="F19" s="24">
        <v>6.3157887141938707E-2</v>
      </c>
      <c r="H19" s="3">
        <v>43568</v>
      </c>
      <c r="I19" s="47">
        <v>-7.6923099990770072E-2</v>
      </c>
      <c r="J19" s="24">
        <v>-7.6923090653846726E-2</v>
      </c>
      <c r="K19" s="24">
        <v>-7.6923107435897475E-2</v>
      </c>
      <c r="L19" s="24">
        <v>-7.6923121860144161E-2</v>
      </c>
      <c r="M19" s="24">
        <v>-7.69230959349122E-2</v>
      </c>
    </row>
    <row r="20" spans="1:13" x14ac:dyDescent="0.3">
      <c r="A20" s="3">
        <v>43553</v>
      </c>
      <c r="B20" s="55">
        <v>8.247417297186499E-2</v>
      </c>
      <c r="C20" s="24">
        <v>8.2474176506307284E-2</v>
      </c>
      <c r="D20" s="24">
        <v>8.247431199322186E-2</v>
      </c>
      <c r="E20" s="24">
        <v>8.2473977663081843E-2</v>
      </c>
      <c r="F20" s="24">
        <v>8.2474106340329367E-2</v>
      </c>
      <c r="H20" s="3">
        <v>43578</v>
      </c>
      <c r="I20" s="47">
        <v>-8.6538441103775954E-2</v>
      </c>
      <c r="J20" s="24">
        <v>-8.6538485189716519E-2</v>
      </c>
      <c r="K20" s="24">
        <v>-8.6538567180733938E-2</v>
      </c>
      <c r="L20" s="24">
        <v>-8.6538217715457999E-2</v>
      </c>
      <c r="M20" s="24">
        <v>-8.6538343646038518E-2</v>
      </c>
    </row>
    <row r="21" spans="1:13" x14ac:dyDescent="0.3">
      <c r="A21" s="3">
        <v>43557</v>
      </c>
      <c r="B21" s="55">
        <v>9.3749977516524474E-2</v>
      </c>
      <c r="C21" s="24">
        <v>9.3750033308853453E-2</v>
      </c>
      <c r="D21" s="24">
        <v>9.3750122132463032E-2</v>
      </c>
      <c r="E21" s="24">
        <v>9.3749713846681182E-2</v>
      </c>
      <c r="F21" s="24">
        <v>9.3749861640158194E-2</v>
      </c>
      <c r="H21" s="3">
        <v>43587</v>
      </c>
      <c r="I21" s="47">
        <v>-6.6666637431010201E-2</v>
      </c>
      <c r="J21" s="24">
        <v>-6.6666674787682179E-2</v>
      </c>
      <c r="K21" s="24">
        <v>-6.6666709978745686E-2</v>
      </c>
      <c r="L21" s="24">
        <v>-6.666648062153957E-2</v>
      </c>
      <c r="M21" s="24">
        <v>-6.6666576710796233E-2</v>
      </c>
    </row>
    <row r="22" spans="1:13" x14ac:dyDescent="0.3">
      <c r="A22" s="3">
        <v>43558</v>
      </c>
      <c r="B22" s="55">
        <v>7.2916633191269842E-2</v>
      </c>
      <c r="C22" s="24">
        <v>7.2916677769617744E-2</v>
      </c>
      <c r="D22" s="24">
        <v>7.2916722181422644E-2</v>
      </c>
      <c r="E22" s="24">
        <v>7.2916444102974154E-2</v>
      </c>
      <c r="F22" s="24">
        <v>7.2916559053456398E-2</v>
      </c>
      <c r="H22" s="3">
        <v>43588</v>
      </c>
      <c r="I22" s="47">
        <v>-5.8823516134325682E-2</v>
      </c>
      <c r="J22" s="24">
        <v>-5.8823588422601936E-2</v>
      </c>
      <c r="K22" s="24">
        <v>-5.8823549082044568E-2</v>
      </c>
      <c r="L22" s="24">
        <v>-5.8823360426152771E-2</v>
      </c>
      <c r="M22" s="24">
        <v>-5.8823447704446141E-2</v>
      </c>
    </row>
    <row r="23" spans="1:13" x14ac:dyDescent="0.3">
      <c r="A23" s="3">
        <v>43569</v>
      </c>
      <c r="B23" s="55">
        <v>8.3333360405835055E-2</v>
      </c>
      <c r="C23" s="24">
        <v>8.3333349447917593E-2</v>
      </c>
      <c r="D23" s="24">
        <v>8.3333369143519853E-2</v>
      </c>
      <c r="E23" s="24">
        <v>8.3333386071977378E-2</v>
      </c>
      <c r="F23" s="24">
        <v>8.3333355645834883E-2</v>
      </c>
      <c r="H23" s="3">
        <v>43589</v>
      </c>
      <c r="I23" s="47">
        <v>-8.5714299050057785E-2</v>
      </c>
      <c r="J23" s="24">
        <v>-8.5714294133333757E-2</v>
      </c>
      <c r="K23" s="24">
        <v>-8.5714292449523999E-2</v>
      </c>
      <c r="L23" s="24">
        <v>-8.5714379395328555E-2</v>
      </c>
      <c r="M23" s="24">
        <v>-8.5714278719999482E-2</v>
      </c>
    </row>
    <row r="24" spans="1:13" x14ac:dyDescent="0.3">
      <c r="A24" s="3">
        <v>43573</v>
      </c>
      <c r="B24" s="55">
        <v>0.10526311452716519</v>
      </c>
      <c r="C24" s="24">
        <v>0.10526312954991912</v>
      </c>
      <c r="D24" s="24">
        <v>0.10526331851538551</v>
      </c>
      <c r="E24" s="24">
        <v>0.10526283321774055</v>
      </c>
      <c r="F24" s="24">
        <v>0.10526300090805996</v>
      </c>
      <c r="H24" s="3">
        <v>43612</v>
      </c>
      <c r="I24" s="47">
        <v>-5.8252370326638991E-2</v>
      </c>
      <c r="J24" s="24">
        <v>-5.8252364491358177E-2</v>
      </c>
      <c r="K24" s="24">
        <v>-5.8252444867136766E-2</v>
      </c>
      <c r="L24" s="24">
        <v>-5.8252261464194932E-2</v>
      </c>
      <c r="M24" s="24">
        <v>-5.825234705599458E-2</v>
      </c>
    </row>
    <row r="25" spans="1:13" x14ac:dyDescent="0.3">
      <c r="A25" s="3">
        <v>43574</v>
      </c>
      <c r="B25" s="55">
        <v>7.3684175322051626E-2</v>
      </c>
      <c r="C25" s="24">
        <v>7.3684217612520309E-2</v>
      </c>
      <c r="D25" s="24">
        <v>7.3684269105611211E-2</v>
      </c>
      <c r="E25" s="24">
        <v>7.3683983252418317E-2</v>
      </c>
      <c r="F25" s="24">
        <v>7.3684100635641903E-2</v>
      </c>
      <c r="H25" s="3">
        <v>43614</v>
      </c>
      <c r="I25" s="47">
        <v>-5.9405883267696247E-2</v>
      </c>
      <c r="J25" s="24">
        <v>-5.9405877901186677E-2</v>
      </c>
      <c r="K25" s="24">
        <v>-5.9405962327588657E-2</v>
      </c>
      <c r="L25" s="24">
        <v>-5.9405768245637036E-2</v>
      </c>
      <c r="M25" s="24">
        <v>-5.9405857260765527E-2</v>
      </c>
    </row>
    <row r="26" spans="1:13" x14ac:dyDescent="0.3">
      <c r="A26" s="3">
        <v>43582</v>
      </c>
      <c r="B26" s="55">
        <v>6.0606062651680448E-2</v>
      </c>
      <c r="C26" s="24">
        <v>6.0606022724211339E-2</v>
      </c>
      <c r="D26" s="24">
        <v>6.0606065656974017E-2</v>
      </c>
      <c r="E26" s="24">
        <v>6.0606203179589313E-2</v>
      </c>
      <c r="F26" s="24">
        <v>6.060605536088115E-2</v>
      </c>
      <c r="H26" s="3">
        <v>43618</v>
      </c>
      <c r="I26" s="47">
        <v>-7.6190478615162038E-2</v>
      </c>
      <c r="J26" s="24">
        <v>-7.6190490222222906E-2</v>
      </c>
      <c r="K26" s="24">
        <v>-7.6190508369948007E-2</v>
      </c>
      <c r="L26" s="24">
        <v>-7.6190516601906455E-2</v>
      </c>
      <c r="M26" s="24">
        <v>-7.6190415573328618E-2</v>
      </c>
    </row>
    <row r="27" spans="1:13" x14ac:dyDescent="0.3">
      <c r="A27" s="3">
        <v>43586</v>
      </c>
      <c r="B27" s="55">
        <v>5.0000004604615844E-2</v>
      </c>
      <c r="C27" s="24">
        <v>4.9999987209400798E-2</v>
      </c>
      <c r="D27" s="24">
        <v>5.0000162014270488E-2</v>
      </c>
      <c r="E27" s="24">
        <v>4.9999853489482771E-2</v>
      </c>
      <c r="F27" s="24">
        <v>4.9999929159756817E-2</v>
      </c>
      <c r="H27" s="3">
        <v>43623</v>
      </c>
      <c r="I27" s="47">
        <v>-5.8252370326638991E-2</v>
      </c>
      <c r="J27" s="24">
        <v>-5.8252364491358177E-2</v>
      </c>
      <c r="K27" s="24">
        <v>-5.8252444867136766E-2</v>
      </c>
      <c r="L27" s="24">
        <v>-5.8252261464194932E-2</v>
      </c>
      <c r="M27" s="24">
        <v>-5.825234705599458E-2</v>
      </c>
    </row>
    <row r="28" spans="1:13" x14ac:dyDescent="0.3">
      <c r="A28" s="3">
        <v>43591</v>
      </c>
      <c r="B28" s="55">
        <v>5.2631533028763E-2</v>
      </c>
      <c r="C28" s="24">
        <v>5.2631564774959561E-2</v>
      </c>
      <c r="D28" s="24">
        <v>5.2631569499094866E-2</v>
      </c>
      <c r="E28" s="24">
        <v>5.2631416608870385E-2</v>
      </c>
      <c r="F28" s="24">
        <v>5.2631500454030089E-2</v>
      </c>
      <c r="H28" s="3">
        <v>43624</v>
      </c>
      <c r="I28" s="47">
        <v>-8.6538474102115903E-2</v>
      </c>
      <c r="J28" s="24">
        <v>-8.6538469548077201E-2</v>
      </c>
      <c r="K28" s="24">
        <v>-8.6538466115384627E-2</v>
      </c>
      <c r="L28" s="24">
        <v>-8.6538560774484963E-2</v>
      </c>
      <c r="M28" s="24">
        <v>-8.6538452032543955E-2</v>
      </c>
    </row>
    <row r="29" spans="1:13" x14ac:dyDescent="0.3">
      <c r="A29" s="3">
        <v>43592</v>
      </c>
      <c r="B29" s="55">
        <v>5.154634623984955E-2</v>
      </c>
      <c r="C29" s="24">
        <v>5.15463767991724E-2</v>
      </c>
      <c r="D29" s="24">
        <v>5.1546379064839387E-2</v>
      </c>
      <c r="E29" s="24">
        <v>5.1546236039426319E-2</v>
      </c>
      <c r="F29" s="24">
        <v>5.154631646270591E-2</v>
      </c>
      <c r="H29" s="3">
        <v>43634</v>
      </c>
      <c r="I29" s="47">
        <v>-5.8252370326638991E-2</v>
      </c>
      <c r="J29" s="24">
        <v>-5.8252364491358177E-2</v>
      </c>
      <c r="K29" s="24">
        <v>-5.8252444867136766E-2</v>
      </c>
      <c r="L29" s="24">
        <v>-5.8252261464194932E-2</v>
      </c>
      <c r="M29" s="24">
        <v>-5.825234705599458E-2</v>
      </c>
    </row>
    <row r="30" spans="1:13" x14ac:dyDescent="0.3">
      <c r="A30" s="3">
        <v>43596</v>
      </c>
      <c r="B30" s="55">
        <v>6.2500026105626771E-2</v>
      </c>
      <c r="C30" s="24">
        <v>6.2500028200522362E-2</v>
      </c>
      <c r="D30" s="24">
        <v>6.2500005371527889E-2</v>
      </c>
      <c r="E30" s="24">
        <v>6.2500145031270771E-2</v>
      </c>
      <c r="F30" s="24">
        <v>6.2499994421874705E-2</v>
      </c>
      <c r="H30" s="3">
        <v>43636</v>
      </c>
      <c r="I30" s="47">
        <v>-0.52999999355353777</v>
      </c>
      <c r="J30" s="97">
        <v>-0.52999996674444205</v>
      </c>
      <c r="K30" s="97">
        <v>-0.53000001193789359</v>
      </c>
      <c r="L30" s="97">
        <v>-0.53000012139442854</v>
      </c>
      <c r="M30" s="97">
        <v>-0.52999995749585405</v>
      </c>
    </row>
    <row r="31" spans="1:13" x14ac:dyDescent="0.3">
      <c r="A31" s="3">
        <v>43604</v>
      </c>
      <c r="B31" s="55">
        <v>0.10526316159725235</v>
      </c>
      <c r="C31" s="24">
        <v>0.10526316132299196</v>
      </c>
      <c r="D31" s="24">
        <v>0.10526313503970441</v>
      </c>
      <c r="E31" s="24">
        <v>0.10526333741066352</v>
      </c>
      <c r="F31" s="24">
        <v>0.10526311517340559</v>
      </c>
      <c r="H31" s="3">
        <v>43637</v>
      </c>
      <c r="I31" s="47">
        <v>-5.8252370326638991E-2</v>
      </c>
      <c r="J31" s="24">
        <v>-5.8252364491358177E-2</v>
      </c>
      <c r="K31" s="24">
        <v>-5.8252444867136766E-2</v>
      </c>
      <c r="L31" s="24">
        <v>-5.8252261464194932E-2</v>
      </c>
      <c r="M31" s="24">
        <v>-5.825234705599458E-2</v>
      </c>
    </row>
    <row r="32" spans="1:13" x14ac:dyDescent="0.3">
      <c r="A32" s="3">
        <v>43605</v>
      </c>
      <c r="B32" s="55">
        <v>7.2916633191269842E-2</v>
      </c>
      <c r="C32" s="24">
        <v>7.2916677769617744E-2</v>
      </c>
      <c r="D32" s="24">
        <v>7.2916722181422644E-2</v>
      </c>
      <c r="E32" s="24">
        <v>7.2916444102974154E-2</v>
      </c>
      <c r="F32" s="24">
        <v>7.2916559053456398E-2</v>
      </c>
      <c r="H32" s="3">
        <v>43640</v>
      </c>
      <c r="I32" s="47">
        <v>-5.7692294069183969E-2</v>
      </c>
      <c r="J32" s="24">
        <v>-5.7692364455319778E-2</v>
      </c>
      <c r="K32" s="24">
        <v>-5.7692323459811012E-2</v>
      </c>
      <c r="L32" s="24">
        <v>-5.769214514363874E-2</v>
      </c>
      <c r="M32" s="24">
        <v>-5.7692229097359049E-2</v>
      </c>
    </row>
    <row r="33" spans="1:13" x14ac:dyDescent="0.3">
      <c r="A33" s="3">
        <v>43609</v>
      </c>
      <c r="B33" s="55">
        <v>8.4210472233876565E-2</v>
      </c>
      <c r="C33" s="24">
        <v>8.4210476712358373E-2</v>
      </c>
      <c r="D33" s="24">
        <v>8.4210618908869384E-2</v>
      </c>
      <c r="E33" s="24">
        <v>8.4210266574192394E-2</v>
      </c>
      <c r="F33" s="24">
        <v>8.421040072644792E-2</v>
      </c>
      <c r="H33" s="3">
        <v>43662</v>
      </c>
      <c r="I33" s="47">
        <v>-9.5238059737655312E-2</v>
      </c>
      <c r="J33" s="24">
        <v>-9.5238072035193855E-2</v>
      </c>
      <c r="K33" s="24">
        <v>-9.5238226721192198E-2</v>
      </c>
      <c r="L33" s="24">
        <v>-9.5237829459342227E-2</v>
      </c>
      <c r="M33" s="24">
        <v>-9.5237966729708856E-2</v>
      </c>
    </row>
    <row r="34" spans="1:13" x14ac:dyDescent="0.3">
      <c r="A34" s="3">
        <v>43621</v>
      </c>
      <c r="B34" s="55">
        <v>8.4210472233876565E-2</v>
      </c>
      <c r="C34" s="24">
        <v>8.4210476712358373E-2</v>
      </c>
      <c r="D34" s="24">
        <v>8.4210618908869384E-2</v>
      </c>
      <c r="E34" s="24">
        <v>8.4210266574192394E-2</v>
      </c>
      <c r="F34" s="24">
        <v>8.421040072644792E-2</v>
      </c>
      <c r="H34" s="3">
        <v>43663</v>
      </c>
      <c r="I34" s="47">
        <v>-5.714280075980549E-2</v>
      </c>
      <c r="J34" s="24">
        <v>-5.7142794495023463E-2</v>
      </c>
      <c r="K34" s="24">
        <v>-5.7142871064596812E-2</v>
      </c>
      <c r="L34" s="24">
        <v>-5.7142697675605314E-2</v>
      </c>
      <c r="M34" s="24">
        <v>-5.7142780037825358E-2</v>
      </c>
    </row>
    <row r="35" spans="1:13" x14ac:dyDescent="0.3">
      <c r="A35" s="3">
        <v>43630</v>
      </c>
      <c r="B35" s="55">
        <v>6.1855605993766494E-2</v>
      </c>
      <c r="C35" s="24">
        <v>6.1855599414269768E-2</v>
      </c>
      <c r="D35" s="24">
        <v>6.1855690040966804E-2</v>
      </c>
      <c r="E35" s="24">
        <v>6.1855483247311493E-2</v>
      </c>
      <c r="F35" s="24">
        <v>6.1855579755246914E-2</v>
      </c>
      <c r="H35" s="3">
        <v>43671</v>
      </c>
      <c r="I35" s="47">
        <v>-6.8627420442282427E-2</v>
      </c>
      <c r="J35" s="24">
        <v>-6.8627457127354408E-2</v>
      </c>
      <c r="K35" s="24">
        <v>-6.8627501795281876E-2</v>
      </c>
      <c r="L35" s="24">
        <v>-6.8627253830511492E-2</v>
      </c>
      <c r="M35" s="24">
        <v>-6.8627355655187183E-2</v>
      </c>
    </row>
    <row r="36" spans="1:13" x14ac:dyDescent="0.3">
      <c r="A36" s="3">
        <v>43641</v>
      </c>
      <c r="B36" s="55">
        <v>7.2164913217948046E-2</v>
      </c>
      <c r="C36" s="24">
        <v>7.2164953891209915E-2</v>
      </c>
      <c r="D36" s="24">
        <v>7.2165001017094443E-2</v>
      </c>
      <c r="E36" s="24">
        <v>7.2164730455196668E-2</v>
      </c>
      <c r="F36" s="24">
        <v>7.2164843047788141E-2</v>
      </c>
      <c r="H36" s="3">
        <v>43672</v>
      </c>
      <c r="I36" s="47">
        <v>-6.7307661655664042E-2</v>
      </c>
      <c r="J36" s="24">
        <v>-6.7307697037943259E-2</v>
      </c>
      <c r="K36" s="24">
        <v>-6.7307738033452025E-2</v>
      </c>
      <c r="L36" s="24">
        <v>-6.7307502667578456E-2</v>
      </c>
      <c r="M36" s="24">
        <v>-6.7307600613585539E-2</v>
      </c>
    </row>
    <row r="37" spans="1:13" x14ac:dyDescent="0.3">
      <c r="A37" s="3">
        <v>43643</v>
      </c>
      <c r="B37" s="55">
        <v>1.1914893179280521</v>
      </c>
      <c r="C37" s="24">
        <v>1.1914891358835065</v>
      </c>
      <c r="D37" s="24">
        <v>1.1914896241921964</v>
      </c>
      <c r="E37" s="24">
        <v>1.1914897406985836</v>
      </c>
      <c r="F37" s="24">
        <v>1.1914890730818781</v>
      </c>
      <c r="H37" s="3">
        <v>43685</v>
      </c>
      <c r="I37" s="47">
        <v>-5.8823516134325682E-2</v>
      </c>
      <c r="J37" s="24">
        <v>-5.8823588422601936E-2</v>
      </c>
      <c r="K37" s="24">
        <v>-5.8823549082044568E-2</v>
      </c>
      <c r="L37" s="24">
        <v>-5.8823360426152771E-2</v>
      </c>
      <c r="M37" s="24">
        <v>-5.8823447704446141E-2</v>
      </c>
    </row>
    <row r="38" spans="1:13" x14ac:dyDescent="0.3">
      <c r="A38" s="3">
        <v>43665</v>
      </c>
      <c r="B38" s="55">
        <v>8.3333329336271023E-2</v>
      </c>
      <c r="C38" s="24">
        <v>8.3333422156942838E-2</v>
      </c>
      <c r="D38" s="24">
        <v>8.3333422156942838E-2</v>
      </c>
      <c r="E38" s="24">
        <v>8.3333078974827668E-2</v>
      </c>
      <c r="F38" s="24">
        <v>8.3333210346807185E-2</v>
      </c>
      <c r="H38" s="3">
        <v>43689</v>
      </c>
      <c r="I38" s="47">
        <v>-7.7669856905524637E-2</v>
      </c>
      <c r="J38" s="24">
        <v>-7.7669860715337213E-2</v>
      </c>
      <c r="K38" s="24">
        <v>-7.7669981680881794E-2</v>
      </c>
      <c r="L38" s="24">
        <v>-7.7669681952259872E-2</v>
      </c>
      <c r="M38" s="24">
        <v>-7.7669796074659403E-2</v>
      </c>
    </row>
    <row r="39" spans="1:13" x14ac:dyDescent="0.3">
      <c r="A39" s="3">
        <v>43678</v>
      </c>
      <c r="B39" s="55">
        <v>7.3684175322051626E-2</v>
      </c>
      <c r="C39" s="24">
        <v>7.3684217612520309E-2</v>
      </c>
      <c r="D39" s="24">
        <v>7.3684269105611211E-2</v>
      </c>
      <c r="E39" s="24">
        <v>7.3683983252418317E-2</v>
      </c>
      <c r="F39" s="24">
        <v>7.3684100635641903E-2</v>
      </c>
      <c r="H39" s="3">
        <v>43690</v>
      </c>
      <c r="I39" s="47">
        <v>-7.6923073517295992E-2</v>
      </c>
      <c r="J39" s="24">
        <v>-7.6923152607092926E-2</v>
      </c>
      <c r="K39" s="24">
        <v>-7.6923152607092926E-2</v>
      </c>
      <c r="L39" s="24">
        <v>-7.6922860191518283E-2</v>
      </c>
      <c r="M39" s="24">
        <v>-7.6922972129812028E-2</v>
      </c>
    </row>
    <row r="40" spans="1:13" x14ac:dyDescent="0.3">
      <c r="A40" s="3">
        <v>43679</v>
      </c>
      <c r="B40" s="55">
        <v>8.247417297186499E-2</v>
      </c>
      <c r="C40" s="24">
        <v>8.2474176506307284E-2</v>
      </c>
      <c r="D40" s="24">
        <v>8.247431199322186E-2</v>
      </c>
      <c r="E40" s="24">
        <v>8.2473977663081843E-2</v>
      </c>
      <c r="F40" s="24">
        <v>8.2474106340329367E-2</v>
      </c>
      <c r="H40" s="3">
        <v>43693</v>
      </c>
      <c r="I40" s="47">
        <v>-5.7692294069183969E-2</v>
      </c>
      <c r="J40" s="24">
        <v>-5.7692364455319778E-2</v>
      </c>
      <c r="K40" s="24">
        <v>-5.7692323459811012E-2</v>
      </c>
      <c r="L40" s="24">
        <v>-5.769214514363874E-2</v>
      </c>
      <c r="M40" s="24">
        <v>-5.7692229097359049E-2</v>
      </c>
    </row>
    <row r="41" spans="1:13" x14ac:dyDescent="0.3">
      <c r="A41" s="3">
        <v>43683</v>
      </c>
      <c r="B41" s="55">
        <v>8.3333329336271023E-2</v>
      </c>
      <c r="C41" s="24">
        <v>8.3333422156942838E-2</v>
      </c>
      <c r="D41" s="24">
        <v>8.3333422156942838E-2</v>
      </c>
      <c r="E41" s="24">
        <v>8.3333078974827668E-2</v>
      </c>
      <c r="F41" s="24">
        <v>8.3333210346807185E-2</v>
      </c>
      <c r="H41" s="3">
        <v>43701</v>
      </c>
      <c r="I41" s="47">
        <v>-7.6923099990770072E-2</v>
      </c>
      <c r="J41" s="24">
        <v>-7.6923090653846726E-2</v>
      </c>
      <c r="K41" s="24">
        <v>-7.6923107435897475E-2</v>
      </c>
      <c r="L41" s="24">
        <v>-7.6923121860144161E-2</v>
      </c>
      <c r="M41" s="24">
        <v>-7.69230959349122E-2</v>
      </c>
    </row>
    <row r="42" spans="1:13" x14ac:dyDescent="0.3">
      <c r="A42" s="3">
        <v>43692</v>
      </c>
      <c r="B42" s="55">
        <v>5.2083288866014987E-2</v>
      </c>
      <c r="C42" s="24">
        <v>5.2083322230382256E-2</v>
      </c>
      <c r="D42" s="24">
        <v>5.2083322230382256E-2</v>
      </c>
      <c r="E42" s="24">
        <v>5.2083174359267348E-2</v>
      </c>
      <c r="F42" s="24">
        <v>5.2083256466754602E-2</v>
      </c>
      <c r="H42" s="3">
        <v>43719</v>
      </c>
      <c r="I42" s="47">
        <v>-5.8252370326638991E-2</v>
      </c>
      <c r="J42" s="24">
        <v>-5.8252364491358177E-2</v>
      </c>
      <c r="K42" s="24">
        <v>-5.8252444867136766E-2</v>
      </c>
      <c r="L42" s="24">
        <v>-5.8252261464194932E-2</v>
      </c>
      <c r="M42" s="24">
        <v>-5.825234705599458E-2</v>
      </c>
    </row>
    <row r="43" spans="1:13" x14ac:dyDescent="0.3">
      <c r="A43" s="3">
        <v>43697</v>
      </c>
      <c r="B43" s="55">
        <v>5.2083288866014987E-2</v>
      </c>
      <c r="C43" s="24">
        <v>5.2083322230382256E-2</v>
      </c>
      <c r="D43" s="24">
        <v>5.2083322230382256E-2</v>
      </c>
      <c r="E43" s="24">
        <v>5.2083174359267348E-2</v>
      </c>
      <c r="F43" s="24">
        <v>5.2083256466754602E-2</v>
      </c>
      <c r="H43" s="3">
        <v>43728</v>
      </c>
      <c r="I43" s="47">
        <v>-6.6666637431010201E-2</v>
      </c>
      <c r="J43" s="24">
        <v>-6.6666674787682179E-2</v>
      </c>
      <c r="K43" s="24">
        <v>-6.6666709978745686E-2</v>
      </c>
      <c r="L43" s="24">
        <v>-6.666648062153957E-2</v>
      </c>
      <c r="M43" s="24">
        <v>-6.6666576710796233E-2</v>
      </c>
    </row>
    <row r="44" spans="1:13" x14ac:dyDescent="0.3">
      <c r="A44" s="3">
        <v>43703</v>
      </c>
      <c r="B44" s="55">
        <v>6.1855605993766494E-2</v>
      </c>
      <c r="C44" s="24">
        <v>6.1855599414269768E-2</v>
      </c>
      <c r="D44" s="24">
        <v>6.1855690040966804E-2</v>
      </c>
      <c r="E44" s="24">
        <v>6.1855483247311493E-2</v>
      </c>
      <c r="F44" s="24">
        <v>6.1855579755246914E-2</v>
      </c>
      <c r="H44" s="3">
        <v>43737</v>
      </c>
      <c r="I44" s="47">
        <v>-6.8627463399216215E-2</v>
      </c>
      <c r="J44" s="24">
        <v>-6.8627470013072456E-2</v>
      </c>
      <c r="K44" s="24">
        <v>-6.8627429568626774E-2</v>
      </c>
      <c r="L44" s="24">
        <v>-6.8627633953655565E-2</v>
      </c>
      <c r="M44" s="24">
        <v>-6.8627417215683661E-2</v>
      </c>
    </row>
    <row r="45" spans="1:13" x14ac:dyDescent="0.3">
      <c r="A45" s="3">
        <v>43707</v>
      </c>
      <c r="B45" s="55">
        <v>5.2083288866014987E-2</v>
      </c>
      <c r="C45" s="24">
        <v>5.2083322230382256E-2</v>
      </c>
      <c r="D45" s="24">
        <v>5.2083322230382256E-2</v>
      </c>
      <c r="E45" s="24">
        <v>5.2083174359267348E-2</v>
      </c>
      <c r="F45" s="24">
        <v>5.2083256466754602E-2</v>
      </c>
      <c r="H45" s="3">
        <v>43766</v>
      </c>
      <c r="I45" s="47">
        <v>-7.6190430248730401E-2</v>
      </c>
      <c r="J45" s="24">
        <v>-7.6190433265108659E-2</v>
      </c>
      <c r="K45" s="24">
        <v>-7.6190548892894561E-2</v>
      </c>
      <c r="L45" s="24">
        <v>-7.6190263567473826E-2</v>
      </c>
      <c r="M45" s="24">
        <v>-7.6190373383767107E-2</v>
      </c>
    </row>
    <row r="46" spans="1:13" x14ac:dyDescent="0.3">
      <c r="A46" s="3">
        <v>43708</v>
      </c>
      <c r="B46" s="55">
        <v>5.2083370558023256E-2</v>
      </c>
      <c r="C46" s="24">
        <v>5.2083367576824857E-2</v>
      </c>
      <c r="D46" s="24">
        <v>5.2083366457755798E-2</v>
      </c>
      <c r="E46" s="24">
        <v>5.2083419033629674E-2</v>
      </c>
      <c r="F46" s="24">
        <v>5.2083358434897642E-2</v>
      </c>
      <c r="H46" s="3">
        <v>43774</v>
      </c>
      <c r="I46" s="47">
        <v>-5.8823516134325682E-2</v>
      </c>
      <c r="J46" s="24">
        <v>-5.8823588422601936E-2</v>
      </c>
      <c r="K46" s="24">
        <v>-5.8823549082044568E-2</v>
      </c>
      <c r="L46" s="24">
        <v>-5.8823360426152771E-2</v>
      </c>
      <c r="M46" s="24">
        <v>-5.8823447704446141E-2</v>
      </c>
    </row>
    <row r="47" spans="1:13" x14ac:dyDescent="0.3">
      <c r="A47" s="3">
        <v>43711</v>
      </c>
      <c r="B47" s="55">
        <v>8.3333329336271023E-2</v>
      </c>
      <c r="C47" s="24">
        <v>8.3333422156942838E-2</v>
      </c>
      <c r="D47" s="24">
        <v>8.3333422156942838E-2</v>
      </c>
      <c r="E47" s="24">
        <v>8.3333078974827668E-2</v>
      </c>
      <c r="F47" s="24">
        <v>8.3333210346807185E-2</v>
      </c>
      <c r="H47" s="3">
        <v>43786</v>
      </c>
      <c r="I47" s="47">
        <v>-6.6666636964265225E-2</v>
      </c>
      <c r="J47" s="24">
        <v>-6.6666627377775955E-2</v>
      </c>
      <c r="K47" s="24">
        <v>-6.6666645712592065E-2</v>
      </c>
      <c r="L47" s="24">
        <v>-6.6666653808484355E-2</v>
      </c>
      <c r="M47" s="24">
        <v>-6.6666634026664062E-2</v>
      </c>
    </row>
    <row r="48" spans="1:13" x14ac:dyDescent="0.3">
      <c r="A48" s="3">
        <v>43721</v>
      </c>
      <c r="B48" s="55">
        <v>9.3749977516524474E-2</v>
      </c>
      <c r="C48" s="24">
        <v>9.3750033308853453E-2</v>
      </c>
      <c r="D48" s="24">
        <v>9.3750122132463032E-2</v>
      </c>
      <c r="E48" s="24">
        <v>9.3749713846681182E-2</v>
      </c>
      <c r="F48" s="24">
        <v>9.3749861640158194E-2</v>
      </c>
      <c r="H48" s="3">
        <v>43806</v>
      </c>
      <c r="I48" s="47">
        <v>-6.6666636964265225E-2</v>
      </c>
      <c r="J48" s="24">
        <v>-6.6666627377775955E-2</v>
      </c>
      <c r="K48" s="24">
        <v>-6.6666645712592065E-2</v>
      </c>
      <c r="L48" s="24">
        <v>-6.6666653808484355E-2</v>
      </c>
      <c r="M48" s="24">
        <v>-6.6666634026664062E-2</v>
      </c>
    </row>
    <row r="49" spans="1:13" x14ac:dyDescent="0.3">
      <c r="A49" s="3">
        <v>43723</v>
      </c>
      <c r="B49" s="55">
        <v>7.2916681653230064E-2</v>
      </c>
      <c r="C49" s="24">
        <v>7.2916688824220088E-2</v>
      </c>
      <c r="D49" s="24">
        <v>7.2916644285300203E-2</v>
      </c>
      <c r="E49" s="24">
        <v>7.2916660074336281E-2</v>
      </c>
      <c r="F49" s="24">
        <v>7.291671965885782E-2</v>
      </c>
      <c r="H49" s="3">
        <v>43807</v>
      </c>
      <c r="I49" s="47">
        <v>-5.769228750807609E-2</v>
      </c>
      <c r="J49" s="24">
        <v>-5.7692273365383184E-2</v>
      </c>
      <c r="K49" s="24">
        <v>-5.7692310743589714E-2</v>
      </c>
      <c r="L49" s="24">
        <v>-5.7692244031462447E-2</v>
      </c>
      <c r="M49" s="24">
        <v>-5.769230135502923E-2</v>
      </c>
    </row>
    <row r="50" spans="1:13" x14ac:dyDescent="0.3">
      <c r="A50" s="3">
        <v>43734</v>
      </c>
      <c r="B50" s="55">
        <v>5.1020364054076506E-2</v>
      </c>
      <c r="C50" s="24">
        <v>5.1020396177072547E-2</v>
      </c>
      <c r="D50" s="24">
        <v>5.1020393957407872E-2</v>
      </c>
      <c r="E50" s="24">
        <v>5.1020255611715637E-2</v>
      </c>
      <c r="F50" s="24">
        <v>5.1020334402081202E-2</v>
      </c>
      <c r="H50" s="3">
        <v>43815</v>
      </c>
      <c r="I50" s="47">
        <v>-5.7692294069183969E-2</v>
      </c>
      <c r="J50" s="24">
        <v>-5.7692364455319778E-2</v>
      </c>
      <c r="K50" s="24">
        <v>-5.7692323459811012E-2</v>
      </c>
      <c r="L50" s="24">
        <v>-5.769214514363874E-2</v>
      </c>
      <c r="M50" s="24">
        <v>-5.7692229097359049E-2</v>
      </c>
    </row>
    <row r="51" spans="1:13" x14ac:dyDescent="0.3">
      <c r="A51" s="3">
        <v>43743</v>
      </c>
      <c r="B51" s="55">
        <v>5.1020374066121921E-2</v>
      </c>
      <c r="C51" s="24">
        <v>5.1020375947521623E-2</v>
      </c>
      <c r="D51" s="24">
        <v>5.1020354899902642E-2</v>
      </c>
      <c r="E51" s="24">
        <v>5.1020279534584212E-2</v>
      </c>
      <c r="F51" s="24">
        <v>5.102043135860157E-2</v>
      </c>
      <c r="H51" s="3">
        <v>43824</v>
      </c>
      <c r="I51" s="47">
        <v>-7.7669856905524637E-2</v>
      </c>
      <c r="J51" s="24">
        <v>-7.7669860715337213E-2</v>
      </c>
      <c r="K51" s="24">
        <v>-7.7669981680881794E-2</v>
      </c>
      <c r="L51" s="24">
        <v>-7.7669681952259872E-2</v>
      </c>
      <c r="M51" s="24">
        <v>-7.7669796074659403E-2</v>
      </c>
    </row>
    <row r="52" spans="1:13" x14ac:dyDescent="0.3">
      <c r="A52" s="3">
        <v>43759</v>
      </c>
      <c r="B52" s="55">
        <v>9.3749977516524474E-2</v>
      </c>
      <c r="C52" s="24">
        <v>9.3750033308853453E-2</v>
      </c>
      <c r="D52" s="24">
        <v>9.3750122132463032E-2</v>
      </c>
      <c r="E52" s="24">
        <v>9.3749713846681182E-2</v>
      </c>
      <c r="F52" s="24">
        <v>9.3749861640158194E-2</v>
      </c>
    </row>
    <row r="53" spans="1:13" x14ac:dyDescent="0.3">
      <c r="A53" s="3">
        <v>43761</v>
      </c>
      <c r="B53" s="55">
        <v>5.2631533028763E-2</v>
      </c>
      <c r="C53" s="24">
        <v>5.2631564774959561E-2</v>
      </c>
      <c r="D53" s="24">
        <v>5.2631569499094866E-2</v>
      </c>
      <c r="E53" s="24">
        <v>5.2631416608870385E-2</v>
      </c>
      <c r="F53" s="24">
        <v>5.2631500454030089E-2</v>
      </c>
    </row>
    <row r="54" spans="1:13" x14ac:dyDescent="0.3">
      <c r="A54" s="3">
        <v>43772</v>
      </c>
      <c r="B54" s="55">
        <v>6.2500026105626771E-2</v>
      </c>
      <c r="C54" s="24">
        <v>6.2500028200522362E-2</v>
      </c>
      <c r="D54" s="24">
        <v>6.2500005371527889E-2</v>
      </c>
      <c r="E54" s="24">
        <v>6.2500145031270771E-2</v>
      </c>
      <c r="F54" s="24">
        <v>6.2499994421874705E-2</v>
      </c>
    </row>
    <row r="55" spans="1:13" x14ac:dyDescent="0.3">
      <c r="A55" s="3">
        <v>43778</v>
      </c>
      <c r="B55" s="55">
        <v>7.3684224842708756E-2</v>
      </c>
      <c r="C55" s="24">
        <v>7.3684232467147837E-2</v>
      </c>
      <c r="D55" s="24">
        <v>7.3684185842880723E-2</v>
      </c>
      <c r="E55" s="24">
        <v>7.3684421457529847E-2</v>
      </c>
      <c r="F55" s="24">
        <v>7.3684171602436122E-2</v>
      </c>
    </row>
    <row r="56" spans="1:13" x14ac:dyDescent="0.3">
      <c r="A56" s="3">
        <v>43787</v>
      </c>
      <c r="B56" s="55">
        <v>6.0605997181603088E-2</v>
      </c>
      <c r="C56" s="24">
        <v>6.0605990134443344E-2</v>
      </c>
      <c r="D56" s="24">
        <v>6.0606076266420006E-2</v>
      </c>
      <c r="E56" s="24">
        <v>6.060588122373689E-2</v>
      </c>
      <c r="F56" s="24">
        <v>6.0605973871757257E-2</v>
      </c>
    </row>
    <row r="57" spans="1:13" x14ac:dyDescent="0.3">
      <c r="A57" s="3">
        <v>43791</v>
      </c>
      <c r="B57" s="55">
        <v>5.0000004604615844E-2</v>
      </c>
      <c r="C57" s="24">
        <v>4.9999987209400798E-2</v>
      </c>
      <c r="D57" s="24">
        <v>5.0000162014270488E-2</v>
      </c>
      <c r="E57" s="24">
        <v>4.9999853489482771E-2</v>
      </c>
      <c r="F57" s="24">
        <v>4.9999929159756817E-2</v>
      </c>
    </row>
    <row r="58" spans="1:13" x14ac:dyDescent="0.3">
      <c r="A58" s="3">
        <v>43793</v>
      </c>
      <c r="B58" s="55">
        <v>5.1020374066121921E-2</v>
      </c>
      <c r="C58" s="24">
        <v>5.1020375947521623E-2</v>
      </c>
      <c r="D58" s="24">
        <v>5.1020354899902642E-2</v>
      </c>
      <c r="E58" s="24">
        <v>5.1020279534584212E-2</v>
      </c>
      <c r="F58" s="24">
        <v>5.102043135860157E-2</v>
      </c>
    </row>
    <row r="59" spans="1:13" x14ac:dyDescent="0.3">
      <c r="A59" s="3">
        <v>43797</v>
      </c>
      <c r="B59" s="55">
        <v>7.1428537867232134E-2</v>
      </c>
      <c r="C59" s="24">
        <v>7.1428580751165871E-2</v>
      </c>
      <c r="D59" s="24">
        <v>7.1428621149072669E-2</v>
      </c>
      <c r="E59" s="24">
        <v>7.142835785640167E-2</v>
      </c>
      <c r="F59" s="24">
        <v>7.1428468162913816E-2</v>
      </c>
    </row>
    <row r="60" spans="1:13" x14ac:dyDescent="0.3">
      <c r="A60" s="3">
        <v>43808</v>
      </c>
      <c r="B60" s="55">
        <v>5.050500540321412E-2</v>
      </c>
      <c r="C60" s="24">
        <v>5.0505034844691155E-2</v>
      </c>
      <c r="D60" s="24">
        <v>5.0505034844691155E-2</v>
      </c>
      <c r="E60" s="24">
        <v>5.050490101978089E-2</v>
      </c>
      <c r="F60" s="24">
        <v>5.0504978226464381E-2</v>
      </c>
    </row>
    <row r="61" spans="1:13" x14ac:dyDescent="0.3">
      <c r="A61" s="3">
        <v>43812</v>
      </c>
      <c r="B61" s="55">
        <v>8.247417297186499E-2</v>
      </c>
      <c r="C61" s="24">
        <v>8.2474176506307284E-2</v>
      </c>
      <c r="D61" s="24">
        <v>8.247431199322186E-2</v>
      </c>
      <c r="E61" s="24">
        <v>8.2473977663081843E-2</v>
      </c>
      <c r="F61" s="24">
        <v>8.2474106340329367E-2</v>
      </c>
    </row>
    <row r="62" spans="1:13" x14ac:dyDescent="0.3">
      <c r="A62" s="3">
        <v>43831</v>
      </c>
      <c r="B62" s="55">
        <v>5.2631533028763E-2</v>
      </c>
      <c r="C62" s="24">
        <v>5.2631564774959561E-2</v>
      </c>
      <c r="D62" s="24">
        <v>5.2631569499094866E-2</v>
      </c>
      <c r="E62" s="24">
        <v>5.2631416608870385E-2</v>
      </c>
      <c r="F62" s="24">
        <v>5.2631500454030089E-2</v>
      </c>
    </row>
  </sheetData>
  <sheetProtection sheet="1" objects="1" scenarios="1"/>
  <mergeCells count="2">
    <mergeCell ref="A1:F1"/>
    <mergeCell ref="H1:M1"/>
  </mergeCells>
  <conditionalFormatting sqref="C6:F7 C4:E5 C9:F62 C8 E8">
    <cfRule type="cellIs" dxfId="37" priority="4" operator="greaterThan">
      <formula>3</formula>
    </cfRule>
    <cfRule type="cellIs" dxfId="36" priority="5" operator="greaterThan">
      <formula>0.9</formula>
    </cfRule>
    <cfRule type="cellIs" dxfId="35" priority="6" operator="greaterThan">
      <formula>0.2</formula>
    </cfRule>
    <cfRule type="cellIs" dxfId="34" priority="7" operator="lessThan">
      <formula>0.21</formula>
    </cfRule>
    <cfRule type="cellIs" dxfId="33" priority="8" operator="greaterThan">
      <formula>1</formula>
    </cfRule>
    <cfRule type="cellIs" dxfId="32" priority="9" operator="greaterThan">
      <formula>3</formula>
    </cfRule>
  </conditionalFormatting>
  <conditionalFormatting sqref="J5:M8 J31:M51 J10:M29 K9:M9 J4 M4">
    <cfRule type="cellIs" dxfId="31" priority="1" operator="lessThan">
      <formula>-0.7</formula>
    </cfRule>
    <cfRule type="cellIs" dxfId="30" priority="2" operator="lessThan">
      <formula>-0.35</formula>
    </cfRule>
    <cfRule type="cellIs" dxfId="29" priority="3" operator="lessThan">
      <formula>-0.01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90" zoomScaleNormal="90" workbookViewId="0">
      <selection activeCell="I2" sqref="I2"/>
    </sheetView>
  </sheetViews>
  <sheetFormatPr defaultRowHeight="15.6" x14ac:dyDescent="0.3"/>
  <cols>
    <col min="2" max="2" width="15.19921875" customWidth="1"/>
    <col min="3" max="3" width="12.8984375" customWidth="1"/>
    <col min="4" max="4" width="9.09765625" bestFit="1" customWidth="1"/>
    <col min="5" max="5" width="8.8984375" customWidth="1"/>
    <col min="6" max="6" width="7.796875" customWidth="1"/>
    <col min="13" max="13" width="12.796875" customWidth="1"/>
    <col min="14" max="14" width="11" customWidth="1"/>
    <col min="15" max="15" width="10.8984375" customWidth="1"/>
  </cols>
  <sheetData>
    <row r="1" spans="1:25" ht="19.8" x14ac:dyDescent="0.4">
      <c r="A1" s="124"/>
      <c r="B1" s="196" t="s">
        <v>72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7" t="s">
        <v>73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03"/>
    </row>
    <row r="2" spans="1:25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x14ac:dyDescent="0.3">
      <c r="A3" s="124"/>
      <c r="B3" s="124"/>
      <c r="C3" s="125" t="s">
        <v>0</v>
      </c>
      <c r="D3" s="126" t="s">
        <v>6</v>
      </c>
      <c r="E3" s="126" t="s">
        <v>7</v>
      </c>
      <c r="F3" s="126" t="s">
        <v>8</v>
      </c>
      <c r="G3" s="127" t="s">
        <v>9</v>
      </c>
      <c r="H3" s="124"/>
      <c r="I3" s="124"/>
      <c r="J3" s="124"/>
      <c r="K3" s="124"/>
      <c r="L3" s="124"/>
      <c r="M3" s="103"/>
      <c r="N3" s="103"/>
      <c r="O3" s="140" t="s">
        <v>0</v>
      </c>
      <c r="P3" s="138" t="s">
        <v>6</v>
      </c>
      <c r="Q3" s="132" t="s">
        <v>7</v>
      </c>
      <c r="R3" s="133" t="s">
        <v>8</v>
      </c>
      <c r="S3" s="138" t="s">
        <v>9</v>
      </c>
      <c r="T3" s="103"/>
      <c r="U3" s="103"/>
      <c r="V3" s="103"/>
      <c r="W3" s="103"/>
      <c r="X3" s="103"/>
      <c r="Y3" s="103"/>
    </row>
    <row r="4" spans="1:25" x14ac:dyDescent="0.3">
      <c r="A4" s="198" t="s">
        <v>74</v>
      </c>
      <c r="B4" s="198"/>
      <c r="C4" s="128">
        <v>43486</v>
      </c>
      <c r="D4" s="119">
        <f>VLOOKUP($C4,'Channel wise traffic'!$B$3:$F$368,2,FALSE)</f>
        <v>7974607</v>
      </c>
      <c r="E4" s="119">
        <f>VLOOKUP($C4,'Channel wise traffic'!$B$3:$F$368,3,FALSE)</f>
        <v>5980955</v>
      </c>
      <c r="F4" s="119">
        <f>VLOOKUP($C4,'Channel wise traffic'!$B$3:$F$368,4,FALSE)</f>
        <v>2436685</v>
      </c>
      <c r="G4" s="119">
        <f>VLOOKUP($C4,'Channel wise traffic'!$B$3:$F$368,5,FALSE)</f>
        <v>5759438</v>
      </c>
      <c r="H4" s="124"/>
      <c r="I4" s="124"/>
      <c r="J4" s="124"/>
      <c r="K4" s="124"/>
      <c r="L4" s="124"/>
      <c r="M4" s="191" t="s">
        <v>74</v>
      </c>
      <c r="N4" s="192"/>
      <c r="O4" s="131">
        <v>43494</v>
      </c>
      <c r="P4" s="139">
        <f>VLOOKUP($O4,'Channel wise traffic'!$B$3:$F$368,2,FALSE)</f>
        <v>8052789</v>
      </c>
      <c r="Q4" s="134">
        <f>VLOOKUP($O4,'Channel wise traffic'!$B$3:$F$368,2,FALSE)</f>
        <v>8052789</v>
      </c>
      <c r="R4" s="136">
        <f>VLOOKUP($O4,'Channel wise traffic'!$B$3:$F$368,2,FALSE)</f>
        <v>8052789</v>
      </c>
      <c r="S4" s="137">
        <f>VLOOKUP($O4,'Channel wise traffic'!$B$3:$F$368,2,FALSE)</f>
        <v>8052789</v>
      </c>
      <c r="T4" s="103"/>
      <c r="U4" s="103"/>
      <c r="V4" s="103"/>
      <c r="W4" s="103"/>
      <c r="X4" s="103"/>
      <c r="Y4" s="103"/>
    </row>
    <row r="5" spans="1:25" x14ac:dyDescent="0.3">
      <c r="A5" s="199" t="s">
        <v>75</v>
      </c>
      <c r="B5" s="199"/>
      <c r="C5" s="128">
        <f>C4-7</f>
        <v>43479</v>
      </c>
      <c r="D5" s="119">
        <f>VLOOKUP($C5,'Channel wise traffic'!$B$3:$F$368,2,FALSE)</f>
        <v>7583695</v>
      </c>
      <c r="E5" s="119">
        <f>VLOOKUP($C5,'Channel wise traffic'!$B$3:$F$368,3,FALSE)</f>
        <v>5687771</v>
      </c>
      <c r="F5" s="119">
        <f>VLOOKUP($C5,'Channel wise traffic'!$B$3:$F$368,4,FALSE)</f>
        <v>2317240</v>
      </c>
      <c r="G5" s="119">
        <f>VLOOKUP($C5,'Channel wise traffic'!$B$3:$F$368,5,FALSE)</f>
        <v>5477113</v>
      </c>
      <c r="H5" s="124"/>
      <c r="I5" s="124"/>
      <c r="J5" s="124"/>
      <c r="K5" s="124"/>
      <c r="L5" s="124"/>
      <c r="M5" s="193" t="s">
        <v>79</v>
      </c>
      <c r="N5" s="194"/>
      <c r="O5" s="131">
        <f>O4-7</f>
        <v>43487</v>
      </c>
      <c r="P5" s="136">
        <f>VLOOKUP($O5,'Channel wise traffic'!$B$3:$F$368,2,FALSE)</f>
        <v>13525559</v>
      </c>
      <c r="Q5" s="135">
        <f>VLOOKUP($O5,'Channel wise traffic'!$B$3:$F$368,2,FALSE)</f>
        <v>13525559</v>
      </c>
      <c r="R5" s="135">
        <f>VLOOKUP($O5,'Channel wise traffic'!$B$3:$F$368,2,FALSE)</f>
        <v>13525559</v>
      </c>
      <c r="S5" s="136">
        <f>VLOOKUP($O5,'Channel wise traffic'!$B$3:$F$368,2,FALSE)</f>
        <v>13525559</v>
      </c>
      <c r="T5" s="103"/>
      <c r="U5" s="103"/>
      <c r="V5" s="103"/>
      <c r="W5" s="103"/>
      <c r="X5" s="103"/>
      <c r="Y5" s="103"/>
    </row>
    <row r="6" spans="1:25" x14ac:dyDescent="0.3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5" x14ac:dyDescent="0.3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x14ac:dyDescent="0.3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x14ac:dyDescent="0.3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x14ac:dyDescent="0.3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5" x14ac:dyDescent="0.3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x14ac:dyDescent="0.3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5" x14ac:dyDescent="0.3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5" x14ac:dyDescent="0.3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25" x14ac:dyDescent="0.3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5" x14ac:dyDescent="0.3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spans="1:25" x14ac:dyDescent="0.3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1:25" x14ac:dyDescent="0.3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5" x14ac:dyDescent="0.3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5" x14ac:dyDescent="0.3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5" x14ac:dyDescent="0.3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25" x14ac:dyDescent="0.3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25" x14ac:dyDescent="0.3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spans="1:25" x14ac:dyDescent="0.3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5" x14ac:dyDescent="0.3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25" x14ac:dyDescent="0.3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25" x14ac:dyDescent="0.3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25" x14ac:dyDescent="0.3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spans="1:25" x14ac:dyDescent="0.3">
      <c r="A29" s="124"/>
      <c r="B29" s="124"/>
      <c r="C29" s="124"/>
      <c r="D29" s="129"/>
      <c r="E29" s="190" t="s">
        <v>76</v>
      </c>
      <c r="F29" s="190"/>
      <c r="G29" s="124"/>
      <c r="H29" s="124"/>
      <c r="I29" s="124"/>
      <c r="J29" s="124"/>
      <c r="K29" s="124"/>
      <c r="L29" s="124"/>
      <c r="M29" s="103"/>
      <c r="N29" s="103"/>
      <c r="O29" s="141"/>
      <c r="P29" s="195" t="s">
        <v>80</v>
      </c>
      <c r="Q29" s="195"/>
      <c r="R29" s="103"/>
      <c r="S29" s="103"/>
      <c r="T29" s="103"/>
      <c r="U29" s="103"/>
      <c r="V29" s="103"/>
      <c r="W29" s="103"/>
      <c r="X29" s="103"/>
      <c r="Y29" s="103"/>
    </row>
    <row r="30" spans="1:25" x14ac:dyDescent="0.3">
      <c r="A30" s="124"/>
      <c r="B30" s="124"/>
      <c r="C30" s="124"/>
      <c r="D30" s="130"/>
      <c r="E30" s="190" t="s">
        <v>77</v>
      </c>
      <c r="F30" s="190"/>
      <c r="G30" s="124"/>
      <c r="H30" s="124"/>
      <c r="I30" s="124"/>
      <c r="J30" s="124"/>
      <c r="K30" s="124"/>
      <c r="L30" s="124"/>
      <c r="M30" s="103"/>
      <c r="N30" s="103"/>
      <c r="O30" s="142"/>
      <c r="P30" s="195" t="s">
        <v>69</v>
      </c>
      <c r="Q30" s="195"/>
      <c r="R30" s="103"/>
      <c r="S30" s="103"/>
      <c r="T30" s="103"/>
      <c r="U30" s="103"/>
      <c r="V30" s="103"/>
      <c r="W30" s="103"/>
      <c r="X30" s="103"/>
      <c r="Y30" s="103"/>
    </row>
    <row r="31" spans="1:25" x14ac:dyDescent="0.3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25" x14ac:dyDescent="0.3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5" x14ac:dyDescent="0.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spans="1:25" x14ac:dyDescent="0.3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spans="1:25" x14ac:dyDescent="0.3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</sheetData>
  <sheetProtection sheet="1" objects="1" scenarios="1"/>
  <mergeCells count="10">
    <mergeCell ref="B1:L1"/>
    <mergeCell ref="M1:X1"/>
    <mergeCell ref="A4:B4"/>
    <mergeCell ref="A5:B5"/>
    <mergeCell ref="E29:F29"/>
    <mergeCell ref="E30:F30"/>
    <mergeCell ref="M4:N4"/>
    <mergeCell ref="M5:N5"/>
    <mergeCell ref="P29:Q29"/>
    <mergeCell ref="P30:Q30"/>
  </mergeCells>
  <dataValidations count="2">
    <dataValidation type="list" allowBlank="1" showInputMessage="1" showErrorMessage="1" sqref="C4">
      <formula1>Traffic_Increase_Date</formula1>
    </dataValidation>
    <dataValidation type="list" allowBlank="1" showInputMessage="1" showErrorMessage="1" sqref="O4">
      <formula1>Traffic_Decrease_Date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topLeftCell="A79" zoomScale="85" zoomScaleNormal="85" workbookViewId="0">
      <selection activeCell="A81" sqref="A81:T81"/>
    </sheetView>
  </sheetViews>
  <sheetFormatPr defaultRowHeight="15.6" x14ac:dyDescent="0.3"/>
  <cols>
    <col min="1" max="1" width="11.8984375" customWidth="1"/>
    <col min="2" max="2" width="11.19921875" bestFit="1" customWidth="1"/>
    <col min="3" max="3" width="20.5" customWidth="1"/>
    <col min="4" max="5" width="9.5" bestFit="1" customWidth="1"/>
    <col min="13" max="13" width="18" bestFit="1" customWidth="1"/>
    <col min="14" max="14" width="15.69921875" bestFit="1" customWidth="1"/>
    <col min="15" max="15" width="29" bestFit="1" customWidth="1"/>
    <col min="16" max="16" width="24" bestFit="1" customWidth="1"/>
    <col min="17" max="17" width="22.796875" bestFit="1" customWidth="1"/>
    <col min="18" max="18" width="14.796875" bestFit="1" customWidth="1"/>
    <col min="19" max="19" width="29.19921875" bestFit="1" customWidth="1"/>
    <col min="20" max="20" width="23" bestFit="1" customWidth="1"/>
  </cols>
  <sheetData>
    <row r="1" spans="1:20" x14ac:dyDescent="0.3">
      <c r="A1" s="171"/>
      <c r="B1" s="171"/>
      <c r="C1" s="171"/>
      <c r="D1" s="171"/>
      <c r="E1" s="171"/>
      <c r="F1" s="171"/>
      <c r="G1" s="200" t="s">
        <v>81</v>
      </c>
      <c r="H1" s="200"/>
      <c r="I1" s="200"/>
      <c r="J1" s="200"/>
      <c r="K1" s="200"/>
      <c r="L1" s="200"/>
      <c r="M1" s="200"/>
      <c r="N1" s="171"/>
      <c r="O1" s="171"/>
      <c r="P1" s="171"/>
      <c r="Q1" s="171"/>
      <c r="R1" s="171"/>
      <c r="S1" s="171"/>
      <c r="T1" s="171"/>
    </row>
    <row r="2" spans="1:20" x14ac:dyDescent="0.3">
      <c r="A2" s="171"/>
      <c r="B2" s="171"/>
      <c r="C2" s="171"/>
      <c r="D2" s="171"/>
      <c r="E2" s="171"/>
      <c r="F2" s="171"/>
      <c r="G2" s="200"/>
      <c r="H2" s="200"/>
      <c r="I2" s="200"/>
      <c r="J2" s="200"/>
      <c r="K2" s="200"/>
      <c r="L2" s="200"/>
      <c r="M2" s="200"/>
      <c r="N2" s="171"/>
      <c r="O2" s="171"/>
      <c r="P2" s="171"/>
      <c r="Q2" s="171"/>
      <c r="R2" s="171"/>
      <c r="S2" s="171"/>
      <c r="T2" s="171"/>
    </row>
    <row r="3" spans="1:20" ht="46.8" x14ac:dyDescent="0.3">
      <c r="A3" s="208" t="s">
        <v>62</v>
      </c>
      <c r="B3" s="1" t="s">
        <v>0</v>
      </c>
      <c r="C3" s="146" t="s">
        <v>25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19</v>
      </c>
      <c r="J3" s="2" t="s">
        <v>20</v>
      </c>
      <c r="K3" s="2" t="s">
        <v>21</v>
      </c>
      <c r="L3" s="2" t="s">
        <v>22</v>
      </c>
      <c r="M3" s="73" t="s">
        <v>10</v>
      </c>
      <c r="N3" s="73" t="s">
        <v>11</v>
      </c>
      <c r="O3" s="73" t="s">
        <v>12</v>
      </c>
      <c r="P3" s="73" t="s">
        <v>13</v>
      </c>
      <c r="Q3" s="73" t="s">
        <v>14</v>
      </c>
      <c r="R3" s="73" t="s">
        <v>15</v>
      </c>
      <c r="S3" s="73" t="s">
        <v>16</v>
      </c>
      <c r="T3" s="73" t="s">
        <v>17</v>
      </c>
    </row>
    <row r="4" spans="1:20" x14ac:dyDescent="0.3">
      <c r="A4" s="208"/>
      <c r="B4" s="3">
        <v>43501</v>
      </c>
      <c r="C4" s="24">
        <v>1.1476852728398028</v>
      </c>
      <c r="D4" s="5">
        <f>D21/D38-1</f>
        <v>0</v>
      </c>
      <c r="E4" s="5">
        <f>E21/E38-1</f>
        <v>1.234042310339488</v>
      </c>
      <c r="F4" s="5">
        <f>F21/F38-1</f>
        <v>1.1696002063309581</v>
      </c>
      <c r="G4" s="5">
        <f>G21/G38-1</f>
        <v>1.1257706987668818</v>
      </c>
      <c r="H4" s="5">
        <f>H21/H38-1</f>
        <v>1.1476852728398028</v>
      </c>
      <c r="I4" s="42">
        <f>((E21/D21)/(E38/D38))-1</f>
        <v>1.234042310339488</v>
      </c>
      <c r="J4" s="42">
        <f>((F21/E21)/(F38/E38))-1</f>
        <v>-2.8845516358522727E-2</v>
      </c>
      <c r="K4" s="42">
        <f>((G21/F21)/(G38/F38))-1</f>
        <v>-2.0201651638942719E-2</v>
      </c>
      <c r="L4" s="42">
        <f>((H21/G21)/(H38/G38))-1</f>
        <v>1.030900185313155E-2</v>
      </c>
      <c r="M4" s="102">
        <f>M21/M38-1</f>
        <v>0.48841424136663547</v>
      </c>
      <c r="N4" s="102">
        <f>N21-N38</f>
        <v>9.9999999999999811E-3</v>
      </c>
      <c r="O4" s="102">
        <f>O21/O38-1</f>
        <v>-3.2258064516129004E-2</v>
      </c>
      <c r="P4" s="102">
        <f>P21/P38-1</f>
        <v>-4.5454545454545414E-2</v>
      </c>
      <c r="Q4" s="5">
        <f>Q21/Q38-1</f>
        <v>0.12000000000000011</v>
      </c>
      <c r="R4" s="102">
        <f>R21/R38-1</f>
        <v>-1.3297872340425565E-2</v>
      </c>
      <c r="S4" s="4">
        <f>S21-S38</f>
        <v>2</v>
      </c>
      <c r="T4" s="5">
        <f>T21-T38</f>
        <v>-2.9999999999999916E-2</v>
      </c>
    </row>
    <row r="5" spans="1:20" x14ac:dyDescent="0.3">
      <c r="A5" s="208"/>
      <c r="B5" s="3">
        <v>43522</v>
      </c>
      <c r="C5" s="24">
        <v>1.157692572996929</v>
      </c>
      <c r="D5" s="5">
        <f t="shared" ref="D5:H18" si="0">D22/D39-1</f>
        <v>1.9801989677181275E-2</v>
      </c>
      <c r="E5" s="5">
        <f t="shared" si="0"/>
        <v>-2.9703068463105664E-2</v>
      </c>
      <c r="F5" s="5">
        <f t="shared" si="0"/>
        <v>1.3795372894770401</v>
      </c>
      <c r="G5" s="5">
        <f t="shared" si="0"/>
        <v>1.3115529456732311</v>
      </c>
      <c r="H5" s="5">
        <f t="shared" si="0"/>
        <v>1.2004191790539451</v>
      </c>
      <c r="I5" s="42">
        <f t="shared" ref="I5:I18" si="1">((E22/D22)/(E39/D39))-1</f>
        <v>-4.8543794424207753E-2</v>
      </c>
      <c r="J5" s="42">
        <f t="shared" ref="J5:J18" si="2">((F22/E22)/(F39/E39))-1</f>
        <v>1.4523805158365186</v>
      </c>
      <c r="K5" s="42">
        <f t="shared" ref="K5:K18" si="3">((G22/F22)/(G39/F39))-1</f>
        <v>-2.8570404886888778E-2</v>
      </c>
      <c r="L5" s="42">
        <f t="shared" ref="L5:L18" si="4">((H22/G22)/(H39/G39))-1</f>
        <v>-4.8077534554121337E-2</v>
      </c>
      <c r="M5" s="5">
        <f t="shared" ref="M5:M18" si="5">M22/M39-1</f>
        <v>-5.7869359919981989E-4</v>
      </c>
      <c r="N5" s="5">
        <f t="shared" ref="N5:N18" si="6">N22-N39</f>
        <v>0</v>
      </c>
      <c r="O5" s="37">
        <f t="shared" ref="O5:P18" si="7">O22/O39-1</f>
        <v>-5.7142857142857162E-2</v>
      </c>
      <c r="P5" s="37">
        <f t="shared" si="7"/>
        <v>-0.10526315789473684</v>
      </c>
      <c r="Q5" s="37">
        <f t="shared" ref="Q5:R18" si="8">Q22/Q39-1</f>
        <v>-3.4482758620689613E-2</v>
      </c>
      <c r="R5" s="5">
        <f t="shared" si="8"/>
        <v>5.428571428571427E-2</v>
      </c>
      <c r="S5" s="4">
        <f t="shared" ref="S5:S18" si="9">S22-S39</f>
        <v>5</v>
      </c>
      <c r="T5" s="37">
        <f t="shared" ref="T5:T18" si="10">T22-T39</f>
        <v>2.9999999999999916E-2</v>
      </c>
    </row>
    <row r="6" spans="1:20" x14ac:dyDescent="0.3">
      <c r="A6" s="208"/>
      <c r="B6" s="3">
        <v>43533</v>
      </c>
      <c r="C6" s="24">
        <v>1.0202070652584103</v>
      </c>
      <c r="D6" s="5">
        <f t="shared" si="0"/>
        <v>0</v>
      </c>
      <c r="E6" s="5">
        <f t="shared" si="0"/>
        <v>-9.9999785799987917E-3</v>
      </c>
      <c r="F6" s="5">
        <f t="shared" si="0"/>
        <v>-1.9899901989990254E-2</v>
      </c>
      <c r="G6" s="5">
        <f t="shared" si="0"/>
        <v>1.0802131333812324</v>
      </c>
      <c r="H6" s="5">
        <f t="shared" si="0"/>
        <v>1.0202070652584099</v>
      </c>
      <c r="I6" s="42">
        <f t="shared" si="1"/>
        <v>-9.9999785799986807E-3</v>
      </c>
      <c r="J6" s="42">
        <f t="shared" si="2"/>
        <v>-9.9999224199929237E-3</v>
      </c>
      <c r="K6" s="42">
        <f t="shared" si="3"/>
        <v>1.1224496738699306</v>
      </c>
      <c r="L6" s="42">
        <f t="shared" si="4"/>
        <v>-2.8846115409956741E-2</v>
      </c>
      <c r="M6" s="5">
        <f t="shared" si="5"/>
        <v>4.5215407536159935E-2</v>
      </c>
      <c r="N6" s="63">
        <f t="shared" si="6"/>
        <v>-9.9999999999999811E-3</v>
      </c>
      <c r="O6" s="37">
        <f t="shared" si="7"/>
        <v>-0.17500000000000004</v>
      </c>
      <c r="P6" s="5">
        <f t="shared" si="7"/>
        <v>0.16666666666666674</v>
      </c>
      <c r="Q6" s="37">
        <f t="shared" si="8"/>
        <v>-0.5</v>
      </c>
      <c r="R6" s="37">
        <f t="shared" si="8"/>
        <v>-3.2581453634085267E-2</v>
      </c>
      <c r="S6" s="4">
        <f t="shared" si="9"/>
        <v>-9</v>
      </c>
      <c r="T6" s="5">
        <f t="shared" si="10"/>
        <v>0</v>
      </c>
    </row>
    <row r="7" spans="1:20" x14ac:dyDescent="0.3">
      <c r="A7" s="208"/>
      <c r="B7" s="3">
        <v>43550</v>
      </c>
      <c r="C7" s="24">
        <v>0.87233982685769784</v>
      </c>
      <c r="D7" s="5">
        <f t="shared" si="0"/>
        <v>-4.9504951397826846E-2</v>
      </c>
      <c r="E7" s="5">
        <f t="shared" si="0"/>
        <v>-0.11287123279011169</v>
      </c>
      <c r="F7" s="5">
        <f t="shared" si="0"/>
        <v>-0.15511561936583029</v>
      </c>
      <c r="G7" s="5">
        <f t="shared" si="0"/>
        <v>-0.19573486975192245</v>
      </c>
      <c r="H7" s="5">
        <f t="shared" si="0"/>
        <v>0.77964973472889199</v>
      </c>
      <c r="I7" s="42">
        <f t="shared" si="1"/>
        <v>-6.6666608611452793E-2</v>
      </c>
      <c r="J7" s="42">
        <f t="shared" si="2"/>
        <v>-4.7619227486649485E-2</v>
      </c>
      <c r="K7" s="42">
        <f t="shared" si="3"/>
        <v>-4.8076697021672166E-2</v>
      </c>
      <c r="L7" s="42">
        <f t="shared" si="4"/>
        <v>1.2127650047192211</v>
      </c>
      <c r="M7" s="5">
        <f t="shared" si="5"/>
        <v>4.0495502836025654E-2</v>
      </c>
      <c r="N7" s="63">
        <f t="shared" si="6"/>
        <v>-1.999999999999999E-2</v>
      </c>
      <c r="O7" s="5">
        <f t="shared" si="7"/>
        <v>5.4054054054053946E-2</v>
      </c>
      <c r="P7" s="37">
        <f t="shared" si="7"/>
        <v>-9.9999999999999978E-2</v>
      </c>
      <c r="Q7" s="5">
        <f t="shared" si="8"/>
        <v>0</v>
      </c>
      <c r="R7" s="37">
        <f t="shared" si="8"/>
        <v>-8.4999999999999964E-2</v>
      </c>
      <c r="S7" s="4">
        <f t="shared" si="9"/>
        <v>3</v>
      </c>
      <c r="T7" s="37">
        <f t="shared" si="10"/>
        <v>0.28999999999999992</v>
      </c>
    </row>
    <row r="8" spans="1:20" x14ac:dyDescent="0.3">
      <c r="A8" s="208"/>
      <c r="B8" s="3">
        <v>43566</v>
      </c>
      <c r="C8" s="24">
        <v>1.0656657324153227</v>
      </c>
      <c r="D8" s="5">
        <f t="shared" si="0"/>
        <v>-6.8627459389436152E-2</v>
      </c>
      <c r="E8" s="5">
        <f t="shared" si="0"/>
        <v>-0.12184871854092738</v>
      </c>
      <c r="F8" s="5">
        <f t="shared" si="0"/>
        <v>0.70361395848363184</v>
      </c>
      <c r="G8" s="5">
        <f t="shared" si="0"/>
        <v>0.86500809036409732</v>
      </c>
      <c r="H8" s="5">
        <f t="shared" si="0"/>
        <v>0.9239043412518404</v>
      </c>
      <c r="I8" s="42">
        <f t="shared" si="1"/>
        <v>-5.7142826131208468E-2</v>
      </c>
      <c r="J8" s="42">
        <f t="shared" si="2"/>
        <v>0.94000053800870198</v>
      </c>
      <c r="K8" s="42">
        <f t="shared" si="3"/>
        <v>9.4736328659880575E-2</v>
      </c>
      <c r="L8" s="42">
        <f t="shared" si="4"/>
        <v>3.1579622196837187E-2</v>
      </c>
      <c r="M8" s="5">
        <f t="shared" si="5"/>
        <v>-2.8776287807183332E-2</v>
      </c>
      <c r="N8" s="37">
        <f t="shared" si="6"/>
        <v>7.9999999999999988E-2</v>
      </c>
      <c r="O8" s="5">
        <f t="shared" si="7"/>
        <v>0</v>
      </c>
      <c r="P8" s="37">
        <f t="shared" si="7"/>
        <v>-9.5238095238095233E-2</v>
      </c>
      <c r="Q8" s="37">
        <f t="shared" si="8"/>
        <v>-0.13793103448275867</v>
      </c>
      <c r="R8" s="5">
        <f t="shared" si="8"/>
        <v>-2.5773195876288568E-3</v>
      </c>
      <c r="S8" s="4">
        <f t="shared" si="9"/>
        <v>-4</v>
      </c>
      <c r="T8" s="5">
        <f t="shared" si="10"/>
        <v>-1.0000000000000009E-2</v>
      </c>
    </row>
    <row r="9" spans="1:20" x14ac:dyDescent="0.3">
      <c r="A9" s="208"/>
      <c r="B9" s="3">
        <v>43573</v>
      </c>
      <c r="C9" s="24">
        <v>0.56544473803340667</v>
      </c>
      <c r="D9" s="5">
        <f t="shared" si="0"/>
        <v>0.10526315789473695</v>
      </c>
      <c r="E9" s="5">
        <f t="shared" si="0"/>
        <v>6.060604873715536E-2</v>
      </c>
      <c r="F9" s="5">
        <f t="shared" si="0"/>
        <v>0.83692586461004215</v>
      </c>
      <c r="G9" s="5">
        <f t="shared" si="0"/>
        <v>0.76627572786617359</v>
      </c>
      <c r="H9" s="5">
        <f t="shared" si="0"/>
        <v>0.7302283946685022</v>
      </c>
      <c r="I9" s="42">
        <f t="shared" si="1"/>
        <v>-4.0404051142573727E-2</v>
      </c>
      <c r="J9" s="42">
        <f t="shared" si="2"/>
        <v>0.73195869172841044</v>
      </c>
      <c r="K9" s="42">
        <f t="shared" si="3"/>
        <v>-3.846107135024035E-2</v>
      </c>
      <c r="L9" s="42">
        <f t="shared" si="4"/>
        <v>-2.0408667021213023E-2</v>
      </c>
      <c r="M9" s="5">
        <f t="shared" si="5"/>
        <v>-1.3872943704841378E-2</v>
      </c>
      <c r="N9" s="37">
        <f t="shared" si="6"/>
        <v>0.10999999999999999</v>
      </c>
      <c r="O9" s="37">
        <f t="shared" si="7"/>
        <v>-8.5714285714285743E-2</v>
      </c>
      <c r="P9" s="37">
        <f t="shared" si="7"/>
        <v>-5.2631578947368474E-2</v>
      </c>
      <c r="Q9" s="5">
        <f t="shared" si="8"/>
        <v>0.12000000000000011</v>
      </c>
      <c r="R9" s="37">
        <f t="shared" si="8"/>
        <v>-5.9431524547803649E-2</v>
      </c>
      <c r="S9" s="4">
        <f t="shared" si="9"/>
        <v>4</v>
      </c>
      <c r="T9" s="5">
        <f t="shared" si="10"/>
        <v>0</v>
      </c>
    </row>
    <row r="10" spans="1:20" x14ac:dyDescent="0.3">
      <c r="A10" s="208"/>
      <c r="B10" s="3">
        <v>43669</v>
      </c>
      <c r="C10" s="24">
        <v>1.2783695472773182</v>
      </c>
      <c r="D10" s="5">
        <f t="shared" si="0"/>
        <v>3.1578937674493712E-2</v>
      </c>
      <c r="E10" s="5">
        <f t="shared" si="0"/>
        <v>1.4499999272955346</v>
      </c>
      <c r="F10" s="5">
        <f t="shared" si="0"/>
        <v>1.4500003671943658</v>
      </c>
      <c r="G10" s="5">
        <f t="shared" si="0"/>
        <v>1.5235021310700287</v>
      </c>
      <c r="H10" s="5">
        <f t="shared" si="0"/>
        <v>1.3503180372102532</v>
      </c>
      <c r="I10" s="42">
        <f t="shared" si="1"/>
        <v>1.3749999518394702</v>
      </c>
      <c r="J10" s="42">
        <f t="shared" si="2"/>
        <v>1.7955054865126385E-7</v>
      </c>
      <c r="K10" s="42">
        <f t="shared" si="3"/>
        <v>3.0000715452885407E-2</v>
      </c>
      <c r="L10" s="42">
        <f t="shared" si="4"/>
        <v>-6.8628471411807612E-2</v>
      </c>
      <c r="M10" s="64">
        <f t="shared" si="5"/>
        <v>6.759249465322803E-3</v>
      </c>
      <c r="N10" s="37">
        <f t="shared" si="6"/>
        <v>1.999999999999999E-2</v>
      </c>
      <c r="O10" s="37">
        <f t="shared" si="7"/>
        <v>-0.15789473684210531</v>
      </c>
      <c r="P10" s="37">
        <f t="shared" si="7"/>
        <v>-9.9999999999999978E-2</v>
      </c>
      <c r="Q10" s="37">
        <f t="shared" si="8"/>
        <v>-0.16666666666666663</v>
      </c>
      <c r="R10" s="37">
        <f t="shared" si="8"/>
        <v>-0.16593886462882101</v>
      </c>
      <c r="S10" s="4">
        <f t="shared" si="9"/>
        <v>-5</v>
      </c>
      <c r="T10" s="5">
        <f t="shared" si="10"/>
        <v>-1.9999999999999907E-2</v>
      </c>
    </row>
    <row r="11" spans="1:20" x14ac:dyDescent="0.3">
      <c r="A11" s="208"/>
      <c r="B11" s="3">
        <v>43695</v>
      </c>
      <c r="C11" s="24">
        <v>1.0047958049198824</v>
      </c>
      <c r="D11" s="5">
        <f t="shared" si="0"/>
        <v>3.0612256263673698E-2</v>
      </c>
      <c r="E11" s="5">
        <f t="shared" si="0"/>
        <v>-1.8464518249368678E-2</v>
      </c>
      <c r="F11" s="5">
        <f t="shared" si="0"/>
        <v>-8.2399681885240161E-3</v>
      </c>
      <c r="G11" s="5">
        <f t="shared" si="0"/>
        <v>0.96285870768468551</v>
      </c>
      <c r="H11" s="5">
        <f t="shared" si="0"/>
        <v>1.0661671278564273</v>
      </c>
      <c r="I11" s="42">
        <f t="shared" si="1"/>
        <v>-4.7619048012258913E-2</v>
      </c>
      <c r="J11" s="42">
        <f t="shared" si="2"/>
        <v>1.0416892971213176E-2</v>
      </c>
      <c r="K11" s="42">
        <f t="shared" si="3"/>
        <v>0.97916698064497742</v>
      </c>
      <c r="L11" s="42">
        <f t="shared" si="4"/>
        <v>5.2631613150393664E-2</v>
      </c>
      <c r="M11" s="5">
        <f t="shared" si="5"/>
        <v>1.8080406594122689E-2</v>
      </c>
      <c r="N11" s="5">
        <f t="shared" si="6"/>
        <v>-1.999999999999999E-2</v>
      </c>
      <c r="O11" s="5">
        <f t="shared" si="7"/>
        <v>0.11764705882352944</v>
      </c>
      <c r="P11" s="30">
        <f t="shared" si="7"/>
        <v>-0.31034482758620685</v>
      </c>
      <c r="Q11" s="5">
        <f t="shared" si="8"/>
        <v>0.11111111111111116</v>
      </c>
      <c r="R11" s="30">
        <f t="shared" si="8"/>
        <v>-4.0404040404040442E-2</v>
      </c>
      <c r="S11" s="4">
        <f t="shared" si="9"/>
        <v>9</v>
      </c>
      <c r="T11" s="5">
        <f t="shared" si="10"/>
        <v>-1.0000000000000009E-2</v>
      </c>
    </row>
    <row r="12" spans="1:20" x14ac:dyDescent="0.3">
      <c r="A12" s="208"/>
      <c r="B12" s="3">
        <v>43729</v>
      </c>
      <c r="C12" s="24">
        <v>1.1368590113895878</v>
      </c>
      <c r="D12" s="5">
        <f t="shared" si="0"/>
        <v>-1.0101021238273722E-2</v>
      </c>
      <c r="E12" s="5">
        <f t="shared" si="0"/>
        <v>-4.9696980866703599E-2</v>
      </c>
      <c r="F12" s="5">
        <f t="shared" si="0"/>
        <v>1.1813784019373235</v>
      </c>
      <c r="G12" s="5">
        <f t="shared" si="0"/>
        <v>1.0932417623338901</v>
      </c>
      <c r="H12" s="5">
        <f t="shared" si="0"/>
        <v>1.1152745531323451</v>
      </c>
      <c r="I12" s="42">
        <f t="shared" si="1"/>
        <v>-4.0000000482837916E-2</v>
      </c>
      <c r="J12" s="42">
        <f t="shared" si="2"/>
        <v>1.2954556157538075</v>
      </c>
      <c r="K12" s="42">
        <f t="shared" si="3"/>
        <v>-4.0404103902907162E-2</v>
      </c>
      <c r="L12" s="42">
        <f t="shared" si="4"/>
        <v>1.0525678970731533E-2</v>
      </c>
      <c r="M12" s="49">
        <f t="shared" si="5"/>
        <v>-4.4650323164553196E-2</v>
      </c>
      <c r="N12" s="5">
        <f t="shared" si="6"/>
        <v>0</v>
      </c>
      <c r="O12" s="37">
        <f t="shared" si="7"/>
        <v>-0.421875</v>
      </c>
      <c r="P12" s="37">
        <f t="shared" si="7"/>
        <v>-9.0909090909090939E-2</v>
      </c>
      <c r="Q12" s="37">
        <f t="shared" si="8"/>
        <v>-0.16666666666666663</v>
      </c>
      <c r="R12" s="37">
        <f t="shared" si="8"/>
        <v>-1.5873015873015928E-2</v>
      </c>
      <c r="S12" s="4">
        <f t="shared" si="9"/>
        <v>-4</v>
      </c>
      <c r="T12" s="5">
        <f t="shared" si="10"/>
        <v>-2.0000000000000018E-2</v>
      </c>
    </row>
    <row r="13" spans="1:20" x14ac:dyDescent="0.3">
      <c r="A13" s="208"/>
      <c r="B13" s="3">
        <v>43747</v>
      </c>
      <c r="C13" s="24">
        <v>0.27002486365627365</v>
      </c>
      <c r="D13" s="5">
        <f t="shared" si="0"/>
        <v>-4.0404058256849784E-2</v>
      </c>
      <c r="E13" s="5">
        <f t="shared" si="0"/>
        <v>2.8138561833417564E-2</v>
      </c>
      <c r="F13" s="5">
        <f t="shared" si="0"/>
        <v>3.8523528413487274E-2</v>
      </c>
      <c r="G13" s="5">
        <f t="shared" si="0"/>
        <v>0.1358850646894203</v>
      </c>
      <c r="H13" s="5">
        <f t="shared" si="0"/>
        <v>0.21871070507745793</v>
      </c>
      <c r="I13" s="42">
        <f t="shared" si="1"/>
        <v>7.1428626475593893E-2</v>
      </c>
      <c r="J13" s="42">
        <f t="shared" si="2"/>
        <v>1.0100746111059822E-2</v>
      </c>
      <c r="K13" s="42">
        <f t="shared" si="3"/>
        <v>9.3749957138350659E-2</v>
      </c>
      <c r="L13" s="42">
        <f t="shared" si="4"/>
        <v>7.2917272145561984E-2</v>
      </c>
      <c r="M13" s="5">
        <f t="shared" si="5"/>
        <v>-6.8848515080423001E-3</v>
      </c>
      <c r="N13" s="5">
        <f t="shared" si="6"/>
        <v>0</v>
      </c>
      <c r="O13" s="5">
        <f t="shared" si="7"/>
        <v>0</v>
      </c>
      <c r="P13" s="5">
        <f t="shared" si="7"/>
        <v>0</v>
      </c>
      <c r="Q13" s="5">
        <f t="shared" si="8"/>
        <v>0.11538461538461542</v>
      </c>
      <c r="R13" s="37">
        <f t="shared" si="8"/>
        <v>-3.6842105263157898E-2</v>
      </c>
      <c r="S13" s="4">
        <f t="shared" si="9"/>
        <v>4</v>
      </c>
      <c r="T13" s="5">
        <f t="shared" si="10"/>
        <v>-2.9999999999999916E-2</v>
      </c>
    </row>
    <row r="14" spans="1:20" x14ac:dyDescent="0.3">
      <c r="A14" s="208"/>
      <c r="B14" s="3">
        <v>43759</v>
      </c>
      <c r="C14" s="24">
        <v>0.21035794983323086</v>
      </c>
      <c r="D14" s="5">
        <f t="shared" si="0"/>
        <v>9.3750020984576077E-2</v>
      </c>
      <c r="E14" s="5">
        <f t="shared" si="0"/>
        <v>0.11607136214794367</v>
      </c>
      <c r="F14" s="5">
        <f t="shared" si="0"/>
        <v>0.19661259657535912</v>
      </c>
      <c r="G14" s="5">
        <f t="shared" si="0"/>
        <v>0.24595774578637175</v>
      </c>
      <c r="H14" s="5">
        <f t="shared" si="0"/>
        <v>0.32382903302894461</v>
      </c>
      <c r="I14" s="42">
        <f t="shared" si="1"/>
        <v>2.0408082957817264E-2</v>
      </c>
      <c r="J14" s="42">
        <f t="shared" si="2"/>
        <v>7.2164950341893075E-2</v>
      </c>
      <c r="K14" s="42">
        <f t="shared" si="3"/>
        <v>4.1237363999205634E-2</v>
      </c>
      <c r="L14" s="42">
        <f t="shared" si="4"/>
        <v>6.2499139722772323E-2</v>
      </c>
      <c r="M14" s="5">
        <f t="shared" si="5"/>
        <v>-4.5103455490600908E-2</v>
      </c>
      <c r="N14" s="37">
        <f t="shared" si="6"/>
        <v>1.0000000000000009E-2</v>
      </c>
      <c r="O14" s="5">
        <f t="shared" si="7"/>
        <v>0</v>
      </c>
      <c r="P14" s="5">
        <f t="shared" si="7"/>
        <v>4.7619047619047672E-2</v>
      </c>
      <c r="Q14" s="5">
        <f t="shared" si="8"/>
        <v>0.19999999999999996</v>
      </c>
      <c r="R14" s="5">
        <f t="shared" si="8"/>
        <v>1.6574585635359185E-2</v>
      </c>
      <c r="S14" s="4">
        <f t="shared" si="9"/>
        <v>0</v>
      </c>
      <c r="T14" s="5">
        <f t="shared" si="10"/>
        <v>-1.0000000000000009E-2</v>
      </c>
    </row>
    <row r="15" spans="1:20" x14ac:dyDescent="0.3">
      <c r="A15" s="208"/>
      <c r="B15" s="3">
        <v>43760</v>
      </c>
      <c r="C15" s="24">
        <v>0.21066231862763574</v>
      </c>
      <c r="D15" s="5">
        <f t="shared" si="0"/>
        <v>-9.9009720434640736E-3</v>
      </c>
      <c r="E15" s="5">
        <f t="shared" si="0"/>
        <v>4.2209470602158072E-2</v>
      </c>
      <c r="F15" s="5">
        <f t="shared" si="0"/>
        <v>5.3066170372625399E-2</v>
      </c>
      <c r="G15" s="5">
        <f t="shared" si="0"/>
        <v>0.10734753639599526</v>
      </c>
      <c r="H15" s="5">
        <f t="shared" si="0"/>
        <v>0.19867558485682779</v>
      </c>
      <c r="I15" s="42">
        <f t="shared" si="1"/>
        <v>5.2631546112283933E-2</v>
      </c>
      <c r="J15" s="42">
        <f t="shared" si="2"/>
        <v>1.0417003564739069E-2</v>
      </c>
      <c r="K15" s="42">
        <f t="shared" si="3"/>
        <v>5.1546016338329892E-2</v>
      </c>
      <c r="L15" s="42">
        <f t="shared" si="4"/>
        <v>8.2474603012231862E-2</v>
      </c>
      <c r="M15" s="5">
        <f t="shared" si="5"/>
        <v>-7.3509507809143004E-3</v>
      </c>
      <c r="N15" s="5">
        <f t="shared" si="6"/>
        <v>-1.0000000000000009E-2</v>
      </c>
      <c r="O15" s="5">
        <f t="shared" si="7"/>
        <v>5.7142857142857162E-2</v>
      </c>
      <c r="P15" s="5">
        <f t="shared" si="7"/>
        <v>0.11764705882352944</v>
      </c>
      <c r="Q15" s="5">
        <f t="shared" si="8"/>
        <v>0.15999999999999992</v>
      </c>
      <c r="R15" s="30">
        <f t="shared" si="8"/>
        <v>-4.5685279187817285E-2</v>
      </c>
      <c r="S15" s="4">
        <f t="shared" si="9"/>
        <v>0</v>
      </c>
      <c r="T15" s="30">
        <f t="shared" si="10"/>
        <v>2.9999999999999916E-2</v>
      </c>
    </row>
    <row r="16" spans="1:20" x14ac:dyDescent="0.3">
      <c r="A16" s="208"/>
      <c r="B16" s="3">
        <v>43793</v>
      </c>
      <c r="C16" s="24">
        <v>1.2404609829743283</v>
      </c>
      <c r="D16" s="5">
        <f t="shared" si="0"/>
        <v>5.1020419528979843E-2</v>
      </c>
      <c r="E16" s="5">
        <f t="shared" si="0"/>
        <v>4.0614346651422384E-2</v>
      </c>
      <c r="F16" s="5">
        <f t="shared" si="0"/>
        <v>1.6015363592949896</v>
      </c>
      <c r="G16" s="5">
        <f t="shared" si="0"/>
        <v>1.4033245515961092</v>
      </c>
      <c r="H16" s="5">
        <f t="shared" si="0"/>
        <v>1.3547702422639891</v>
      </c>
      <c r="I16" s="42">
        <f t="shared" si="1"/>
        <v>-9.9009236016756041E-3</v>
      </c>
      <c r="J16" s="42">
        <f t="shared" si="2"/>
        <v>1.5000004734380563</v>
      </c>
      <c r="K16" s="42">
        <f t="shared" si="3"/>
        <v>-7.61902892460804E-2</v>
      </c>
      <c r="L16" s="42">
        <f t="shared" si="4"/>
        <v>-2.02029764560403E-2</v>
      </c>
      <c r="M16" s="30">
        <f t="shared" si="5"/>
        <v>1.853606553504461E-2</v>
      </c>
      <c r="N16" s="5">
        <f t="shared" si="6"/>
        <v>0</v>
      </c>
      <c r="O16" s="30">
        <f t="shared" si="7"/>
        <v>-0.6964285714285714</v>
      </c>
      <c r="P16" s="5">
        <f t="shared" si="7"/>
        <v>0</v>
      </c>
      <c r="Q16" s="5">
        <f t="shared" si="8"/>
        <v>0</v>
      </c>
      <c r="R16" s="5">
        <f t="shared" si="8"/>
        <v>2.8328611898016387E-3</v>
      </c>
      <c r="S16" s="4">
        <f t="shared" si="9"/>
        <v>-1</v>
      </c>
      <c r="T16" s="5">
        <f t="shared" si="10"/>
        <v>0</v>
      </c>
    </row>
    <row r="17" spans="1:20" x14ac:dyDescent="0.3">
      <c r="A17" s="208"/>
      <c r="B17" s="3">
        <v>43821</v>
      </c>
      <c r="C17" s="24">
        <v>0.21029166080314066</v>
      </c>
      <c r="D17" s="5">
        <f t="shared" si="0"/>
        <v>0</v>
      </c>
      <c r="E17" s="5">
        <f t="shared" si="0"/>
        <v>5.2083374099396229E-2</v>
      </c>
      <c r="F17" s="5">
        <f t="shared" si="0"/>
        <v>0.16282896905478772</v>
      </c>
      <c r="G17" s="5">
        <f t="shared" si="0"/>
        <v>0.16282881218022083</v>
      </c>
      <c r="H17" s="5">
        <f t="shared" si="0"/>
        <v>0.21029166080314066</v>
      </c>
      <c r="I17" s="42">
        <f t="shared" si="1"/>
        <v>5.2083374099396229E-2</v>
      </c>
      <c r="J17" s="42">
        <f t="shared" si="2"/>
        <v>0.10526313568085044</v>
      </c>
      <c r="K17" s="62">
        <f t="shared" si="3"/>
        <v>-1.3490768735469061E-7</v>
      </c>
      <c r="L17" s="42">
        <f t="shared" si="4"/>
        <v>4.0816711906140668E-2</v>
      </c>
      <c r="M17" s="5">
        <f t="shared" si="5"/>
        <v>-4.4730834520302021E-2</v>
      </c>
      <c r="N17" s="5">
        <f t="shared" si="6"/>
        <v>0</v>
      </c>
      <c r="O17" s="5">
        <f t="shared" si="7"/>
        <v>0</v>
      </c>
      <c r="P17" s="37">
        <f t="shared" si="7"/>
        <v>-0.1428571428571429</v>
      </c>
      <c r="Q17" s="37">
        <f t="shared" si="8"/>
        <v>-7.407407407407407E-2</v>
      </c>
      <c r="R17" s="5">
        <f t="shared" si="8"/>
        <v>0.11830985915492964</v>
      </c>
      <c r="S17" s="4">
        <f t="shared" si="9"/>
        <v>7</v>
      </c>
      <c r="T17" s="37">
        <f t="shared" si="10"/>
        <v>1.0000000000000009E-2</v>
      </c>
    </row>
    <row r="18" spans="1:20" ht="17.399999999999999" customHeight="1" x14ac:dyDescent="0.3">
      <c r="A18" s="208"/>
      <c r="B18" s="3">
        <v>43827</v>
      </c>
      <c r="C18" s="24">
        <v>0.2003332689885069</v>
      </c>
      <c r="D18" s="5">
        <f t="shared" si="0"/>
        <v>-1.9417475518175187E-2</v>
      </c>
      <c r="E18" s="5">
        <f t="shared" si="0"/>
        <v>2.1440220673887067E-2</v>
      </c>
      <c r="F18" s="5">
        <f t="shared" si="0"/>
        <v>7.4640233679248436E-2</v>
      </c>
      <c r="G18" s="5">
        <f t="shared" si="0"/>
        <v>0.11988775993039691</v>
      </c>
      <c r="H18" s="5">
        <f t="shared" si="0"/>
        <v>0.17702582712427128</v>
      </c>
      <c r="I18" s="42">
        <f t="shared" si="1"/>
        <v>4.1666759474071613E-2</v>
      </c>
      <c r="J18" s="42">
        <f t="shared" si="2"/>
        <v>5.2083334813527671E-2</v>
      </c>
      <c r="K18" s="42">
        <f t="shared" si="3"/>
        <v>4.2104813158013288E-2</v>
      </c>
      <c r="L18" s="42">
        <f t="shared" si="4"/>
        <v>5.1021244483845152E-2</v>
      </c>
      <c r="M18" s="5">
        <f t="shared" si="5"/>
        <v>-4.0874845806049609E-2</v>
      </c>
      <c r="N18" s="37">
        <f t="shared" si="6"/>
        <v>1.999999999999999E-2</v>
      </c>
      <c r="O18" s="37">
        <f t="shared" si="7"/>
        <v>-0.23076923076923073</v>
      </c>
      <c r="P18" s="5">
        <f t="shared" si="7"/>
        <v>5.8823529411764719E-2</v>
      </c>
      <c r="Q18" s="37">
        <f t="shared" si="8"/>
        <v>-6.8965517241379337E-2</v>
      </c>
      <c r="R18" s="5">
        <f t="shared" si="8"/>
        <v>0.10857142857142854</v>
      </c>
      <c r="S18" s="4">
        <f t="shared" si="9"/>
        <v>6</v>
      </c>
      <c r="T18" s="5">
        <f t="shared" si="10"/>
        <v>0</v>
      </c>
    </row>
    <row r="19" spans="1:20" x14ac:dyDescent="0.3"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46.8" x14ac:dyDescent="0.3">
      <c r="A20" s="206" t="s">
        <v>63</v>
      </c>
      <c r="B20" s="1" t="s">
        <v>0</v>
      </c>
      <c r="C20" s="146" t="s">
        <v>25</v>
      </c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  <c r="I20" s="2" t="s">
        <v>19</v>
      </c>
      <c r="J20" s="2" t="s">
        <v>20</v>
      </c>
      <c r="K20" s="2" t="s">
        <v>21</v>
      </c>
      <c r="L20" s="2" t="s">
        <v>22</v>
      </c>
      <c r="M20" s="73" t="s">
        <v>10</v>
      </c>
      <c r="N20" s="73" t="s">
        <v>11</v>
      </c>
      <c r="O20" s="73" t="s">
        <v>12</v>
      </c>
      <c r="P20" s="73" t="s">
        <v>13</v>
      </c>
      <c r="Q20" s="73" t="s">
        <v>14</v>
      </c>
      <c r="R20" s="73" t="s">
        <v>15</v>
      </c>
      <c r="S20" s="73" t="s">
        <v>16</v>
      </c>
      <c r="T20" s="73" t="s">
        <v>17</v>
      </c>
    </row>
    <row r="21" spans="1:20" x14ac:dyDescent="0.3">
      <c r="A21" s="206"/>
      <c r="B21" s="3">
        <v>43501</v>
      </c>
      <c r="C21" s="24">
        <v>1.1476852728398028</v>
      </c>
      <c r="D21" s="4">
        <v>22368860</v>
      </c>
      <c r="E21" s="38">
        <v>5871825</v>
      </c>
      <c r="F21" s="38">
        <v>2372217</v>
      </c>
      <c r="G21" s="38">
        <v>1679767</v>
      </c>
      <c r="H21" s="38">
        <v>1349861</v>
      </c>
      <c r="I21" s="24">
        <f>E21/D21</f>
        <v>0.26249996647124618</v>
      </c>
      <c r="J21" s="24">
        <f t="shared" ref="J21:L21" si="11">F21/E21</f>
        <v>0.40399994890855911</v>
      </c>
      <c r="K21" s="24">
        <f t="shared" si="11"/>
        <v>0.7081000599860805</v>
      </c>
      <c r="L21" s="24">
        <f t="shared" si="11"/>
        <v>0.80360014216257369</v>
      </c>
      <c r="M21" s="4">
        <v>408982</v>
      </c>
      <c r="N21" s="5">
        <v>0.18</v>
      </c>
      <c r="O21" s="4">
        <v>30</v>
      </c>
      <c r="P21" s="4">
        <v>21</v>
      </c>
      <c r="Q21" s="4">
        <v>28</v>
      </c>
      <c r="R21" s="4">
        <v>371</v>
      </c>
      <c r="S21" s="4">
        <v>39</v>
      </c>
      <c r="T21" s="5">
        <v>0.91</v>
      </c>
    </row>
    <row r="22" spans="1:20" x14ac:dyDescent="0.3">
      <c r="A22" s="206"/>
      <c r="B22" s="3">
        <v>43522</v>
      </c>
      <c r="C22" s="24">
        <v>1.157692572996929</v>
      </c>
      <c r="D22" s="38">
        <v>22368860</v>
      </c>
      <c r="E22" s="120">
        <v>5480370</v>
      </c>
      <c r="F22" s="31">
        <v>2257912</v>
      </c>
      <c r="G22" s="31">
        <v>1681241</v>
      </c>
      <c r="H22" s="31">
        <v>1364832</v>
      </c>
      <c r="I22" s="24">
        <f t="shared" ref="I22:I35" si="12">E22/D22</f>
        <v>0.24499996870649643</v>
      </c>
      <c r="J22" s="24">
        <f t="shared" ref="J22:J35" si="13">F22/E22</f>
        <v>0.41199991971345001</v>
      </c>
      <c r="K22" s="24">
        <f t="shared" ref="K22:K35" si="14">G22/F22</f>
        <v>0.74459987811748196</v>
      </c>
      <c r="L22" s="24">
        <f t="shared" ref="L22:L35" si="15">H22/G22</f>
        <v>0.81180033082704983</v>
      </c>
      <c r="M22" s="4">
        <v>400671</v>
      </c>
      <c r="N22" s="5">
        <v>0.18</v>
      </c>
      <c r="O22" s="4">
        <v>33</v>
      </c>
      <c r="P22" s="4">
        <v>17</v>
      </c>
      <c r="Q22" s="4">
        <v>28</v>
      </c>
      <c r="R22" s="4">
        <v>369</v>
      </c>
      <c r="S22" s="4">
        <v>40</v>
      </c>
      <c r="T22" s="5">
        <v>0.95</v>
      </c>
    </row>
    <row r="23" spans="1:20" x14ac:dyDescent="0.3">
      <c r="A23" s="206"/>
      <c r="B23" s="3">
        <v>43533</v>
      </c>
      <c r="C23" s="24">
        <v>1.0202070652584103</v>
      </c>
      <c r="D23" s="4">
        <v>46685340</v>
      </c>
      <c r="E23" s="4">
        <v>9705882</v>
      </c>
      <c r="F23" s="4">
        <v>3267000</v>
      </c>
      <c r="G23" s="38">
        <v>2310422</v>
      </c>
      <c r="H23" s="38">
        <v>1820150</v>
      </c>
      <c r="I23" s="24">
        <f t="shared" si="12"/>
        <v>0.20789999601587994</v>
      </c>
      <c r="J23" s="24">
        <f t="shared" si="13"/>
        <v>0.33660001224000047</v>
      </c>
      <c r="K23" s="24">
        <f t="shared" si="14"/>
        <v>0.70719987756351388</v>
      </c>
      <c r="L23" s="24">
        <f t="shared" si="15"/>
        <v>0.78779980453787235</v>
      </c>
      <c r="M23" s="4">
        <v>404097</v>
      </c>
      <c r="N23" s="5">
        <v>0.17</v>
      </c>
      <c r="O23" s="4">
        <v>33</v>
      </c>
      <c r="P23" s="4">
        <v>21</v>
      </c>
      <c r="Q23" s="4">
        <v>28</v>
      </c>
      <c r="R23" s="4">
        <v>386</v>
      </c>
      <c r="S23" s="4">
        <v>31</v>
      </c>
      <c r="T23" s="5">
        <v>0.95</v>
      </c>
    </row>
    <row r="24" spans="1:20" x14ac:dyDescent="0.3">
      <c r="A24" s="206"/>
      <c r="B24" s="3">
        <v>43550</v>
      </c>
      <c r="C24" s="24">
        <v>0.87233982685769784</v>
      </c>
      <c r="D24" s="4">
        <v>20848646</v>
      </c>
      <c r="E24" s="121">
        <v>5107918</v>
      </c>
      <c r="F24" s="121">
        <v>2043167</v>
      </c>
      <c r="G24" s="121">
        <v>1476597</v>
      </c>
      <c r="H24" s="38">
        <v>1259241</v>
      </c>
      <c r="I24" s="24">
        <f t="shared" si="12"/>
        <v>0.2449999870495187</v>
      </c>
      <c r="J24" s="24">
        <f t="shared" si="13"/>
        <v>0.39999996084510364</v>
      </c>
      <c r="K24" s="24">
        <f t="shared" si="14"/>
        <v>0.72270010234112048</v>
      </c>
      <c r="L24" s="24">
        <f t="shared" si="15"/>
        <v>0.85279937586220211</v>
      </c>
      <c r="M24" s="4">
        <v>395869</v>
      </c>
      <c r="N24" s="5">
        <v>0.17</v>
      </c>
      <c r="O24" s="4">
        <v>39</v>
      </c>
      <c r="P24" s="4">
        <v>18</v>
      </c>
      <c r="Q24" s="4">
        <v>25</v>
      </c>
      <c r="R24" s="4">
        <v>366</v>
      </c>
      <c r="S24" s="4">
        <v>36</v>
      </c>
      <c r="T24" s="5">
        <v>0.94</v>
      </c>
    </row>
    <row r="25" spans="1:20" x14ac:dyDescent="0.3">
      <c r="A25" s="206"/>
      <c r="B25" s="3">
        <v>43566</v>
      </c>
      <c r="C25" s="24">
        <v>1.0656657324153227</v>
      </c>
      <c r="D25" s="120">
        <v>20631473</v>
      </c>
      <c r="E25" s="120">
        <v>5106289</v>
      </c>
      <c r="F25" s="38">
        <v>1981240</v>
      </c>
      <c r="G25" s="38">
        <v>1504157</v>
      </c>
      <c r="H25" s="38">
        <v>1208741</v>
      </c>
      <c r="I25" s="24">
        <f t="shared" si="12"/>
        <v>0.24749997249348119</v>
      </c>
      <c r="J25" s="24">
        <f t="shared" si="13"/>
        <v>0.38799997414952425</v>
      </c>
      <c r="K25" s="24">
        <f t="shared" si="14"/>
        <v>0.75919979406836124</v>
      </c>
      <c r="L25" s="24">
        <f t="shared" si="15"/>
        <v>0.80360028906556957</v>
      </c>
      <c r="M25" s="4">
        <v>394581</v>
      </c>
      <c r="N25" s="5">
        <v>0.18</v>
      </c>
      <c r="O25" s="4">
        <v>35</v>
      </c>
      <c r="P25" s="4">
        <v>19</v>
      </c>
      <c r="Q25" s="4">
        <v>25</v>
      </c>
      <c r="R25" s="4">
        <v>387</v>
      </c>
      <c r="S25" s="4">
        <v>36</v>
      </c>
      <c r="T25" s="5">
        <v>0.91</v>
      </c>
    </row>
    <row r="26" spans="1:20" x14ac:dyDescent="0.3">
      <c r="A26" s="206"/>
      <c r="B26" s="3">
        <v>43573</v>
      </c>
      <c r="C26" s="24">
        <v>0.56544473803340667</v>
      </c>
      <c r="D26" s="38">
        <v>22803207</v>
      </c>
      <c r="E26" s="38">
        <v>5415761</v>
      </c>
      <c r="F26" s="38">
        <v>3639391</v>
      </c>
      <c r="G26" s="38">
        <v>2656756</v>
      </c>
      <c r="H26" s="38">
        <v>2091398</v>
      </c>
      <c r="I26" s="24">
        <f t="shared" si="12"/>
        <v>0.23749997094706898</v>
      </c>
      <c r="J26" s="24">
        <f t="shared" si="13"/>
        <v>0.67199992761866711</v>
      </c>
      <c r="K26" s="24">
        <f t="shared" si="14"/>
        <v>0.73000015661961026</v>
      </c>
      <c r="L26" s="24">
        <f t="shared" si="15"/>
        <v>0.78719987834787986</v>
      </c>
      <c r="M26" s="4">
        <v>389107</v>
      </c>
      <c r="N26" s="5">
        <v>0.28999999999999998</v>
      </c>
      <c r="O26" s="4">
        <v>32</v>
      </c>
      <c r="P26" s="4">
        <v>18</v>
      </c>
      <c r="Q26" s="4">
        <v>28</v>
      </c>
      <c r="R26" s="4">
        <v>364</v>
      </c>
      <c r="S26" s="4">
        <v>40</v>
      </c>
      <c r="T26" s="5">
        <v>0.91</v>
      </c>
    </row>
    <row r="27" spans="1:20" x14ac:dyDescent="0.3">
      <c r="A27" s="206"/>
      <c r="B27" s="3">
        <v>43669</v>
      </c>
      <c r="C27" s="24">
        <v>1.2783695472773182</v>
      </c>
      <c r="D27" s="38">
        <v>21282993</v>
      </c>
      <c r="E27" s="38">
        <v>5054710</v>
      </c>
      <c r="F27" s="38">
        <v>2001665</v>
      </c>
      <c r="G27" s="38">
        <v>1505052</v>
      </c>
      <c r="H27" s="38">
        <v>1172435</v>
      </c>
      <c r="I27" s="24">
        <f t="shared" si="12"/>
        <v>0.2374999606493316</v>
      </c>
      <c r="J27" s="24">
        <f t="shared" si="13"/>
        <v>0.3959999683463542</v>
      </c>
      <c r="K27" s="24">
        <f t="shared" si="14"/>
        <v>0.75190004321402437</v>
      </c>
      <c r="L27" s="24">
        <f t="shared" si="15"/>
        <v>0.77899966247013397</v>
      </c>
      <c r="M27" s="4">
        <v>390237</v>
      </c>
      <c r="N27" s="5">
        <v>0.19</v>
      </c>
      <c r="O27" s="4">
        <v>32</v>
      </c>
      <c r="P27" s="4">
        <v>18</v>
      </c>
      <c r="Q27" s="4">
        <v>25</v>
      </c>
      <c r="R27" s="4">
        <v>382</v>
      </c>
      <c r="S27" s="4">
        <v>35</v>
      </c>
      <c r="T27" s="5">
        <v>0.93</v>
      </c>
    </row>
    <row r="28" spans="1:20" x14ac:dyDescent="0.3">
      <c r="A28" s="206"/>
      <c r="B28" s="3">
        <v>43695</v>
      </c>
      <c r="C28" s="24">
        <v>1.0047958049198824</v>
      </c>
      <c r="D28" s="38">
        <v>45338648</v>
      </c>
      <c r="E28" s="121">
        <v>9521116</v>
      </c>
      <c r="F28" s="121">
        <v>3140064</v>
      </c>
      <c r="G28" s="38">
        <v>2028481</v>
      </c>
      <c r="H28" s="38">
        <v>1582215</v>
      </c>
      <c r="I28" s="24">
        <f t="shared" si="12"/>
        <v>0.20999999823550097</v>
      </c>
      <c r="J28" s="24">
        <f t="shared" si="13"/>
        <v>0.32979999403431276</v>
      </c>
      <c r="K28" s="24">
        <f t="shared" si="14"/>
        <v>0.64599989044809281</v>
      </c>
      <c r="L28" s="24">
        <f t="shared" si="15"/>
        <v>0.77999991126364998</v>
      </c>
      <c r="M28" s="4">
        <v>390612</v>
      </c>
      <c r="N28" s="5">
        <v>0.17</v>
      </c>
      <c r="O28" s="4">
        <v>38</v>
      </c>
      <c r="P28" s="4">
        <v>20</v>
      </c>
      <c r="Q28" s="4">
        <v>30</v>
      </c>
      <c r="R28" s="4">
        <v>380</v>
      </c>
      <c r="S28" s="4">
        <v>40</v>
      </c>
      <c r="T28" s="5">
        <v>0.94</v>
      </c>
    </row>
    <row r="29" spans="1:20" x14ac:dyDescent="0.3">
      <c r="A29" s="206"/>
      <c r="B29" s="3">
        <v>43729</v>
      </c>
      <c r="C29" s="24">
        <v>1.1368590113895878</v>
      </c>
      <c r="D29" s="143">
        <v>43991955</v>
      </c>
      <c r="E29" s="143">
        <v>8868778</v>
      </c>
      <c r="F29" s="38">
        <v>3045538</v>
      </c>
      <c r="G29" s="38">
        <v>1967417</v>
      </c>
      <c r="H29" s="38">
        <v>1473202</v>
      </c>
      <c r="I29" s="24">
        <f t="shared" si="12"/>
        <v>0.2015999970903771</v>
      </c>
      <c r="J29" s="24">
        <f t="shared" si="13"/>
        <v>0.34339995882183544</v>
      </c>
      <c r="K29" s="24">
        <f t="shared" si="14"/>
        <v>0.6459998200646323</v>
      </c>
      <c r="L29" s="24">
        <f t="shared" si="15"/>
        <v>0.74880007644541036</v>
      </c>
      <c r="M29" s="4">
        <v>388449</v>
      </c>
      <c r="N29" s="5">
        <v>0.17</v>
      </c>
      <c r="O29" s="4">
        <v>37</v>
      </c>
      <c r="P29" s="4">
        <v>20</v>
      </c>
      <c r="Q29" s="4">
        <v>25</v>
      </c>
      <c r="R29" s="4">
        <v>372</v>
      </c>
      <c r="S29" s="4">
        <v>31</v>
      </c>
      <c r="T29" s="5">
        <v>0.91</v>
      </c>
    </row>
    <row r="30" spans="1:20" x14ac:dyDescent="0.3">
      <c r="A30" s="206"/>
      <c r="B30" s="3">
        <v>43747</v>
      </c>
      <c r="C30" s="24">
        <v>0.27002486365627365</v>
      </c>
      <c r="D30" s="143">
        <v>20631473</v>
      </c>
      <c r="E30" s="38">
        <v>5415761</v>
      </c>
      <c r="F30" s="38">
        <v>2166304</v>
      </c>
      <c r="G30" s="38">
        <v>1660472</v>
      </c>
      <c r="H30" s="38">
        <v>1402435</v>
      </c>
      <c r="I30" s="24">
        <f t="shared" si="12"/>
        <v>0.2624999678888657</v>
      </c>
      <c r="J30" s="24">
        <f t="shared" si="13"/>
        <v>0.39999992614149699</v>
      </c>
      <c r="K30" s="24">
        <f t="shared" si="14"/>
        <v>0.76649999261414836</v>
      </c>
      <c r="L30" s="24">
        <f t="shared" si="15"/>
        <v>0.84460021006075381</v>
      </c>
      <c r="M30" s="4">
        <v>382253</v>
      </c>
      <c r="N30" s="5">
        <v>0.19</v>
      </c>
      <c r="O30" s="4">
        <v>34</v>
      </c>
      <c r="P30" s="4">
        <v>19</v>
      </c>
      <c r="Q30" s="4">
        <v>29</v>
      </c>
      <c r="R30" s="4">
        <v>366</v>
      </c>
      <c r="S30" s="4">
        <v>34</v>
      </c>
      <c r="T30" s="5">
        <v>0.91</v>
      </c>
    </row>
    <row r="31" spans="1:20" x14ac:dyDescent="0.3">
      <c r="A31" s="206"/>
      <c r="B31" s="3">
        <v>43759</v>
      </c>
      <c r="C31" s="24">
        <v>0.21035794983323086</v>
      </c>
      <c r="D31" s="38">
        <v>22803207</v>
      </c>
      <c r="E31" s="38">
        <v>5700801</v>
      </c>
      <c r="F31" s="38">
        <v>2371533</v>
      </c>
      <c r="G31" s="38">
        <v>1748531</v>
      </c>
      <c r="H31" s="38">
        <v>1462471</v>
      </c>
      <c r="I31" s="24">
        <f t="shared" si="12"/>
        <v>0.24999996710988942</v>
      </c>
      <c r="J31" s="24">
        <f t="shared" si="13"/>
        <v>0.4159999621105876</v>
      </c>
      <c r="K31" s="24">
        <f t="shared" si="14"/>
        <v>0.73729988155340875</v>
      </c>
      <c r="L31" s="24">
        <f t="shared" si="15"/>
        <v>0.83639981218519999</v>
      </c>
      <c r="M31" s="4">
        <v>383369</v>
      </c>
      <c r="N31" s="5">
        <v>0.19</v>
      </c>
      <c r="O31" s="4">
        <v>31</v>
      </c>
      <c r="P31" s="4">
        <v>22</v>
      </c>
      <c r="Q31" s="4">
        <v>30</v>
      </c>
      <c r="R31" s="4">
        <v>368</v>
      </c>
      <c r="S31" s="4">
        <v>36</v>
      </c>
      <c r="T31" s="5">
        <v>0.92</v>
      </c>
    </row>
    <row r="32" spans="1:20" x14ac:dyDescent="0.3">
      <c r="A32" s="206"/>
      <c r="B32" s="3">
        <v>43760</v>
      </c>
      <c r="C32" s="24">
        <v>0.21066231862763574</v>
      </c>
      <c r="D32" s="143">
        <v>21717340</v>
      </c>
      <c r="E32" s="38">
        <v>5429335</v>
      </c>
      <c r="F32" s="38">
        <v>2106582</v>
      </c>
      <c r="G32" s="38">
        <v>1568560</v>
      </c>
      <c r="H32" s="38">
        <v>1350531</v>
      </c>
      <c r="I32" s="24">
        <f t="shared" si="12"/>
        <v>0.25</v>
      </c>
      <c r="J32" s="24">
        <f t="shared" si="13"/>
        <v>0.38800000368369236</v>
      </c>
      <c r="K32" s="24">
        <f t="shared" si="14"/>
        <v>0.74459954561464969</v>
      </c>
      <c r="L32" s="24">
        <f t="shared" si="15"/>
        <v>0.86100053552302747</v>
      </c>
      <c r="M32" s="4">
        <v>399709</v>
      </c>
      <c r="N32" s="5">
        <v>0.18</v>
      </c>
      <c r="O32" s="4">
        <v>37</v>
      </c>
      <c r="P32" s="4">
        <v>19</v>
      </c>
      <c r="Q32" s="4">
        <v>29</v>
      </c>
      <c r="R32" s="4">
        <v>376</v>
      </c>
      <c r="S32" s="4">
        <v>32</v>
      </c>
      <c r="T32" s="5">
        <v>0.94</v>
      </c>
    </row>
    <row r="33" spans="1:20" x14ac:dyDescent="0.3">
      <c r="A33" s="206"/>
      <c r="B33" s="3">
        <v>43793</v>
      </c>
      <c r="C33" s="24">
        <v>1.2404609829743283</v>
      </c>
      <c r="D33" s="31">
        <v>46236443</v>
      </c>
      <c r="E33" s="31">
        <v>9709653</v>
      </c>
      <c r="F33" s="31">
        <v>3301282</v>
      </c>
      <c r="G33" s="31">
        <v>2177525</v>
      </c>
      <c r="H33" s="31">
        <v>1647515</v>
      </c>
      <c r="I33" s="24">
        <f t="shared" si="12"/>
        <v>0.20999999935116115</v>
      </c>
      <c r="J33" s="24">
        <f t="shared" si="13"/>
        <v>0.33999999794019414</v>
      </c>
      <c r="K33" s="24">
        <f t="shared" si="14"/>
        <v>0.65959981607145346</v>
      </c>
      <c r="L33" s="24">
        <f t="shared" si="15"/>
        <v>0.75659980941665428</v>
      </c>
      <c r="M33" s="4">
        <v>388049</v>
      </c>
      <c r="N33" s="5">
        <v>0.19</v>
      </c>
      <c r="O33" s="4">
        <v>34</v>
      </c>
      <c r="P33" s="4">
        <v>22</v>
      </c>
      <c r="Q33" s="4">
        <v>27</v>
      </c>
      <c r="R33" s="4">
        <v>354</v>
      </c>
      <c r="S33" s="4">
        <v>37</v>
      </c>
      <c r="T33" s="5">
        <v>0.95</v>
      </c>
    </row>
    <row r="34" spans="1:20" x14ac:dyDescent="0.3">
      <c r="A34" s="206"/>
      <c r="B34" s="3">
        <v>43821</v>
      </c>
      <c r="C34" s="24">
        <v>0.21029166080314066</v>
      </c>
      <c r="D34" s="4">
        <v>43094160</v>
      </c>
      <c r="E34" s="38">
        <v>9140271</v>
      </c>
      <c r="F34" s="38">
        <v>3263076</v>
      </c>
      <c r="G34" s="38">
        <v>2107947</v>
      </c>
      <c r="H34" s="38">
        <v>1677083</v>
      </c>
      <c r="I34" s="24">
        <f t="shared" si="12"/>
        <v>0.21209999220311987</v>
      </c>
      <c r="J34" s="24">
        <f t="shared" si="13"/>
        <v>0.35699991827375799</v>
      </c>
      <c r="K34" s="24">
        <f t="shared" si="14"/>
        <v>0.64599997057990677</v>
      </c>
      <c r="L34" s="24">
        <f t="shared" si="15"/>
        <v>0.79560017400817007</v>
      </c>
      <c r="M34" s="4">
        <v>391668</v>
      </c>
      <c r="N34" s="5">
        <v>0.18</v>
      </c>
      <c r="O34" s="4">
        <v>30</v>
      </c>
      <c r="P34" s="4">
        <v>18</v>
      </c>
      <c r="Q34" s="4">
        <v>25</v>
      </c>
      <c r="R34" s="4">
        <v>397</v>
      </c>
      <c r="S34" s="4">
        <v>39</v>
      </c>
      <c r="T34" s="5">
        <v>0.92</v>
      </c>
    </row>
    <row r="35" spans="1:20" x14ac:dyDescent="0.3">
      <c r="A35" s="206"/>
      <c r="B35" s="3">
        <v>43827</v>
      </c>
      <c r="C35" s="24">
        <v>0.2003332689885069</v>
      </c>
      <c r="D35" s="121">
        <v>45338648</v>
      </c>
      <c r="E35" s="38">
        <v>9521116</v>
      </c>
      <c r="F35" s="38">
        <v>3269551</v>
      </c>
      <c r="G35" s="38">
        <v>2201061</v>
      </c>
      <c r="H35" s="38">
        <v>1768333</v>
      </c>
      <c r="I35" s="24">
        <f t="shared" si="12"/>
        <v>0.20999999823550097</v>
      </c>
      <c r="J35" s="24">
        <f t="shared" si="13"/>
        <v>0.34339997538103728</v>
      </c>
      <c r="K35" s="24">
        <f t="shared" si="14"/>
        <v>0.6731997757490249</v>
      </c>
      <c r="L35" s="24">
        <f t="shared" si="15"/>
        <v>0.80340026923379226</v>
      </c>
      <c r="M35" s="4">
        <v>383323</v>
      </c>
      <c r="N35" s="5">
        <v>0.19</v>
      </c>
      <c r="O35" s="4">
        <v>30</v>
      </c>
      <c r="P35" s="4">
        <v>18</v>
      </c>
      <c r="Q35" s="4">
        <v>27</v>
      </c>
      <c r="R35" s="4">
        <v>388</v>
      </c>
      <c r="S35" s="4">
        <v>37</v>
      </c>
      <c r="T35" s="5">
        <v>0.91</v>
      </c>
    </row>
    <row r="36" spans="1:20" x14ac:dyDescent="0.3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 ht="48" customHeight="1" x14ac:dyDescent="0.3">
      <c r="A37" s="207" t="s">
        <v>64</v>
      </c>
      <c r="B37" s="1" t="s">
        <v>0</v>
      </c>
      <c r="C37" s="146" t="s">
        <v>25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19</v>
      </c>
      <c r="J37" s="2" t="s">
        <v>20</v>
      </c>
      <c r="K37" s="2" t="s">
        <v>21</v>
      </c>
      <c r="L37" s="2" t="s">
        <v>22</v>
      </c>
      <c r="M37" s="73" t="s">
        <v>10</v>
      </c>
      <c r="N37" s="73" t="s">
        <v>11</v>
      </c>
      <c r="O37" s="73" t="s">
        <v>12</v>
      </c>
      <c r="P37" s="73" t="s">
        <v>13</v>
      </c>
      <c r="Q37" s="73" t="s">
        <v>14</v>
      </c>
      <c r="R37" s="73" t="s">
        <v>15</v>
      </c>
      <c r="S37" s="73" t="s">
        <v>16</v>
      </c>
      <c r="T37" s="73" t="s">
        <v>17</v>
      </c>
    </row>
    <row r="38" spans="1:20" x14ac:dyDescent="0.3">
      <c r="A38" s="207"/>
      <c r="B38" s="3">
        <v>43494</v>
      </c>
      <c r="C38" s="24">
        <v>-0.52481642115115479</v>
      </c>
      <c r="D38" s="4">
        <v>22368860</v>
      </c>
      <c r="E38" s="120">
        <v>2628341</v>
      </c>
      <c r="F38" s="120">
        <v>1093389</v>
      </c>
      <c r="G38" s="120">
        <v>790192</v>
      </c>
      <c r="H38" s="120">
        <v>628519</v>
      </c>
      <c r="I38" s="24">
        <v>0.11749999776474974</v>
      </c>
      <c r="J38" s="24">
        <v>0.41599967431927592</v>
      </c>
      <c r="K38" s="24">
        <v>0.72269978937048018</v>
      </c>
      <c r="L38" s="24">
        <v>0.79540035839390932</v>
      </c>
      <c r="M38" s="4">
        <v>274777</v>
      </c>
      <c r="N38" s="5">
        <v>0.17</v>
      </c>
      <c r="O38" s="4">
        <v>31</v>
      </c>
      <c r="P38" s="4">
        <v>22</v>
      </c>
      <c r="Q38" s="4">
        <v>25</v>
      </c>
      <c r="R38" s="4">
        <v>376</v>
      </c>
      <c r="S38" s="4">
        <v>37</v>
      </c>
      <c r="T38" s="5">
        <v>0.94</v>
      </c>
    </row>
    <row r="39" spans="1:20" x14ac:dyDescent="0.3">
      <c r="A39" s="207"/>
      <c r="B39" s="3">
        <v>43515</v>
      </c>
      <c r="C39" s="24">
        <v>-0.54090360183579034</v>
      </c>
      <c r="D39" s="121">
        <v>21934513</v>
      </c>
      <c r="E39" s="31">
        <v>5648137</v>
      </c>
      <c r="F39" s="120">
        <v>948887</v>
      </c>
      <c r="G39" s="120">
        <v>727321</v>
      </c>
      <c r="H39" s="120">
        <v>620260</v>
      </c>
      <c r="I39" s="24">
        <v>0.25749999555495034</v>
      </c>
      <c r="J39" s="24">
        <v>0.16799999716720751</v>
      </c>
      <c r="K39" s="24">
        <v>0.76649906680142099</v>
      </c>
      <c r="L39" s="24">
        <v>0.8528008953405718</v>
      </c>
      <c r="M39" s="4">
        <v>400903</v>
      </c>
      <c r="N39" s="5">
        <v>0.18</v>
      </c>
      <c r="O39" s="4">
        <v>35</v>
      </c>
      <c r="P39" s="4">
        <v>19</v>
      </c>
      <c r="Q39" s="4">
        <v>29</v>
      </c>
      <c r="R39" s="4">
        <v>350</v>
      </c>
      <c r="S39" s="4">
        <v>35</v>
      </c>
      <c r="T39" s="5">
        <v>0.92</v>
      </c>
    </row>
    <row r="40" spans="1:20" x14ac:dyDescent="0.3">
      <c r="A40" s="207"/>
      <c r="B40" s="3">
        <v>43526</v>
      </c>
      <c r="C40" s="24">
        <v>-0.42394678407179354</v>
      </c>
      <c r="D40" s="4">
        <v>46685340</v>
      </c>
      <c r="E40" s="4">
        <v>9803921</v>
      </c>
      <c r="F40" s="4">
        <v>3333333</v>
      </c>
      <c r="G40" s="38">
        <v>1110666</v>
      </c>
      <c r="H40" s="38">
        <v>900972</v>
      </c>
      <c r="I40" s="24">
        <v>0.20999999143199985</v>
      </c>
      <c r="J40" s="24">
        <v>0.33999998571999918</v>
      </c>
      <c r="K40" s="24">
        <v>0.33319983331998332</v>
      </c>
      <c r="L40" s="24">
        <v>0.81119976662651061</v>
      </c>
      <c r="M40" s="4">
        <v>386616</v>
      </c>
      <c r="N40" s="5">
        <v>0.18</v>
      </c>
      <c r="O40" s="4">
        <v>40</v>
      </c>
      <c r="P40" s="4">
        <v>18</v>
      </c>
      <c r="Q40" s="4">
        <v>56</v>
      </c>
      <c r="R40" s="4">
        <v>399</v>
      </c>
      <c r="S40" s="4">
        <v>40</v>
      </c>
      <c r="T40" s="5">
        <v>0.95</v>
      </c>
    </row>
    <row r="41" spans="1:20" x14ac:dyDescent="0.3">
      <c r="A41" s="207"/>
      <c r="B41" s="3">
        <v>43543</v>
      </c>
      <c r="C41" s="24">
        <v>-0.46627457709544307</v>
      </c>
      <c r="D41" s="38">
        <v>21934513</v>
      </c>
      <c r="E41" s="38">
        <v>5757809</v>
      </c>
      <c r="F41" s="38">
        <v>2418280</v>
      </c>
      <c r="G41" s="38">
        <v>1835958</v>
      </c>
      <c r="H41" s="121">
        <v>707578</v>
      </c>
      <c r="I41" s="24">
        <v>0.26249996979645729</v>
      </c>
      <c r="J41" s="24">
        <v>0.42000003820897847</v>
      </c>
      <c r="K41" s="24">
        <v>0.75919992722100005</v>
      </c>
      <c r="L41" s="24">
        <v>0.38539988387533919</v>
      </c>
      <c r="M41" s="4">
        <v>380462</v>
      </c>
      <c r="N41" s="5">
        <v>0.19</v>
      </c>
      <c r="O41" s="4">
        <v>37</v>
      </c>
      <c r="P41" s="4">
        <v>20</v>
      </c>
      <c r="Q41" s="4">
        <v>25</v>
      </c>
      <c r="R41" s="4">
        <v>400</v>
      </c>
      <c r="S41" s="4">
        <v>33</v>
      </c>
      <c r="T41" s="5">
        <v>0.65</v>
      </c>
    </row>
    <row r="42" spans="1:20" x14ac:dyDescent="0.3">
      <c r="A42" s="207"/>
      <c r="B42" s="3">
        <v>43559</v>
      </c>
      <c r="C42" s="24">
        <v>-0.53497129252622422</v>
      </c>
      <c r="D42" s="38">
        <v>22151687</v>
      </c>
      <c r="E42" s="38">
        <v>5814817</v>
      </c>
      <c r="F42" s="121">
        <v>1162963</v>
      </c>
      <c r="G42" s="120">
        <v>806515</v>
      </c>
      <c r="H42" s="120">
        <v>628275</v>
      </c>
      <c r="I42" s="24">
        <v>0.26249996219249577</v>
      </c>
      <c r="J42" s="24">
        <v>0.19999993121021695</v>
      </c>
      <c r="K42" s="24">
        <v>0.69350013714967718</v>
      </c>
      <c r="L42" s="24">
        <v>0.77899977061802939</v>
      </c>
      <c r="M42" s="4">
        <v>406272</v>
      </c>
      <c r="N42" s="5">
        <v>0.1</v>
      </c>
      <c r="O42" s="4">
        <v>35</v>
      </c>
      <c r="P42" s="4">
        <v>21</v>
      </c>
      <c r="Q42" s="4">
        <v>29</v>
      </c>
      <c r="R42" s="4">
        <v>388</v>
      </c>
      <c r="S42" s="4">
        <v>40</v>
      </c>
      <c r="T42" s="5">
        <v>0.92</v>
      </c>
    </row>
    <row r="43" spans="1:20" x14ac:dyDescent="0.3">
      <c r="A43" s="207"/>
      <c r="B43" s="3">
        <v>43566</v>
      </c>
      <c r="C43" s="24">
        <v>1.0656657324153227</v>
      </c>
      <c r="D43" s="120">
        <v>20631473</v>
      </c>
      <c r="E43" s="120">
        <v>5106289</v>
      </c>
      <c r="F43" s="120">
        <v>1981240</v>
      </c>
      <c r="G43" s="120">
        <v>1504157</v>
      </c>
      <c r="H43" s="120">
        <v>1208741</v>
      </c>
      <c r="I43" s="24">
        <v>0.24749997249348119</v>
      </c>
      <c r="J43" s="24">
        <v>0.38799997414952425</v>
      </c>
      <c r="K43" s="24">
        <v>0.75919979406836124</v>
      </c>
      <c r="L43" s="24">
        <v>0.80360028906556957</v>
      </c>
      <c r="M43" s="4">
        <v>394581</v>
      </c>
      <c r="N43" s="5">
        <v>0.18</v>
      </c>
      <c r="O43" s="4">
        <v>35</v>
      </c>
      <c r="P43" s="4">
        <v>19</v>
      </c>
      <c r="Q43" s="4">
        <v>25</v>
      </c>
      <c r="R43" s="4">
        <v>387</v>
      </c>
      <c r="S43" s="4">
        <v>36</v>
      </c>
      <c r="T43" s="5">
        <v>0.91</v>
      </c>
    </row>
    <row r="44" spans="1:20" x14ac:dyDescent="0.3">
      <c r="A44" s="207"/>
      <c r="B44" s="3">
        <v>43662</v>
      </c>
      <c r="C44" s="24">
        <v>-0.59195909830169868</v>
      </c>
      <c r="D44" s="121">
        <v>20631473</v>
      </c>
      <c r="E44" s="121">
        <v>2063147</v>
      </c>
      <c r="F44" s="121">
        <v>817006</v>
      </c>
      <c r="G44" s="121">
        <v>596414</v>
      </c>
      <c r="H44" s="121">
        <v>498841</v>
      </c>
      <c r="I44" s="24">
        <v>9.9999985459109E-2</v>
      </c>
      <c r="J44" s="24">
        <v>0.39599989724435536</v>
      </c>
      <c r="K44" s="24">
        <v>0.72999953488713665</v>
      </c>
      <c r="L44" s="24">
        <v>0.83640055397760615</v>
      </c>
      <c r="M44" s="4">
        <v>387617</v>
      </c>
      <c r="N44" s="5">
        <v>0.17</v>
      </c>
      <c r="O44" s="4">
        <v>38</v>
      </c>
      <c r="P44" s="4">
        <v>20</v>
      </c>
      <c r="Q44" s="4">
        <v>30</v>
      </c>
      <c r="R44" s="4">
        <v>458</v>
      </c>
      <c r="S44" s="4">
        <v>40</v>
      </c>
      <c r="T44" s="5">
        <v>0.95</v>
      </c>
    </row>
    <row r="45" spans="1:20" x14ac:dyDescent="0.3">
      <c r="A45" s="207"/>
      <c r="B45" s="3">
        <v>43688</v>
      </c>
      <c r="C45" s="24">
        <v>-0.54353363205176897</v>
      </c>
      <c r="D45" s="121">
        <v>43991955</v>
      </c>
      <c r="E45" s="38">
        <v>9700226</v>
      </c>
      <c r="F45" s="38">
        <v>3166153</v>
      </c>
      <c r="G45" s="121">
        <v>1033432</v>
      </c>
      <c r="H45" s="121">
        <v>765773</v>
      </c>
      <c r="I45" s="24">
        <v>0.22049999823831426</v>
      </c>
      <c r="J45" s="24">
        <v>0.32639992099153153</v>
      </c>
      <c r="K45" s="24">
        <v>0.32639989286683241</v>
      </c>
      <c r="L45" s="24">
        <v>0.74099989162325142</v>
      </c>
      <c r="M45" s="4">
        <v>383675</v>
      </c>
      <c r="N45" s="5">
        <v>0.19</v>
      </c>
      <c r="O45" s="4">
        <v>34</v>
      </c>
      <c r="P45" s="4">
        <v>29</v>
      </c>
      <c r="Q45" s="4">
        <v>27</v>
      </c>
      <c r="R45" s="4">
        <v>396</v>
      </c>
      <c r="S45" s="4">
        <v>31</v>
      </c>
      <c r="T45" s="5">
        <v>0.95</v>
      </c>
    </row>
    <row r="46" spans="1:20" x14ac:dyDescent="0.3">
      <c r="A46" s="207"/>
      <c r="B46" s="3">
        <v>43722</v>
      </c>
      <c r="C46" s="24">
        <v>-0.51246522327334754</v>
      </c>
      <c r="D46" s="38">
        <v>44440853</v>
      </c>
      <c r="E46" s="38">
        <v>9332579</v>
      </c>
      <c r="F46" s="143">
        <v>1396153</v>
      </c>
      <c r="G46" s="143">
        <v>939890</v>
      </c>
      <c r="H46" s="143">
        <v>696459</v>
      </c>
      <c r="I46" s="24">
        <v>0.20999999707476361</v>
      </c>
      <c r="J46" s="24">
        <v>0.14959991230719827</v>
      </c>
      <c r="K46" s="24">
        <v>0.67319985703572605</v>
      </c>
      <c r="L46" s="24">
        <v>0.74100054261668924</v>
      </c>
      <c r="M46" s="4">
        <v>406604</v>
      </c>
      <c r="N46" s="5">
        <v>0.17</v>
      </c>
      <c r="O46" s="4">
        <v>64</v>
      </c>
      <c r="P46" s="4">
        <v>22</v>
      </c>
      <c r="Q46" s="4">
        <v>30</v>
      </c>
      <c r="R46" s="4">
        <v>378</v>
      </c>
      <c r="S46" s="4">
        <v>35</v>
      </c>
      <c r="T46" s="5">
        <v>0.93</v>
      </c>
    </row>
    <row r="47" spans="1:20" x14ac:dyDescent="0.3">
      <c r="A47" s="207"/>
      <c r="B47" s="3">
        <v>43740</v>
      </c>
      <c r="C47" s="24">
        <v>-0.18866770670729816</v>
      </c>
      <c r="D47" s="38">
        <v>21500167</v>
      </c>
      <c r="E47" s="143">
        <v>5267540</v>
      </c>
      <c r="F47" s="143">
        <v>2085946</v>
      </c>
      <c r="G47" s="143">
        <v>1461831</v>
      </c>
      <c r="H47" s="143">
        <v>1150753</v>
      </c>
      <c r="I47" s="24">
        <v>0.24499995744219102</v>
      </c>
      <c r="J47" s="24">
        <v>0.39600003037471004</v>
      </c>
      <c r="K47" s="24">
        <v>0.700800020710028</v>
      </c>
      <c r="L47" s="24">
        <v>0.7871997515444672</v>
      </c>
      <c r="M47" s="4">
        <v>384903</v>
      </c>
      <c r="N47" s="5">
        <v>0.19</v>
      </c>
      <c r="O47" s="4">
        <v>34</v>
      </c>
      <c r="P47" s="4">
        <v>19</v>
      </c>
      <c r="Q47" s="4">
        <v>26</v>
      </c>
      <c r="R47" s="4">
        <v>380</v>
      </c>
      <c r="S47" s="4">
        <v>30</v>
      </c>
      <c r="T47" s="5">
        <v>0.94</v>
      </c>
    </row>
    <row r="48" spans="1:20" x14ac:dyDescent="0.3">
      <c r="A48" s="207"/>
      <c r="B48" s="3">
        <v>43752</v>
      </c>
      <c r="C48" s="24">
        <v>-0.17324037076778254</v>
      </c>
      <c r="D48" s="143">
        <v>20848646</v>
      </c>
      <c r="E48" s="143">
        <v>5107918</v>
      </c>
      <c r="F48" s="143">
        <v>1981872</v>
      </c>
      <c r="G48" s="143">
        <v>1403363</v>
      </c>
      <c r="H48" s="143">
        <v>1104728</v>
      </c>
      <c r="I48" s="24">
        <v>0.2449999870495187</v>
      </c>
      <c r="J48" s="24">
        <v>0.38799996397749531</v>
      </c>
      <c r="K48" s="24">
        <v>0.70809971582423081</v>
      </c>
      <c r="L48" s="24">
        <v>0.78720046060783988</v>
      </c>
      <c r="M48" s="4">
        <v>401477</v>
      </c>
      <c r="N48" s="5">
        <v>0.18</v>
      </c>
      <c r="O48" s="4">
        <v>31</v>
      </c>
      <c r="P48" s="4">
        <v>21</v>
      </c>
      <c r="Q48" s="4">
        <v>25</v>
      </c>
      <c r="R48" s="4">
        <v>362</v>
      </c>
      <c r="S48" s="4">
        <v>36</v>
      </c>
      <c r="T48" s="5">
        <v>0.93</v>
      </c>
    </row>
    <row r="49" spans="1:20" x14ac:dyDescent="0.3">
      <c r="A49" s="207"/>
      <c r="B49" s="3">
        <v>43753</v>
      </c>
      <c r="C49" s="24">
        <v>-9.557094157605317E-2</v>
      </c>
      <c r="D49" s="38">
        <v>21934513</v>
      </c>
      <c r="E49" s="143">
        <v>5209447</v>
      </c>
      <c r="F49" s="143">
        <v>2000427</v>
      </c>
      <c r="G49" s="143">
        <v>1416502</v>
      </c>
      <c r="H49" s="143">
        <v>1126686</v>
      </c>
      <c r="I49" s="24">
        <v>0.23750000740841615</v>
      </c>
      <c r="J49" s="24">
        <v>0.38399987561059745</v>
      </c>
      <c r="K49" s="24">
        <v>0.70809982068828303</v>
      </c>
      <c r="L49" s="24">
        <v>0.79540021828419583</v>
      </c>
      <c r="M49" s="4">
        <v>402669</v>
      </c>
      <c r="N49" s="5">
        <v>0.19</v>
      </c>
      <c r="O49" s="4">
        <v>35</v>
      </c>
      <c r="P49" s="4">
        <v>17</v>
      </c>
      <c r="Q49" s="4">
        <v>25</v>
      </c>
      <c r="R49" s="4">
        <v>394</v>
      </c>
      <c r="S49" s="4">
        <v>32</v>
      </c>
      <c r="T49" s="5">
        <v>0.91</v>
      </c>
    </row>
    <row r="50" spans="1:20" x14ac:dyDescent="0.3">
      <c r="A50" s="207"/>
      <c r="B50" s="3">
        <v>43786</v>
      </c>
      <c r="C50" s="24">
        <v>-0.53933524904808428</v>
      </c>
      <c r="D50" s="120">
        <v>43991955</v>
      </c>
      <c r="E50" s="120">
        <v>9330693</v>
      </c>
      <c r="F50" s="120">
        <v>1268974</v>
      </c>
      <c r="G50" s="120">
        <v>906047</v>
      </c>
      <c r="H50" s="120">
        <v>699650</v>
      </c>
      <c r="I50" s="24">
        <v>0.2120999850995483</v>
      </c>
      <c r="J50" s="24">
        <v>0.13599997342105244</v>
      </c>
      <c r="K50" s="24">
        <v>0.71399965641534024</v>
      </c>
      <c r="L50" s="24">
        <v>0.77220055913214214</v>
      </c>
      <c r="M50" s="4">
        <v>380987</v>
      </c>
      <c r="N50" s="5">
        <v>0.19</v>
      </c>
      <c r="O50" s="4">
        <v>112</v>
      </c>
      <c r="P50" s="4">
        <v>22</v>
      </c>
      <c r="Q50" s="4">
        <v>27</v>
      </c>
      <c r="R50" s="4">
        <v>353</v>
      </c>
      <c r="S50" s="4">
        <v>38</v>
      </c>
      <c r="T50" s="5">
        <v>0.95</v>
      </c>
    </row>
    <row r="51" spans="1:20" x14ac:dyDescent="0.3">
      <c r="A51" s="207"/>
      <c r="B51" s="3">
        <v>43814</v>
      </c>
      <c r="C51" s="24">
        <v>-0.13360031512605031</v>
      </c>
      <c r="D51" s="4">
        <v>43094160</v>
      </c>
      <c r="E51" s="120">
        <v>8687782</v>
      </c>
      <c r="F51" s="120">
        <v>2806153</v>
      </c>
      <c r="G51" s="120">
        <v>1812775</v>
      </c>
      <c r="H51" s="120">
        <v>1385685</v>
      </c>
      <c r="I51" s="24">
        <v>0.20159998477751973</v>
      </c>
      <c r="J51" s="24">
        <v>0.3229999325489521</v>
      </c>
      <c r="K51" s="24">
        <v>0.64600005773028057</v>
      </c>
      <c r="L51" s="24">
        <v>0.76439988415550741</v>
      </c>
      <c r="M51" s="4">
        <v>410008</v>
      </c>
      <c r="N51" s="5">
        <v>0.18</v>
      </c>
      <c r="O51" s="4">
        <v>30</v>
      </c>
      <c r="P51" s="4">
        <v>21</v>
      </c>
      <c r="Q51" s="4">
        <v>27</v>
      </c>
      <c r="R51" s="4">
        <v>355</v>
      </c>
      <c r="S51" s="4">
        <v>32</v>
      </c>
      <c r="T51" s="5">
        <v>0.91</v>
      </c>
    </row>
    <row r="52" spans="1:20" x14ac:dyDescent="0.3">
      <c r="A52" s="207"/>
      <c r="B52" s="3">
        <v>43820</v>
      </c>
      <c r="C52" s="24">
        <v>-0.16588672574431385</v>
      </c>
      <c r="D52" s="4">
        <v>46236443</v>
      </c>
      <c r="E52" s="121">
        <v>9321266</v>
      </c>
      <c r="F52" s="121">
        <v>3042461</v>
      </c>
      <c r="G52" s="121">
        <v>1965430</v>
      </c>
      <c r="H52" s="121">
        <v>1502374</v>
      </c>
      <c r="I52" s="24">
        <v>0.20159998034450877</v>
      </c>
      <c r="J52" s="24">
        <v>0.32639997614058003</v>
      </c>
      <c r="K52" s="24">
        <v>0.64600006376416985</v>
      </c>
      <c r="L52" s="24">
        <v>0.7643996479141969</v>
      </c>
      <c r="M52" s="4">
        <v>399659</v>
      </c>
      <c r="N52" s="5">
        <v>0.17</v>
      </c>
      <c r="O52" s="4">
        <v>39</v>
      </c>
      <c r="P52" s="4">
        <v>17</v>
      </c>
      <c r="Q52" s="4">
        <v>29</v>
      </c>
      <c r="R52" s="4">
        <v>350</v>
      </c>
      <c r="S52" s="4">
        <v>31</v>
      </c>
      <c r="T52" s="5">
        <v>0.91</v>
      </c>
    </row>
    <row r="54" spans="1:20" x14ac:dyDescent="0.3">
      <c r="A54" s="173"/>
      <c r="B54" s="173"/>
      <c r="C54" s="173"/>
      <c r="D54" s="173"/>
      <c r="E54" s="173"/>
      <c r="F54" s="173"/>
      <c r="G54" s="201" t="s">
        <v>82</v>
      </c>
      <c r="H54" s="201"/>
      <c r="I54" s="201"/>
      <c r="J54" s="201"/>
      <c r="K54" s="201"/>
      <c r="L54" s="201"/>
      <c r="M54" s="201"/>
      <c r="N54" s="173"/>
      <c r="O54" s="173"/>
      <c r="P54" s="173"/>
      <c r="Q54" s="173"/>
      <c r="R54" s="173"/>
      <c r="S54" s="173"/>
      <c r="T54" s="173"/>
    </row>
    <row r="55" spans="1:20" x14ac:dyDescent="0.3">
      <c r="A55" s="173"/>
      <c r="B55" s="173"/>
      <c r="C55" s="173"/>
      <c r="D55" s="173"/>
      <c r="E55" s="173"/>
      <c r="F55" s="173"/>
      <c r="G55" s="201"/>
      <c r="H55" s="201"/>
      <c r="I55" s="201"/>
      <c r="J55" s="201"/>
      <c r="K55" s="201"/>
      <c r="L55" s="201"/>
      <c r="M55" s="201"/>
      <c r="N55" s="173"/>
      <c r="O55" s="173"/>
      <c r="P55" s="173"/>
      <c r="Q55" s="173"/>
      <c r="R55" s="173"/>
      <c r="S55" s="173"/>
      <c r="T55" s="173"/>
    </row>
    <row r="56" spans="1:20" ht="51.6" customHeight="1" x14ac:dyDescent="0.3">
      <c r="A56" s="202" t="s">
        <v>83</v>
      </c>
      <c r="B56" s="71" t="s">
        <v>0</v>
      </c>
      <c r="C56" s="146" t="s">
        <v>25</v>
      </c>
      <c r="D56" s="147" t="s">
        <v>1</v>
      </c>
      <c r="E56" s="147" t="s">
        <v>2</v>
      </c>
      <c r="F56" s="147" t="s">
        <v>3</v>
      </c>
      <c r="G56" s="147" t="s">
        <v>4</v>
      </c>
      <c r="H56" s="147" t="s">
        <v>5</v>
      </c>
      <c r="I56" s="2" t="s">
        <v>19</v>
      </c>
      <c r="J56" s="2" t="s">
        <v>20</v>
      </c>
      <c r="K56" s="2" t="s">
        <v>21</v>
      </c>
      <c r="L56" s="2" t="s">
        <v>22</v>
      </c>
      <c r="M56" s="73" t="s">
        <v>10</v>
      </c>
      <c r="N56" s="73" t="s">
        <v>11</v>
      </c>
      <c r="O56" s="73" t="s">
        <v>12</v>
      </c>
      <c r="P56" s="73" t="s">
        <v>13</v>
      </c>
      <c r="Q56" s="73" t="s">
        <v>14</v>
      </c>
      <c r="R56" s="73" t="s">
        <v>15</v>
      </c>
      <c r="S56" s="73" t="s">
        <v>16</v>
      </c>
      <c r="T56" s="73" t="s">
        <v>17</v>
      </c>
    </row>
    <row r="57" spans="1:20" x14ac:dyDescent="0.3">
      <c r="A57" s="203"/>
      <c r="B57" s="3">
        <v>43494</v>
      </c>
      <c r="C57" s="24">
        <v>-0.52481642115115479</v>
      </c>
      <c r="D57" s="148">
        <f>D70/D83-1</f>
        <v>-0.40462427961056557</v>
      </c>
      <c r="E57" s="148">
        <f t="shared" ref="E57:H57" si="16">E70/E83-1</f>
        <v>-0.73093596441362962</v>
      </c>
      <c r="F57" s="148">
        <f t="shared" si="16"/>
        <v>-0.70851416975554826</v>
      </c>
      <c r="G57" s="148">
        <f t="shared" si="16"/>
        <v>-0.70250419310692758</v>
      </c>
      <c r="H57" s="148">
        <f t="shared" si="16"/>
        <v>-0.71708723442563915</v>
      </c>
      <c r="I57" s="24">
        <f>((E70/D70)/(E83/D83))-1</f>
        <v>-0.54807690946756116</v>
      </c>
      <c r="J57" s="24">
        <f t="shared" ref="J57:L67" si="17">((F70/E70)/(F83/E83))-1</f>
        <v>8.3332559140494533E-2</v>
      </c>
      <c r="K57" s="24">
        <f t="shared" si="17"/>
        <v>2.0618417861274718E-2</v>
      </c>
      <c r="L57" s="24">
        <f t="shared" si="17"/>
        <v>-4.9019317183025657E-2</v>
      </c>
      <c r="M57" s="48">
        <f>M70/M83-1</f>
        <v>-0.28259467644870306</v>
      </c>
      <c r="N57" s="48">
        <f>N70-N83</f>
        <v>-9.9999999999999811E-3</v>
      </c>
      <c r="O57" s="5">
        <f>O70/O83-1</f>
        <v>-0.11428571428571432</v>
      </c>
      <c r="P57" s="48">
        <f>P70/P83-1</f>
        <v>0.29411764705882359</v>
      </c>
      <c r="Q57" s="5">
        <f t="shared" ref="Q57:S57" si="18">Q70/Q83-1</f>
        <v>-0.1071428571428571</v>
      </c>
      <c r="R57" s="5">
        <f t="shared" si="18"/>
        <v>-7.9155672823219003E-3</v>
      </c>
      <c r="S57" s="5">
        <f t="shared" si="18"/>
        <v>0.1212121212121211</v>
      </c>
      <c r="T57" s="5">
        <f>T70-T83</f>
        <v>0</v>
      </c>
    </row>
    <row r="58" spans="1:20" x14ac:dyDescent="0.3">
      <c r="A58" s="203"/>
      <c r="B58" s="3">
        <v>43515</v>
      </c>
      <c r="C58" s="24">
        <v>-0.54090360183579034</v>
      </c>
      <c r="D58" s="148">
        <f t="shared" ref="D58:H67" si="19">D71/D84-1</f>
        <v>-3.809525563663041E-2</v>
      </c>
      <c r="E58" s="148">
        <f t="shared" si="19"/>
        <v>-2.8664702603710457E-2</v>
      </c>
      <c r="F58" s="148">
        <f t="shared" si="19"/>
        <v>-0.57942183783074608</v>
      </c>
      <c r="G58" s="148">
        <f t="shared" si="19"/>
        <v>-0.57537825448312419</v>
      </c>
      <c r="H58" s="148">
        <f t="shared" si="19"/>
        <v>-0.55839299648571217</v>
      </c>
      <c r="I58" s="24">
        <f t="shared" ref="I58:I67" si="20">((E71/D71)/(E84/D84))-1</f>
        <v>9.8040404605359566E-3</v>
      </c>
      <c r="J58" s="24">
        <f t="shared" si="17"/>
        <v>-0.56701031734702356</v>
      </c>
      <c r="K58" s="24">
        <f t="shared" si="17"/>
        <v>9.6143445174754483E-3</v>
      </c>
      <c r="L58" s="24">
        <f t="shared" si="17"/>
        <v>4.0000914170649882E-2</v>
      </c>
      <c r="M58" s="5">
        <f t="shared" ref="M58:M67" si="21">M71/M84-1</f>
        <v>2.871079817507205E-2</v>
      </c>
      <c r="N58" s="5">
        <f t="shared" ref="N58:N67" si="22">N71-N84</f>
        <v>9.9999999999999811E-3</v>
      </c>
      <c r="O58" s="50">
        <f t="shared" ref="O58:P67" si="23">O71/O84-1</f>
        <v>-0.10256410256410253</v>
      </c>
      <c r="P58" s="5">
        <f t="shared" si="23"/>
        <v>0.11764705882352944</v>
      </c>
      <c r="Q58" s="5">
        <f t="shared" ref="Q58:S58" si="24">Q71/Q84-1</f>
        <v>0.15999999999999992</v>
      </c>
      <c r="R58" s="5">
        <f t="shared" si="24"/>
        <v>-1.1299435028248594E-2</v>
      </c>
      <c r="S58" s="5">
        <f t="shared" si="24"/>
        <v>0.16666666666666674</v>
      </c>
      <c r="T58" s="5">
        <f t="shared" ref="T58:T67" si="25">T71-T84</f>
        <v>0</v>
      </c>
    </row>
    <row r="59" spans="1:20" x14ac:dyDescent="0.3">
      <c r="A59" s="203"/>
      <c r="B59" s="3">
        <v>43526</v>
      </c>
      <c r="C59" s="24">
        <v>-0.42394678407179354</v>
      </c>
      <c r="D59" s="148">
        <f t="shared" si="19"/>
        <v>8.3333333333333259E-2</v>
      </c>
      <c r="E59" s="148">
        <f t="shared" si="19"/>
        <v>8.3333360958335545E-2</v>
      </c>
      <c r="F59" s="148">
        <f t="shared" si="19"/>
        <v>0.14035112326877575</v>
      </c>
      <c r="G59" s="148">
        <f t="shared" si="19"/>
        <v>-0.41794606809406221</v>
      </c>
      <c r="H59" s="148">
        <f t="shared" si="19"/>
        <v>-0.37594234941110949</v>
      </c>
      <c r="I59" s="24">
        <f t="shared" si="20"/>
        <v>2.550000210987946E-8</v>
      </c>
      <c r="J59" s="24">
        <f t="shared" si="17"/>
        <v>5.2631779252142019E-2</v>
      </c>
      <c r="K59" s="24">
        <f t="shared" si="17"/>
        <v>-0.48958358524039425</v>
      </c>
      <c r="L59" s="24">
        <f t="shared" si="17"/>
        <v>7.2164650697249533E-2</v>
      </c>
      <c r="M59" s="5">
        <f t="shared" si="21"/>
        <v>-1.3472962214465034E-2</v>
      </c>
      <c r="N59" s="5">
        <f t="shared" si="22"/>
        <v>0</v>
      </c>
      <c r="O59" s="48">
        <f t="shared" si="23"/>
        <v>0.14285714285714279</v>
      </c>
      <c r="P59" s="5">
        <f t="shared" si="23"/>
        <v>-9.9999999999999978E-2</v>
      </c>
      <c r="Q59" s="48">
        <f t="shared" ref="Q59:S59" si="26">Q72/Q85-1</f>
        <v>1</v>
      </c>
      <c r="R59" s="48">
        <f t="shared" si="26"/>
        <v>0.10833333333333339</v>
      </c>
      <c r="S59" s="5">
        <f t="shared" si="26"/>
        <v>2.564102564102555E-2</v>
      </c>
      <c r="T59" s="5">
        <f t="shared" si="25"/>
        <v>3.9999999999999925E-2</v>
      </c>
    </row>
    <row r="60" spans="1:20" x14ac:dyDescent="0.3">
      <c r="A60" s="203"/>
      <c r="B60" s="3">
        <v>43543</v>
      </c>
      <c r="C60" s="24">
        <v>-0.46627457709544307</v>
      </c>
      <c r="D60" s="148">
        <f t="shared" si="19"/>
        <v>2.0201982617158221E-2</v>
      </c>
      <c r="E60" s="148">
        <f t="shared" si="19"/>
        <v>6.0605932222122405E-2</v>
      </c>
      <c r="F60" s="148">
        <f t="shared" si="19"/>
        <v>0.12488551265907866</v>
      </c>
      <c r="G60" s="148">
        <f t="shared" si="19"/>
        <v>0.14694185571441243</v>
      </c>
      <c r="H60" s="148">
        <f t="shared" si="19"/>
        <v>-0.45549226537958976</v>
      </c>
      <c r="I60" s="24">
        <f t="shared" si="20"/>
        <v>3.9603872853995581E-2</v>
      </c>
      <c r="J60" s="24">
        <f t="shared" si="17"/>
        <v>6.0606468891118981E-2</v>
      </c>
      <c r="K60" s="24">
        <f t="shared" si="17"/>
        <v>1.9607633672155123E-2</v>
      </c>
      <c r="L60" s="24">
        <f t="shared" si="17"/>
        <v>-0.52525253838500408</v>
      </c>
      <c r="M60" s="5">
        <f t="shared" si="21"/>
        <v>-1.2858766326430016E-2</v>
      </c>
      <c r="N60" s="5">
        <f t="shared" si="22"/>
        <v>0</v>
      </c>
      <c r="O60" s="5">
        <f t="shared" si="23"/>
        <v>0.23333333333333339</v>
      </c>
      <c r="P60" s="5">
        <f t="shared" si="23"/>
        <v>5.2631578947368363E-2</v>
      </c>
      <c r="Q60" s="5">
        <f t="shared" ref="Q60:S60" si="27">Q73/Q86-1</f>
        <v>0</v>
      </c>
      <c r="R60" s="5">
        <f t="shared" si="27"/>
        <v>0.1204481792717087</v>
      </c>
      <c r="S60" s="5">
        <f t="shared" si="27"/>
        <v>-0.15384615384615385</v>
      </c>
      <c r="T60" s="49">
        <f t="shared" si="25"/>
        <v>-0.26</v>
      </c>
    </row>
    <row r="61" spans="1:20" x14ac:dyDescent="0.3">
      <c r="A61" s="203"/>
      <c r="B61" s="3">
        <v>43559</v>
      </c>
      <c r="C61" s="24">
        <v>-0.53497129252622422</v>
      </c>
      <c r="D61" s="148">
        <f t="shared" si="19"/>
        <v>3.0303020437004058E-2</v>
      </c>
      <c r="E61" s="148">
        <f t="shared" si="19"/>
        <v>0.1038961260854212</v>
      </c>
      <c r="F61" s="148">
        <f t="shared" si="19"/>
        <v>-0.4367879717716705</v>
      </c>
      <c r="G61" s="148">
        <f t="shared" si="19"/>
        <v>-0.48053240412732356</v>
      </c>
      <c r="H61" s="148">
        <f t="shared" si="19"/>
        <v>-0.52087951809985289</v>
      </c>
      <c r="I61" s="24">
        <f t="shared" si="20"/>
        <v>7.1428603225100362E-2</v>
      </c>
      <c r="J61" s="24">
        <f t="shared" si="17"/>
        <v>-0.48979617291931032</v>
      </c>
      <c r="K61" s="24">
        <f t="shared" si="17"/>
        <v>-7.7669563438227507E-2</v>
      </c>
      <c r="L61" s="24">
        <f t="shared" si="17"/>
        <v>-7.7670126670266071E-2</v>
      </c>
      <c r="M61" s="5">
        <f t="shared" si="21"/>
        <v>3.423185785628613E-3</v>
      </c>
      <c r="N61" s="5">
        <f t="shared" si="22"/>
        <v>-7.0000000000000007E-2</v>
      </c>
      <c r="O61" s="5">
        <f t="shared" si="23"/>
        <v>0</v>
      </c>
      <c r="P61" s="5">
        <f t="shared" si="23"/>
        <v>0.16666666666666674</v>
      </c>
      <c r="Q61" s="5">
        <f t="shared" ref="Q61:S61" si="28">Q74/Q87-1</f>
        <v>-3.3333333333333326E-2</v>
      </c>
      <c r="R61" s="5">
        <f t="shared" si="28"/>
        <v>-1.7721518987341756E-2</v>
      </c>
      <c r="S61" s="5">
        <f t="shared" si="28"/>
        <v>0.17647058823529416</v>
      </c>
      <c r="T61" s="5">
        <f t="shared" si="25"/>
        <v>-1.0000000000000009E-2</v>
      </c>
    </row>
    <row r="62" spans="1:20" x14ac:dyDescent="0.3">
      <c r="A62" s="203"/>
      <c r="B62" s="3">
        <v>43567</v>
      </c>
      <c r="C62" s="57">
        <v>-0.20426414390111858</v>
      </c>
      <c r="D62" s="148">
        <f t="shared" si="19"/>
        <v>-8.6538477715919493E-2</v>
      </c>
      <c r="E62" s="148">
        <f t="shared" si="19"/>
        <v>-0.1474359287907081</v>
      </c>
      <c r="F62" s="148">
        <f t="shared" si="19"/>
        <v>-0.20594518975892162</v>
      </c>
      <c r="G62" s="148">
        <f t="shared" si="19"/>
        <v>-0.24375773945384804</v>
      </c>
      <c r="H62" s="148">
        <f t="shared" si="19"/>
        <v>-0.27312591355188975</v>
      </c>
      <c r="I62" s="24">
        <f t="shared" si="20"/>
        <v>-6.6666684462544645E-2</v>
      </c>
      <c r="J62" s="24">
        <f t="shared" si="17"/>
        <v>-6.8627406366330912E-2</v>
      </c>
      <c r="K62" s="24">
        <f t="shared" si="17"/>
        <v>-4.7619571353577417E-2</v>
      </c>
      <c r="L62" s="24">
        <f t="shared" si="17"/>
        <v>-3.8834346650810314E-2</v>
      </c>
      <c r="M62" s="5">
        <f t="shared" si="21"/>
        <v>4.6032281576527723E-2</v>
      </c>
      <c r="N62" s="5">
        <f t="shared" si="22"/>
        <v>-9.9999999999999811E-3</v>
      </c>
      <c r="O62" s="5">
        <f t="shared" si="23"/>
        <v>-5.8823529411764719E-2</v>
      </c>
      <c r="P62" s="5">
        <f t="shared" si="23"/>
        <v>0</v>
      </c>
      <c r="Q62" s="5">
        <f t="shared" ref="Q62:S62" si="29">Q75/Q88-1</f>
        <v>0</v>
      </c>
      <c r="R62" s="5">
        <f t="shared" si="29"/>
        <v>-2.7700831024930483E-3</v>
      </c>
      <c r="S62" s="5">
        <f t="shared" si="29"/>
        <v>-0.11111111111111116</v>
      </c>
      <c r="T62" s="5">
        <f t="shared" si="25"/>
        <v>0</v>
      </c>
    </row>
    <row r="63" spans="1:20" x14ac:dyDescent="0.3">
      <c r="A63" s="203"/>
      <c r="B63" s="3">
        <v>43580</v>
      </c>
      <c r="C63" s="24">
        <v>-0.38690483590402214</v>
      </c>
      <c r="D63" s="148">
        <f t="shared" si="19"/>
        <v>0</v>
      </c>
      <c r="E63" s="148">
        <f t="shared" si="19"/>
        <v>5.2631569229144359E-2</v>
      </c>
      <c r="F63" s="148">
        <f t="shared" si="19"/>
        <v>-0.39849634183301552</v>
      </c>
      <c r="G63" s="148">
        <f t="shared" si="19"/>
        <v>-0.42857153611396759</v>
      </c>
      <c r="H63" s="148">
        <f t="shared" si="19"/>
        <v>-0.38690483590402214</v>
      </c>
      <c r="I63" s="24">
        <f t="shared" si="20"/>
        <v>5.2631569229144359E-2</v>
      </c>
      <c r="J63" s="24">
        <f t="shared" si="17"/>
        <v>-0.42857151946575822</v>
      </c>
      <c r="K63" s="24">
        <f t="shared" si="17"/>
        <v>-5.000001890695549E-2</v>
      </c>
      <c r="L63" s="24">
        <f t="shared" si="17"/>
        <v>7.291673909029428E-2</v>
      </c>
      <c r="M63" s="5">
        <f t="shared" si="21"/>
        <v>1.1246263881143248E-2</v>
      </c>
      <c r="N63" s="49">
        <f t="shared" si="22"/>
        <v>-0.11999999999999997</v>
      </c>
      <c r="O63" s="5">
        <f t="shared" si="23"/>
        <v>-6.25E-2</v>
      </c>
      <c r="P63" s="5">
        <f t="shared" si="23"/>
        <v>-5.555555555555558E-2</v>
      </c>
      <c r="Q63" s="5">
        <f t="shared" ref="Q63:S63" si="30">Q76/Q89-1</f>
        <v>0</v>
      </c>
      <c r="R63" s="49">
        <f t="shared" si="30"/>
        <v>5.2197802197802234E-2</v>
      </c>
      <c r="S63" s="5">
        <f t="shared" si="30"/>
        <v>-5.0000000000000044E-2</v>
      </c>
      <c r="T63" s="5">
        <f t="shared" si="25"/>
        <v>0</v>
      </c>
    </row>
    <row r="64" spans="1:20" x14ac:dyDescent="0.3">
      <c r="A64" s="203"/>
      <c r="B64" s="3">
        <v>43662</v>
      </c>
      <c r="C64" s="24">
        <v>-0.59195909830169868</v>
      </c>
      <c r="D64" s="148">
        <f t="shared" si="19"/>
        <v>-9.5238095238095233E-2</v>
      </c>
      <c r="E64" s="148">
        <f t="shared" si="19"/>
        <v>-0.63443964014980703</v>
      </c>
      <c r="F64" s="148">
        <f t="shared" si="19"/>
        <v>-0.63443973042700885</v>
      </c>
      <c r="G64" s="148">
        <f t="shared" si="19"/>
        <v>-0.63805942749919131</v>
      </c>
      <c r="H64" s="148">
        <f t="shared" si="19"/>
        <v>-0.63082013655867986</v>
      </c>
      <c r="I64" s="24">
        <f t="shared" si="20"/>
        <v>-0.59595960227083933</v>
      </c>
      <c r="J64" s="24">
        <f t="shared" si="17"/>
        <v>-2.4695566513965872E-7</v>
      </c>
      <c r="K64" s="24">
        <f t="shared" si="17"/>
        <v>-9.9017791961107937E-3</v>
      </c>
      <c r="L64" s="24">
        <f t="shared" si="17"/>
        <v>2.0001324776860452E-2</v>
      </c>
      <c r="M64" s="5">
        <f t="shared" si="21"/>
        <v>1.9619602024516514E-3</v>
      </c>
      <c r="N64" s="5">
        <f t="shared" si="22"/>
        <v>0</v>
      </c>
      <c r="O64" s="5">
        <f t="shared" si="23"/>
        <v>-2.5641025641025661E-2</v>
      </c>
      <c r="P64" s="5">
        <f t="shared" si="23"/>
        <v>-9.0909090909090939E-2</v>
      </c>
      <c r="Q64" s="5">
        <f t="shared" ref="Q64:S64" si="31">Q77/Q90-1</f>
        <v>0.11111111111111116</v>
      </c>
      <c r="R64" s="5">
        <f t="shared" si="31"/>
        <v>0.18041237113402064</v>
      </c>
      <c r="S64" s="5">
        <f t="shared" si="31"/>
        <v>0.25</v>
      </c>
      <c r="T64" s="5">
        <f t="shared" si="25"/>
        <v>3.9999999999999925E-2</v>
      </c>
    </row>
    <row r="65" spans="1:20" x14ac:dyDescent="0.3">
      <c r="A65" s="203"/>
      <c r="B65" s="3">
        <v>43688</v>
      </c>
      <c r="C65" s="24">
        <v>-0.54353363205176897</v>
      </c>
      <c r="D65" s="148">
        <f t="shared" si="19"/>
        <v>0</v>
      </c>
      <c r="E65" s="148">
        <f t="shared" si="19"/>
        <v>7.1428602986852496E-2</v>
      </c>
      <c r="F65" s="148">
        <f t="shared" si="19"/>
        <v>8.2706800342236431E-2</v>
      </c>
      <c r="G65" s="148">
        <f t="shared" si="19"/>
        <v>-0.50028940152152179</v>
      </c>
      <c r="H65" s="148">
        <f t="shared" si="19"/>
        <v>-0.54353363205176886</v>
      </c>
      <c r="I65" s="24">
        <f t="shared" si="20"/>
        <v>7.1428602986852496E-2</v>
      </c>
      <c r="J65" s="24">
        <f t="shared" si="17"/>
        <v>1.0526317221645431E-2</v>
      </c>
      <c r="K65" s="24">
        <f t="shared" si="17"/>
        <v>-0.53846175315374123</v>
      </c>
      <c r="L65" s="24">
        <f t="shared" si="17"/>
        <v>-8.6538549836479906E-2</v>
      </c>
      <c r="M65" s="5">
        <f t="shared" si="21"/>
        <v>-1.1814187327114145E-2</v>
      </c>
      <c r="N65" s="5">
        <f t="shared" si="22"/>
        <v>1.0000000000000009E-2</v>
      </c>
      <c r="O65" s="5">
        <f t="shared" si="23"/>
        <v>-2.8571428571428581E-2</v>
      </c>
      <c r="P65" s="49">
        <f t="shared" si="23"/>
        <v>0.31818181818181812</v>
      </c>
      <c r="Q65" s="5">
        <f t="shared" ref="Q65:S65" si="32">Q78/Q91-1</f>
        <v>-9.9999999999999978E-2</v>
      </c>
      <c r="R65" s="5">
        <f t="shared" si="32"/>
        <v>7.3170731707317138E-2</v>
      </c>
      <c r="S65" s="5">
        <f t="shared" si="32"/>
        <v>-0.20512820512820518</v>
      </c>
      <c r="T65" s="5">
        <f t="shared" si="25"/>
        <v>0</v>
      </c>
    </row>
    <row r="66" spans="1:20" x14ac:dyDescent="0.3">
      <c r="A66" s="203"/>
      <c r="B66" s="3">
        <v>43722</v>
      </c>
      <c r="C66" s="24">
        <v>-0.51246522327334754</v>
      </c>
      <c r="D66" s="148">
        <f t="shared" si="19"/>
        <v>-4.8076912366922908E-2</v>
      </c>
      <c r="E66" s="148">
        <f t="shared" si="19"/>
        <v>2.0243243170696701E-3</v>
      </c>
      <c r="F66" s="148">
        <f t="shared" si="19"/>
        <v>-0.55465614035087718</v>
      </c>
      <c r="G66" s="148">
        <f t="shared" si="19"/>
        <v>-0.53590491850227884</v>
      </c>
      <c r="H66" s="148">
        <f t="shared" si="19"/>
        <v>-0.53590439000986212</v>
      </c>
      <c r="I66" s="24">
        <f t="shared" si="20"/>
        <v>5.263160158092961E-2</v>
      </c>
      <c r="J66" s="24">
        <f t="shared" si="17"/>
        <v>-0.55555583947261233</v>
      </c>
      <c r="K66" s="24">
        <f t="shared" si="17"/>
        <v>4.2105041850968972E-2</v>
      </c>
      <c r="L66" s="24">
        <f t="shared" si="17"/>
        <v>1.1387589260447584E-6</v>
      </c>
      <c r="M66" s="5">
        <f t="shared" si="21"/>
        <v>-9.803367542745578E-4</v>
      </c>
      <c r="N66" s="5">
        <f t="shared" si="22"/>
        <v>0</v>
      </c>
      <c r="O66" s="5">
        <f t="shared" si="23"/>
        <v>0.88235294117647056</v>
      </c>
      <c r="P66" s="5">
        <f t="shared" si="23"/>
        <v>0.22222222222222232</v>
      </c>
      <c r="Q66" s="5">
        <f t="shared" ref="Q66:S66" si="33">Q79/Q92-1</f>
        <v>0.15384615384615374</v>
      </c>
      <c r="R66" s="5">
        <f t="shared" si="33"/>
        <v>-1.8181818181818188E-2</v>
      </c>
      <c r="S66" s="5">
        <f t="shared" si="33"/>
        <v>-5.4054054054054057E-2</v>
      </c>
      <c r="T66" s="5">
        <f t="shared" si="25"/>
        <v>-1.9999999999999907E-2</v>
      </c>
    </row>
    <row r="67" spans="1:20" x14ac:dyDescent="0.3">
      <c r="A67" s="204"/>
      <c r="B67" s="3">
        <v>43786</v>
      </c>
      <c r="C67" s="24">
        <v>-0.53933524904808428</v>
      </c>
      <c r="D67" s="148">
        <f t="shared" si="19"/>
        <v>-6.6666676567466721E-2</v>
      </c>
      <c r="E67" s="148">
        <f t="shared" si="19"/>
        <v>-7.5816996830376904E-2</v>
      </c>
      <c r="F67" s="148">
        <f t="shared" si="19"/>
        <v>-0.61087034050616107</v>
      </c>
      <c r="G67" s="148">
        <f t="shared" si="19"/>
        <v>-0.58307549163249228</v>
      </c>
      <c r="H67" s="148">
        <f t="shared" si="19"/>
        <v>-0.57004623700582813</v>
      </c>
      <c r="I67" s="24">
        <f t="shared" si="20"/>
        <v>-9.8039146714037351E-3</v>
      </c>
      <c r="J67" s="24">
        <f t="shared" si="17"/>
        <v>-0.57894739660948003</v>
      </c>
      <c r="K67" s="24">
        <f t="shared" si="17"/>
        <v>7.1428245561705461E-2</v>
      </c>
      <c r="L67" s="24">
        <f t="shared" si="17"/>
        <v>3.125087243654967E-2</v>
      </c>
      <c r="M67" s="5">
        <f t="shared" si="21"/>
        <v>-4.0591177166801828E-2</v>
      </c>
      <c r="N67" s="5">
        <f t="shared" si="22"/>
        <v>0</v>
      </c>
      <c r="O67" s="5">
        <f t="shared" si="23"/>
        <v>2.2941176470588234</v>
      </c>
      <c r="P67" s="5">
        <f t="shared" si="23"/>
        <v>0.10000000000000009</v>
      </c>
      <c r="Q67" s="5">
        <f t="shared" ref="Q67:S67" si="34">Q80/Q93-1</f>
        <v>-9.9999999999999978E-2</v>
      </c>
      <c r="R67" s="5">
        <f t="shared" si="34"/>
        <v>-1.3966480446927387E-2</v>
      </c>
      <c r="S67" s="5">
        <f t="shared" si="34"/>
        <v>2.7027027027026973E-2</v>
      </c>
      <c r="T67" s="5">
        <f t="shared" si="25"/>
        <v>2.9999999999999916E-2</v>
      </c>
    </row>
    <row r="68" spans="1:20" x14ac:dyDescent="0.3">
      <c r="A68" s="174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</row>
    <row r="69" spans="1:20" ht="46.8" customHeight="1" x14ac:dyDescent="0.3">
      <c r="A69" s="205" t="s">
        <v>84</v>
      </c>
      <c r="B69" s="71" t="s">
        <v>0</v>
      </c>
      <c r="C69" s="146" t="s">
        <v>25</v>
      </c>
      <c r="D69" s="147" t="s">
        <v>1</v>
      </c>
      <c r="E69" s="147" t="s">
        <v>2</v>
      </c>
      <c r="F69" s="147" t="s">
        <v>3</v>
      </c>
      <c r="G69" s="147" t="s">
        <v>4</v>
      </c>
      <c r="H69" s="147" t="s">
        <v>5</v>
      </c>
      <c r="I69" s="2" t="s">
        <v>19</v>
      </c>
      <c r="J69" s="2" t="s">
        <v>20</v>
      </c>
      <c r="K69" s="2" t="s">
        <v>21</v>
      </c>
      <c r="L69" s="2" t="s">
        <v>22</v>
      </c>
      <c r="M69" s="73" t="s">
        <v>10</v>
      </c>
      <c r="N69" s="73" t="s">
        <v>11</v>
      </c>
      <c r="O69" s="73" t="s">
        <v>12</v>
      </c>
      <c r="P69" s="73" t="s">
        <v>13</v>
      </c>
      <c r="Q69" s="73" t="s">
        <v>14</v>
      </c>
      <c r="R69" s="73" t="s">
        <v>15</v>
      </c>
      <c r="S69" s="73" t="s">
        <v>16</v>
      </c>
      <c r="T69" s="73" t="s">
        <v>17</v>
      </c>
    </row>
    <row r="70" spans="1:20" x14ac:dyDescent="0.3">
      <c r="A70" s="206"/>
      <c r="B70" s="3">
        <v>43494</v>
      </c>
      <c r="C70" s="24">
        <v>-0.52481642115115479</v>
      </c>
      <c r="D70" s="150">
        <v>22368860</v>
      </c>
      <c r="E70" s="150">
        <v>2628341</v>
      </c>
      <c r="F70" s="150">
        <v>1093389</v>
      </c>
      <c r="G70" s="150">
        <v>790192</v>
      </c>
      <c r="H70" s="150">
        <v>628519</v>
      </c>
      <c r="I70" s="24">
        <v>0.11749999776474974</v>
      </c>
      <c r="J70" s="24">
        <v>0.41599967431927592</v>
      </c>
      <c r="K70" s="24">
        <v>0.72269978937048018</v>
      </c>
      <c r="L70" s="24">
        <v>0.79540035839390932</v>
      </c>
      <c r="M70" s="4">
        <v>274777</v>
      </c>
      <c r="N70" s="5">
        <v>0.17</v>
      </c>
      <c r="O70" s="4">
        <v>31</v>
      </c>
      <c r="P70" s="4">
        <v>22</v>
      </c>
      <c r="Q70" s="4">
        <v>25</v>
      </c>
      <c r="R70" s="4">
        <v>376</v>
      </c>
      <c r="S70" s="4">
        <v>37</v>
      </c>
      <c r="T70" s="5">
        <v>0.94</v>
      </c>
    </row>
    <row r="71" spans="1:20" x14ac:dyDescent="0.3">
      <c r="A71" s="206"/>
      <c r="B71" s="3">
        <v>43515</v>
      </c>
      <c r="C71" s="24">
        <v>-0.54090360183579034</v>
      </c>
      <c r="D71" s="150">
        <v>21934513</v>
      </c>
      <c r="E71" s="150">
        <v>5648137</v>
      </c>
      <c r="F71" s="150">
        <v>948887</v>
      </c>
      <c r="G71" s="150">
        <v>727321</v>
      </c>
      <c r="H71" s="150">
        <v>620260</v>
      </c>
      <c r="I71" s="24">
        <v>0.25749999555495034</v>
      </c>
      <c r="J71" s="24">
        <v>0.16799999716720751</v>
      </c>
      <c r="K71" s="24">
        <v>0.76649906680142099</v>
      </c>
      <c r="L71" s="24">
        <v>0.8528008953405718</v>
      </c>
      <c r="M71" s="4">
        <v>400903</v>
      </c>
      <c r="N71" s="5">
        <v>0.18</v>
      </c>
      <c r="O71" s="4">
        <v>35</v>
      </c>
      <c r="P71" s="4">
        <v>19</v>
      </c>
      <c r="Q71" s="4">
        <v>29</v>
      </c>
      <c r="R71" s="4">
        <v>350</v>
      </c>
      <c r="S71" s="4">
        <v>35</v>
      </c>
      <c r="T71" s="5">
        <v>0.92</v>
      </c>
    </row>
    <row r="72" spans="1:20" x14ac:dyDescent="0.3">
      <c r="A72" s="206"/>
      <c r="B72" s="3">
        <v>43526</v>
      </c>
      <c r="C72" s="24">
        <v>-0.42394678407179354</v>
      </c>
      <c r="D72" s="145">
        <v>46685340</v>
      </c>
      <c r="E72" s="145">
        <v>9803921</v>
      </c>
      <c r="F72" s="145">
        <v>3333333</v>
      </c>
      <c r="G72" s="145">
        <v>1110666</v>
      </c>
      <c r="H72" s="145">
        <v>900972</v>
      </c>
      <c r="I72" s="24">
        <v>0.20999999143199985</v>
      </c>
      <c r="J72" s="24">
        <v>0.33999998571999918</v>
      </c>
      <c r="K72" s="24">
        <v>0.33319983331998332</v>
      </c>
      <c r="L72" s="24">
        <v>0.81119976662651061</v>
      </c>
      <c r="M72" s="4">
        <v>386616</v>
      </c>
      <c r="N72" s="5">
        <v>0.18</v>
      </c>
      <c r="O72" s="4">
        <v>40</v>
      </c>
      <c r="P72" s="4">
        <v>18</v>
      </c>
      <c r="Q72" s="4">
        <v>56</v>
      </c>
      <c r="R72" s="4">
        <v>399</v>
      </c>
      <c r="S72" s="4">
        <v>40</v>
      </c>
      <c r="T72" s="5">
        <v>0.95</v>
      </c>
    </row>
    <row r="73" spans="1:20" x14ac:dyDescent="0.3">
      <c r="A73" s="206"/>
      <c r="B73" s="3">
        <v>43543</v>
      </c>
      <c r="C73" s="24">
        <v>-0.46627457709544307</v>
      </c>
      <c r="D73" s="151">
        <v>21934513</v>
      </c>
      <c r="E73" s="151">
        <v>5757809</v>
      </c>
      <c r="F73" s="151">
        <v>2418280</v>
      </c>
      <c r="G73" s="151">
        <v>1835958</v>
      </c>
      <c r="H73" s="145">
        <v>707578</v>
      </c>
      <c r="I73" s="24">
        <v>0.26249996979645729</v>
      </c>
      <c r="J73" s="24">
        <v>0.42000003820897847</v>
      </c>
      <c r="K73" s="24">
        <v>0.75919992722100005</v>
      </c>
      <c r="L73" s="24">
        <v>0.38539988387533919</v>
      </c>
      <c r="M73" s="4">
        <v>380462</v>
      </c>
      <c r="N73" s="5">
        <v>0.19</v>
      </c>
      <c r="O73" s="4">
        <v>37</v>
      </c>
      <c r="P73" s="4">
        <v>20</v>
      </c>
      <c r="Q73" s="4">
        <v>25</v>
      </c>
      <c r="R73" s="4">
        <v>400</v>
      </c>
      <c r="S73" s="4">
        <v>33</v>
      </c>
      <c r="T73" s="5">
        <v>0.65</v>
      </c>
    </row>
    <row r="74" spans="1:20" x14ac:dyDescent="0.3">
      <c r="A74" s="206"/>
      <c r="B74" s="3">
        <v>43559</v>
      </c>
      <c r="C74" s="24">
        <v>-0.53497129252622422</v>
      </c>
      <c r="D74" s="145">
        <v>22151687</v>
      </c>
      <c r="E74" s="145">
        <v>5814817</v>
      </c>
      <c r="F74" s="145">
        <v>1162963</v>
      </c>
      <c r="G74" s="145">
        <v>806515</v>
      </c>
      <c r="H74" s="145">
        <v>628275</v>
      </c>
      <c r="I74" s="24">
        <v>0.26249996219249577</v>
      </c>
      <c r="J74" s="24">
        <v>0.19999993121021695</v>
      </c>
      <c r="K74" s="24">
        <v>0.69350013714967718</v>
      </c>
      <c r="L74" s="24">
        <v>0.77899977061802939</v>
      </c>
      <c r="M74" s="4">
        <v>406272</v>
      </c>
      <c r="N74" s="5">
        <v>0.1</v>
      </c>
      <c r="O74" s="4">
        <v>35</v>
      </c>
      <c r="P74" s="4">
        <v>21</v>
      </c>
      <c r="Q74" s="4">
        <v>29</v>
      </c>
      <c r="R74" s="4">
        <v>388</v>
      </c>
      <c r="S74" s="4">
        <v>40</v>
      </c>
      <c r="T74" s="5">
        <v>0.92</v>
      </c>
    </row>
    <row r="75" spans="1:20" x14ac:dyDescent="0.3">
      <c r="A75" s="206"/>
      <c r="B75" s="3">
        <v>43567</v>
      </c>
      <c r="C75" s="24">
        <v>-0.20426414390111858</v>
      </c>
      <c r="D75" s="145">
        <v>20631473</v>
      </c>
      <c r="E75" s="145">
        <v>5054710</v>
      </c>
      <c r="F75" s="145">
        <v>1920790</v>
      </c>
      <c r="G75" s="145">
        <v>1402176</v>
      </c>
      <c r="H75" s="145">
        <v>1138287</v>
      </c>
      <c r="I75" s="24">
        <v>0.24499995710437156</v>
      </c>
      <c r="J75" s="24">
        <v>0.38000003956705725</v>
      </c>
      <c r="K75" s="24">
        <v>0.72999963556661585</v>
      </c>
      <c r="L75" s="24">
        <v>0.8118003731343284</v>
      </c>
      <c r="M75" s="4">
        <v>406144</v>
      </c>
      <c r="N75" s="5">
        <v>0.17</v>
      </c>
      <c r="O75" s="4">
        <v>32</v>
      </c>
      <c r="P75" s="4">
        <v>17</v>
      </c>
      <c r="Q75" s="4">
        <v>28</v>
      </c>
      <c r="R75" s="4">
        <v>360</v>
      </c>
      <c r="S75" s="4">
        <v>32</v>
      </c>
      <c r="T75" s="5">
        <v>0.95</v>
      </c>
    </row>
    <row r="76" spans="1:20" x14ac:dyDescent="0.3">
      <c r="A76" s="206"/>
      <c r="B76" s="3">
        <v>43580</v>
      </c>
      <c r="C76" s="24">
        <v>-0.38690483590402214</v>
      </c>
      <c r="D76" s="145">
        <v>22803207</v>
      </c>
      <c r="E76" s="145">
        <v>5700801</v>
      </c>
      <c r="F76" s="145">
        <v>2189107</v>
      </c>
      <c r="G76" s="145">
        <v>1518146</v>
      </c>
      <c r="H76" s="145">
        <v>1282226</v>
      </c>
      <c r="I76" s="24">
        <v>0.24999996710988942</v>
      </c>
      <c r="J76" s="24">
        <v>0.38399989755825542</v>
      </c>
      <c r="K76" s="24">
        <v>0.69350013498654928</v>
      </c>
      <c r="L76" s="24">
        <v>0.84459992648928361</v>
      </c>
      <c r="M76" s="4">
        <v>393483</v>
      </c>
      <c r="N76" s="5">
        <v>0.17</v>
      </c>
      <c r="O76" s="4">
        <v>30</v>
      </c>
      <c r="P76" s="4">
        <v>17</v>
      </c>
      <c r="Q76" s="4">
        <v>28</v>
      </c>
      <c r="R76" s="4">
        <v>383</v>
      </c>
      <c r="S76" s="4">
        <v>38</v>
      </c>
      <c r="T76" s="5">
        <v>0.91</v>
      </c>
    </row>
    <row r="77" spans="1:20" x14ac:dyDescent="0.3">
      <c r="A77" s="206"/>
      <c r="B77" s="3">
        <v>43662</v>
      </c>
      <c r="C77" s="24">
        <v>-0.59195909830169868</v>
      </c>
      <c r="D77" s="145">
        <v>20631473</v>
      </c>
      <c r="E77" s="145">
        <v>2063147</v>
      </c>
      <c r="F77" s="145">
        <v>817006</v>
      </c>
      <c r="G77" s="145">
        <v>596414</v>
      </c>
      <c r="H77" s="145">
        <v>498841</v>
      </c>
      <c r="I77" s="24">
        <v>9.9999985459109E-2</v>
      </c>
      <c r="J77" s="24">
        <v>0.39599989724435536</v>
      </c>
      <c r="K77" s="24">
        <v>0.72999953488713665</v>
      </c>
      <c r="L77" s="24">
        <v>0.83640055397760615</v>
      </c>
      <c r="M77" s="4">
        <v>387617</v>
      </c>
      <c r="N77" s="5">
        <v>0.17</v>
      </c>
      <c r="O77" s="4">
        <v>38</v>
      </c>
      <c r="P77" s="4">
        <v>20</v>
      </c>
      <c r="Q77" s="4">
        <v>30</v>
      </c>
      <c r="R77" s="4">
        <v>458</v>
      </c>
      <c r="S77" s="4">
        <v>40</v>
      </c>
      <c r="T77" s="5">
        <v>0.95</v>
      </c>
    </row>
    <row r="78" spans="1:20" x14ac:dyDescent="0.3">
      <c r="A78" s="206"/>
      <c r="B78" s="3">
        <v>43688</v>
      </c>
      <c r="C78" s="24">
        <v>-0.54353363205176897</v>
      </c>
      <c r="D78" s="145">
        <v>43991955</v>
      </c>
      <c r="E78" s="145">
        <v>9700226</v>
      </c>
      <c r="F78" s="145">
        <v>3166153</v>
      </c>
      <c r="G78" s="145">
        <v>1033432</v>
      </c>
      <c r="H78" s="145">
        <v>765773</v>
      </c>
      <c r="I78" s="24">
        <v>0.22049999823831426</v>
      </c>
      <c r="J78" s="24">
        <v>0.32639992099153153</v>
      </c>
      <c r="K78" s="24">
        <v>0.32639989286683241</v>
      </c>
      <c r="L78" s="24">
        <v>0.74099989162325142</v>
      </c>
      <c r="M78" s="4">
        <v>383675</v>
      </c>
      <c r="N78" s="5">
        <v>0.19</v>
      </c>
      <c r="O78" s="4">
        <v>34</v>
      </c>
      <c r="P78" s="4">
        <v>29</v>
      </c>
      <c r="Q78" s="4">
        <v>27</v>
      </c>
      <c r="R78" s="4">
        <v>396</v>
      </c>
      <c r="S78" s="4">
        <v>31</v>
      </c>
      <c r="T78" s="5">
        <v>0.95</v>
      </c>
    </row>
    <row r="79" spans="1:20" x14ac:dyDescent="0.3">
      <c r="A79" s="206"/>
      <c r="B79" s="3">
        <v>43722</v>
      </c>
      <c r="C79" s="24">
        <v>-0.51246522327334754</v>
      </c>
      <c r="D79" s="145">
        <v>44440853</v>
      </c>
      <c r="E79" s="145">
        <v>9332579</v>
      </c>
      <c r="F79" s="145">
        <v>1396153</v>
      </c>
      <c r="G79" s="145">
        <v>939890</v>
      </c>
      <c r="H79" s="145">
        <v>696459</v>
      </c>
      <c r="I79" s="24">
        <v>0.20999999707476361</v>
      </c>
      <c r="J79" s="24">
        <v>0.14959991230719827</v>
      </c>
      <c r="K79" s="24">
        <v>0.67319985703572605</v>
      </c>
      <c r="L79" s="24">
        <v>0.74100054261668924</v>
      </c>
      <c r="M79" s="4">
        <v>406604</v>
      </c>
      <c r="N79" s="5">
        <v>0.17</v>
      </c>
      <c r="O79" s="4">
        <v>64</v>
      </c>
      <c r="P79" s="4">
        <v>22</v>
      </c>
      <c r="Q79" s="4">
        <v>30</v>
      </c>
      <c r="R79" s="4">
        <v>378</v>
      </c>
      <c r="S79" s="4">
        <v>35</v>
      </c>
      <c r="T79" s="5">
        <v>0.93</v>
      </c>
    </row>
    <row r="80" spans="1:20" x14ac:dyDescent="0.3">
      <c r="A80" s="206"/>
      <c r="B80" s="3">
        <v>43786</v>
      </c>
      <c r="C80" s="24">
        <v>-0.53933524904808428</v>
      </c>
      <c r="D80" s="145">
        <v>43991955</v>
      </c>
      <c r="E80" s="145">
        <v>9330693</v>
      </c>
      <c r="F80" s="145">
        <v>1268974</v>
      </c>
      <c r="G80" s="145">
        <v>906047</v>
      </c>
      <c r="H80" s="145">
        <v>699650</v>
      </c>
      <c r="I80" s="24">
        <v>0.2120999850995483</v>
      </c>
      <c r="J80" s="24">
        <v>0.13599997342105244</v>
      </c>
      <c r="K80" s="24">
        <v>0.71399965641534024</v>
      </c>
      <c r="L80" s="24">
        <v>0.77220055913214214</v>
      </c>
      <c r="M80" s="4">
        <v>380987</v>
      </c>
      <c r="N80" s="5">
        <v>0.19</v>
      </c>
      <c r="O80" s="4">
        <v>112</v>
      </c>
      <c r="P80" s="4">
        <v>22</v>
      </c>
      <c r="Q80" s="4">
        <v>27</v>
      </c>
      <c r="R80" s="4">
        <v>353</v>
      </c>
      <c r="S80" s="4">
        <v>38</v>
      </c>
      <c r="T80" s="5">
        <v>0.95</v>
      </c>
    </row>
    <row r="81" spans="1:20" x14ac:dyDescent="0.3">
      <c r="A81" s="175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</row>
    <row r="82" spans="1:20" ht="46.8" customHeight="1" x14ac:dyDescent="0.3">
      <c r="A82" s="207" t="s">
        <v>64</v>
      </c>
      <c r="B82" s="71" t="s">
        <v>0</v>
      </c>
      <c r="C82" s="144" t="s">
        <v>25</v>
      </c>
      <c r="D82" s="13" t="s">
        <v>1</v>
      </c>
      <c r="E82" s="13" t="s">
        <v>2</v>
      </c>
      <c r="F82" s="13" t="s">
        <v>3</v>
      </c>
      <c r="G82" s="13" t="s">
        <v>4</v>
      </c>
      <c r="H82" s="13" t="s">
        <v>5</v>
      </c>
      <c r="I82" s="13" t="s">
        <v>19</v>
      </c>
      <c r="J82" s="13" t="s">
        <v>20</v>
      </c>
      <c r="K82" s="13" t="s">
        <v>21</v>
      </c>
      <c r="L82" s="13" t="s">
        <v>22</v>
      </c>
      <c r="M82" s="73" t="s">
        <v>10</v>
      </c>
      <c r="N82" s="73" t="s">
        <v>11</v>
      </c>
      <c r="O82" s="73" t="s">
        <v>12</v>
      </c>
      <c r="P82" s="73" t="s">
        <v>13</v>
      </c>
      <c r="Q82" s="73" t="s">
        <v>14</v>
      </c>
      <c r="R82" s="73" t="s">
        <v>15</v>
      </c>
      <c r="S82" s="73" t="s">
        <v>16</v>
      </c>
      <c r="T82" s="73" t="s">
        <v>17</v>
      </c>
    </row>
    <row r="83" spans="1:20" x14ac:dyDescent="0.3">
      <c r="A83" s="207"/>
      <c r="B83" s="3">
        <v>43487</v>
      </c>
      <c r="C83" s="24">
        <v>5.041546377221362E-2</v>
      </c>
      <c r="D83" s="38">
        <v>37570998</v>
      </c>
      <c r="E83" s="38">
        <v>9768459</v>
      </c>
      <c r="F83" s="38">
        <v>3751088</v>
      </c>
      <c r="G83" s="38">
        <v>2656145</v>
      </c>
      <c r="H83" s="38">
        <v>2221600</v>
      </c>
      <c r="I83" s="24">
        <v>0.25999998722418821</v>
      </c>
      <c r="J83" s="24">
        <v>0.38399997379320527</v>
      </c>
      <c r="K83" s="24">
        <v>0.70809988995192863</v>
      </c>
      <c r="L83" s="24">
        <v>0.83640012122832152</v>
      </c>
      <c r="M83" s="4">
        <v>383015</v>
      </c>
      <c r="N83" s="5">
        <v>0.18</v>
      </c>
      <c r="O83" s="4">
        <v>35</v>
      </c>
      <c r="P83" s="4">
        <v>17</v>
      </c>
      <c r="Q83" s="4">
        <v>28</v>
      </c>
      <c r="R83" s="4">
        <v>379</v>
      </c>
      <c r="S83" s="4">
        <v>33</v>
      </c>
      <c r="T83" s="5">
        <v>0.94</v>
      </c>
    </row>
    <row r="84" spans="1:20" x14ac:dyDescent="0.3">
      <c r="A84" s="207"/>
      <c r="B84" s="3">
        <v>43508</v>
      </c>
      <c r="C84" s="24">
        <v>2.0696661547025652E-2</v>
      </c>
      <c r="D84" s="38">
        <v>22803207</v>
      </c>
      <c r="E84" s="38">
        <v>5814817</v>
      </c>
      <c r="F84" s="38">
        <v>2256149</v>
      </c>
      <c r="G84" s="38">
        <v>1712868</v>
      </c>
      <c r="H84" s="38">
        <v>1404552</v>
      </c>
      <c r="I84" s="24">
        <v>0.25499996557501758</v>
      </c>
      <c r="J84" s="24">
        <v>0.38800000068789781</v>
      </c>
      <c r="K84" s="24">
        <v>0.75919985781080945</v>
      </c>
      <c r="L84" s="24">
        <v>0.82000014011587585</v>
      </c>
      <c r="M84" s="4">
        <v>389714</v>
      </c>
      <c r="N84" s="5">
        <v>0.17</v>
      </c>
      <c r="O84" s="4">
        <v>39</v>
      </c>
      <c r="P84" s="4">
        <v>17</v>
      </c>
      <c r="Q84" s="4">
        <v>25</v>
      </c>
      <c r="R84" s="4">
        <v>354</v>
      </c>
      <c r="S84" s="4">
        <v>30</v>
      </c>
      <c r="T84" s="5">
        <v>0.92</v>
      </c>
    </row>
    <row r="85" spans="1:20" x14ac:dyDescent="0.3">
      <c r="A85" s="207"/>
      <c r="B85" s="3">
        <v>43519</v>
      </c>
      <c r="C85" s="24">
        <v>-0.13261936790607654</v>
      </c>
      <c r="D85" s="4">
        <v>43094160</v>
      </c>
      <c r="E85" s="4">
        <v>9049773</v>
      </c>
      <c r="F85" s="4">
        <v>2923076</v>
      </c>
      <c r="G85" s="4">
        <v>1908184</v>
      </c>
      <c r="H85" s="4">
        <v>1443732</v>
      </c>
      <c r="I85" s="24">
        <v>0.20999998607699977</v>
      </c>
      <c r="J85" s="24">
        <v>0.32299992497049373</v>
      </c>
      <c r="K85" s="24">
        <v>0.65279999562105129</v>
      </c>
      <c r="L85" s="24">
        <v>0.75659999245355791</v>
      </c>
      <c r="M85" s="4">
        <v>391896</v>
      </c>
      <c r="N85" s="5">
        <v>0.18</v>
      </c>
      <c r="O85" s="4">
        <v>35</v>
      </c>
      <c r="P85" s="4">
        <v>20</v>
      </c>
      <c r="Q85" s="4">
        <v>28</v>
      </c>
      <c r="R85" s="4">
        <v>360</v>
      </c>
      <c r="S85" s="4">
        <v>39</v>
      </c>
      <c r="T85" s="5">
        <v>0.91</v>
      </c>
    </row>
    <row r="86" spans="1:20" x14ac:dyDescent="0.3">
      <c r="A86" s="207"/>
      <c r="B86" s="3">
        <v>43536</v>
      </c>
      <c r="C86" s="24">
        <v>4.2939390057935123E-2</v>
      </c>
      <c r="D86" s="4">
        <v>21500167</v>
      </c>
      <c r="E86" s="4">
        <v>5428792</v>
      </c>
      <c r="F86" s="4">
        <v>2149801</v>
      </c>
      <c r="G86" s="4">
        <v>1600742</v>
      </c>
      <c r="H86" s="31">
        <v>1299482</v>
      </c>
      <c r="I86" s="24">
        <v>0.25249999220936281</v>
      </c>
      <c r="J86" s="24">
        <v>0.39599988358367755</v>
      </c>
      <c r="K86" s="24">
        <v>0.74460008158894708</v>
      </c>
      <c r="L86" s="24">
        <v>0.81179977785302071</v>
      </c>
      <c r="M86" s="4">
        <v>385418</v>
      </c>
      <c r="N86" s="5">
        <v>0.19</v>
      </c>
      <c r="O86" s="4">
        <v>30</v>
      </c>
      <c r="P86" s="4">
        <v>19</v>
      </c>
      <c r="Q86" s="4">
        <v>25</v>
      </c>
      <c r="R86" s="4">
        <v>357</v>
      </c>
      <c r="S86" s="4">
        <v>39</v>
      </c>
      <c r="T86" s="5">
        <v>0.91</v>
      </c>
    </row>
    <row r="87" spans="1:20" x14ac:dyDescent="0.3">
      <c r="A87" s="207"/>
      <c r="B87" s="3">
        <v>43552</v>
      </c>
      <c r="C87" s="24">
        <v>7.2942959217582981E-2</v>
      </c>
      <c r="D87" s="4">
        <v>21500167</v>
      </c>
      <c r="E87" s="4">
        <v>5267540</v>
      </c>
      <c r="F87" s="4">
        <v>2064876</v>
      </c>
      <c r="G87" s="4">
        <v>1552580</v>
      </c>
      <c r="H87" s="4">
        <v>1311309</v>
      </c>
      <c r="I87" s="24">
        <v>0.24499995744219102</v>
      </c>
      <c r="J87" s="24">
        <v>0.39200006074942001</v>
      </c>
      <c r="K87" s="24">
        <v>0.75189987195357011</v>
      </c>
      <c r="L87" s="24">
        <v>0.84459995620193484</v>
      </c>
      <c r="M87" s="4">
        <v>404886</v>
      </c>
      <c r="N87" s="5">
        <v>0.17</v>
      </c>
      <c r="O87" s="4">
        <v>35</v>
      </c>
      <c r="P87" s="4">
        <v>18</v>
      </c>
      <c r="Q87" s="4">
        <v>30</v>
      </c>
      <c r="R87" s="4">
        <v>395</v>
      </c>
      <c r="S87" s="4">
        <v>34</v>
      </c>
      <c r="T87" s="5">
        <v>0.93</v>
      </c>
    </row>
    <row r="88" spans="1:20" x14ac:dyDescent="0.3">
      <c r="A88" s="207"/>
      <c r="B88" s="3">
        <v>43560</v>
      </c>
      <c r="C88" s="24">
        <v>0.13736127433753009</v>
      </c>
      <c r="D88" s="4">
        <v>22586034</v>
      </c>
      <c r="E88" s="4">
        <v>5928833</v>
      </c>
      <c r="F88" s="4">
        <v>2418964</v>
      </c>
      <c r="G88" s="4">
        <v>1854136</v>
      </c>
      <c r="H88" s="4">
        <v>1566003</v>
      </c>
      <c r="I88" s="24">
        <v>0.26249995904548801</v>
      </c>
      <c r="J88" s="24">
        <v>0.40800002293874699</v>
      </c>
      <c r="K88" s="24">
        <v>0.76650003885961093</v>
      </c>
      <c r="L88" s="24">
        <v>0.84459985675268701</v>
      </c>
      <c r="M88" s="4">
        <v>388271</v>
      </c>
      <c r="N88" s="5">
        <v>0.18</v>
      </c>
      <c r="O88" s="4">
        <v>34</v>
      </c>
      <c r="P88" s="4">
        <v>17</v>
      </c>
      <c r="Q88" s="4">
        <v>28</v>
      </c>
      <c r="R88" s="4">
        <v>361</v>
      </c>
      <c r="S88" s="4">
        <v>36</v>
      </c>
      <c r="T88" s="5">
        <v>0.95</v>
      </c>
    </row>
    <row r="89" spans="1:20" x14ac:dyDescent="0.3">
      <c r="A89" s="207"/>
      <c r="B89" s="3">
        <v>43573</v>
      </c>
      <c r="C89" s="24">
        <v>0.56544473803340667</v>
      </c>
      <c r="D89" s="4">
        <v>22803207</v>
      </c>
      <c r="E89" s="4">
        <v>5415761</v>
      </c>
      <c r="F89" s="4">
        <v>3639391</v>
      </c>
      <c r="G89" s="4">
        <v>2656756</v>
      </c>
      <c r="H89" s="4">
        <v>2091398</v>
      </c>
      <c r="I89" s="24">
        <v>0.23749997094706898</v>
      </c>
      <c r="J89" s="24">
        <v>0.67199992761866711</v>
      </c>
      <c r="K89" s="24">
        <v>0.73000015661961026</v>
      </c>
      <c r="L89" s="24">
        <v>0.78719987834787986</v>
      </c>
      <c r="M89" s="4">
        <v>389107</v>
      </c>
      <c r="N89" s="5">
        <v>0.28999999999999998</v>
      </c>
      <c r="O89" s="4">
        <v>32</v>
      </c>
      <c r="P89" s="4">
        <v>18</v>
      </c>
      <c r="Q89" s="4">
        <v>28</v>
      </c>
      <c r="R89" s="4">
        <v>364</v>
      </c>
      <c r="S89" s="4">
        <v>40</v>
      </c>
      <c r="T89" s="5">
        <v>0.91</v>
      </c>
    </row>
    <row r="90" spans="1:20" x14ac:dyDescent="0.3">
      <c r="A90" s="207"/>
      <c r="B90" s="3">
        <v>43655</v>
      </c>
      <c r="C90" s="24">
        <v>-8.7989362657882042E-3</v>
      </c>
      <c r="D90" s="4">
        <v>22803207</v>
      </c>
      <c r="E90" s="4">
        <v>5643793</v>
      </c>
      <c r="F90" s="4">
        <v>2234942</v>
      </c>
      <c r="G90" s="4">
        <v>1647823</v>
      </c>
      <c r="H90" s="4">
        <v>1351214</v>
      </c>
      <c r="I90" s="24">
        <v>0.24749996787732534</v>
      </c>
      <c r="J90" s="24">
        <v>0.39599999503879751</v>
      </c>
      <c r="K90" s="24">
        <v>0.73730011785540739</v>
      </c>
      <c r="L90" s="24">
        <v>0.81999947809928619</v>
      </c>
      <c r="M90" s="4">
        <v>386858</v>
      </c>
      <c r="N90" s="5">
        <v>0.17</v>
      </c>
      <c r="O90" s="4">
        <v>39</v>
      </c>
      <c r="P90" s="4">
        <v>22</v>
      </c>
      <c r="Q90" s="4">
        <v>27</v>
      </c>
      <c r="R90" s="4">
        <v>388</v>
      </c>
      <c r="S90" s="4">
        <v>32</v>
      </c>
      <c r="T90" s="5">
        <v>0.91</v>
      </c>
    </row>
    <row r="91" spans="1:20" x14ac:dyDescent="0.3">
      <c r="A91" s="207"/>
      <c r="B91" s="3">
        <v>43681</v>
      </c>
      <c r="C91" s="24">
        <v>-1.2251521325334913E-4</v>
      </c>
      <c r="D91" s="4">
        <v>43991955</v>
      </c>
      <c r="E91" s="4">
        <v>9053544</v>
      </c>
      <c r="F91" s="4">
        <v>2924294</v>
      </c>
      <c r="G91" s="4">
        <v>2068061</v>
      </c>
      <c r="H91" s="4">
        <v>1677611</v>
      </c>
      <c r="I91" s="24">
        <v>0.20579999229404558</v>
      </c>
      <c r="J91" s="24">
        <v>0.3229999213567637</v>
      </c>
      <c r="K91" s="24">
        <v>0.70720009684388774</v>
      </c>
      <c r="L91" s="24">
        <v>0.81119995976907833</v>
      </c>
      <c r="M91" s="4">
        <v>388262</v>
      </c>
      <c r="N91" s="5">
        <v>0.18</v>
      </c>
      <c r="O91" s="4">
        <v>35</v>
      </c>
      <c r="P91" s="4">
        <v>22</v>
      </c>
      <c r="Q91" s="4">
        <v>30</v>
      </c>
      <c r="R91" s="4">
        <v>369</v>
      </c>
      <c r="S91" s="4">
        <v>39</v>
      </c>
      <c r="T91" s="5">
        <v>0.95</v>
      </c>
    </row>
    <row r="92" spans="1:20" x14ac:dyDescent="0.3">
      <c r="A92" s="207"/>
      <c r="B92" s="3">
        <v>43715</v>
      </c>
      <c r="C92" s="24">
        <v>-0.12391018917833363</v>
      </c>
      <c r="D92" s="4">
        <v>46685340</v>
      </c>
      <c r="E92" s="4">
        <v>9313725</v>
      </c>
      <c r="F92" s="4">
        <v>3135000</v>
      </c>
      <c r="G92" s="4">
        <v>2025210</v>
      </c>
      <c r="H92" s="4">
        <v>1500680</v>
      </c>
      <c r="I92" s="24">
        <v>0.19949999293139989</v>
      </c>
      <c r="J92" s="24">
        <v>0.3366000177157904</v>
      </c>
      <c r="K92" s="24">
        <v>0.64600000000000002</v>
      </c>
      <c r="L92" s="24">
        <v>0.74099969879666805</v>
      </c>
      <c r="M92" s="4">
        <v>407003</v>
      </c>
      <c r="N92" s="5">
        <v>0.17</v>
      </c>
      <c r="O92" s="4">
        <v>34</v>
      </c>
      <c r="P92" s="4">
        <v>18</v>
      </c>
      <c r="Q92" s="4">
        <v>26</v>
      </c>
      <c r="R92" s="4">
        <v>385</v>
      </c>
      <c r="S92" s="4">
        <v>37</v>
      </c>
      <c r="T92" s="5">
        <v>0.95</v>
      </c>
    </row>
    <row r="93" spans="1:20" x14ac:dyDescent="0.3">
      <c r="A93" s="207"/>
      <c r="B93" s="3">
        <v>43779</v>
      </c>
      <c r="C93" s="24">
        <v>-4.0893951308222043E-2</v>
      </c>
      <c r="D93" s="4">
        <v>47134238</v>
      </c>
      <c r="E93" s="4">
        <v>10096153</v>
      </c>
      <c r="F93" s="4">
        <v>3261057</v>
      </c>
      <c r="G93" s="4">
        <v>2173168</v>
      </c>
      <c r="H93" s="4">
        <v>1627268</v>
      </c>
      <c r="I93" s="24">
        <v>0.21419998346000629</v>
      </c>
      <c r="J93" s="24">
        <v>0.32299995849904412</v>
      </c>
      <c r="K93" s="24">
        <v>0.66639988200144917</v>
      </c>
      <c r="L93" s="24">
        <v>0.74879990870471125</v>
      </c>
      <c r="M93" s="4">
        <v>397106</v>
      </c>
      <c r="N93" s="5">
        <v>0.19</v>
      </c>
      <c r="O93" s="4">
        <v>34</v>
      </c>
      <c r="P93" s="4">
        <v>20</v>
      </c>
      <c r="Q93" s="4">
        <v>30</v>
      </c>
      <c r="R93" s="4">
        <v>358</v>
      </c>
      <c r="S93" s="4">
        <v>37</v>
      </c>
      <c r="T93" s="5">
        <v>0.92</v>
      </c>
    </row>
    <row r="94" spans="1:20" x14ac:dyDescent="0.3">
      <c r="A94" s="149"/>
    </row>
    <row r="95" spans="1:20" x14ac:dyDescent="0.3">
      <c r="A95" s="149"/>
    </row>
    <row r="96" spans="1:20" x14ac:dyDescent="0.3">
      <c r="A96" s="149"/>
    </row>
    <row r="97" spans="1:1" x14ac:dyDescent="0.3">
      <c r="A97" s="149"/>
    </row>
  </sheetData>
  <sheetProtection sheet="1" objects="1" scenarios="1"/>
  <mergeCells count="8">
    <mergeCell ref="G1:M2"/>
    <mergeCell ref="G54:M55"/>
    <mergeCell ref="A56:A67"/>
    <mergeCell ref="A69:A80"/>
    <mergeCell ref="A82:A93"/>
    <mergeCell ref="A3:A18"/>
    <mergeCell ref="A20:A35"/>
    <mergeCell ref="A37:A52"/>
  </mergeCells>
  <conditionalFormatting sqref="C4:L16 C18:L18 C17:J17 L17">
    <cfRule type="cellIs" dxfId="28" priority="7" operator="greaterThan">
      <formula>1</formula>
    </cfRule>
    <cfRule type="cellIs" dxfId="27" priority="8" operator="greaterThan">
      <formula>0.5</formula>
    </cfRule>
    <cfRule type="cellIs" dxfId="26" priority="9" operator="greaterThan">
      <formula>0.1</formula>
    </cfRule>
    <cfRule type="cellIs" dxfId="25" priority="10" operator="greaterThan">
      <formula>0.01</formula>
    </cfRule>
  </conditionalFormatting>
  <conditionalFormatting sqref="D4:L16 D18:L18 D17:J17 L17">
    <cfRule type="cellIs" dxfId="24" priority="6" operator="lessThan">
      <formula>0.01</formula>
    </cfRule>
  </conditionalFormatting>
  <conditionalFormatting sqref="C57:C67">
    <cfRule type="cellIs" dxfId="23" priority="5" operator="lessThan">
      <formula>-0.3</formula>
    </cfRule>
  </conditionalFormatting>
  <conditionalFormatting sqref="D57:L67">
    <cfRule type="cellIs" dxfId="22" priority="1" operator="lessThan">
      <formula>-0.5</formula>
    </cfRule>
    <cfRule type="cellIs" dxfId="21" priority="2" operator="lessThan">
      <formula>-0.2</formula>
    </cfRule>
    <cfRule type="cellIs" dxfId="20" priority="3" operator="lessThan">
      <formula>0</formula>
    </cfRule>
    <cfRule type="cellIs" dxfId="19" priority="4" operator="lessThan">
      <formula>0</formula>
    </cfRule>
  </conditionalFormatting>
  <pageMargins left="0.7" right="0.7" top="0.75" bottom="0.75" header="0.3" footer="0.3"/>
  <ignoredErrors>
    <ignoredError sqref="N4:N18 N57:N6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 s e s s i o n 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 s e s s i o n 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 T r a f f i c 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 T r a f f i c 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i t e m > < k e y > < s t r i n g > T o t a l 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i t e m > < k e y > < s t r i n g > C o u n t   o f   r e s t a u r a n t s < / s t r i n g > < / k e y > < v a l u e > < i n t > 2 0 2 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i t e m > < k e y > < s t r i n g > T o t a l < / s t r i n g > < / k e y > < v a l u e > < i n t > 5 < / i n t > < / v a l u e > < / i t e m > < i t e m > < k e y > < s t r i n g > L i s t i n g < / s t r i n g > < / k e y > < v a l u e > < i n t > 6 < / i n t > < / v a l u e > < / i t e m > < i t e m > < k e y > < s t r i n g > M e n u < / s t r i n g > < / k e y > < v a l u e > < i n t > 7 < / i n t > < / v a l u e > < / i t e m > < i t e m > < k e y > < s t r i n g > C a r t s < / s t r i n g > < / k e y > < v a l u e > < i n t > 8 < / i n t > < / v a l u e > < / i t e m > < i t e m > < k e y > < s t r i n g > P a y m e n t s < / s t r i n g > < / k e y > < v a l u e > < i n t > 9 < / i n t > < / v a l u e > < / i t e m > < i t e m > < k e y > < s t r i n g > O r d e r s < / s t r i n g > < / k e y > < v a l u e > < i n t > 1 0 < / i n t > < / v a l u e > < / i t e m > < i t e m > < k e y > < s t r i n g > O v e r a l l   c o n v e r s i o n < / s t r i n g > < / k e y > < v a l u e > < i n t > 1 1 < / i n t > < / v a l u e > < / i t e m > < i t e m > < k e y > < s t r i n g > O r d e r   C h a n g e   w i t h   r e s p e c t   t o   s a m e   d a y   l a s t   w e e k < / s t r i n g > < / k e y > < v a l u e > < i n t > 1 2 < / i n t > < / v a l u e > < / i t e m > < i t e m > < k e y > < s t r i n g > T r a f f i c   C h a n g e   w i t h   r e s p e c t   t o   s a m e   d a y   l a s t   w e e k < / s t r i n g > < / k e y > < v a l u e > < i n t > 1 3 < / i n t > < / v a l u e > < / i t e m > < i t e m > < k e y > < s t r i n g > C o n v e r s i o n   c h a n g e   w i t h   r e s p e c t   t o   s a m e   d a y   l a s t   w e e k < / s t r i n g > < / k e y > < v a l u e > < i n t > 1 4 < / i n t > < / v a l u e > < / i t e m > < i t e m > < k e y > < s t r i n g > L 2 M < / s t r i n g > < / k e y > < v a l u e > < i n t > 1 5 < / i n t > < / v a l u e > < / i t e m > < i t e m > < k e y > < s t r i n g > M 2 C < / s t r i n g > < / k e y > < v a l u e > < i n t > 1 6 < / i n t > < / v a l u e > < / i t e m > < i t e m > < k e y > < s t r i n g > C 2 P < / s t r i n g > < / k e y > < v a l u e > < i n t > 1 7 < / i n t > < / v a l u e > < / i t e m > < i t e m > < k e y > < s t r i n g > P 2 O < / s t r i n g > < / k e y > < v a l u e > < i n t > 1 8 < / i n t > < / v a l u e > < / i t e m > < i t e m > < k e y > < s t r i n g > C o u n t   o f   r e s t a u r a n t s < / s t r i n g > < / k e y > < v a l u e > < i n t > 1 9 < / i n t > < / v a l u e > < / i t e m > < i t e m > < k e y > < s t r i n g > A v e r a g e   D i s c o u n t < / s t r i n g > < / k e y > < v a l u e > < i n t > 2 0 < / i n t > < / v a l u e > < / i t e m > < i t e m > < k e y > < s t r i n g > O u t   o f   s t o c k   I t e m s   p e r   r e s t a u r a n t < / s t r i n g > < / k e y > < v a l u e > < i n t > 2 1 < / i n t > < / v a l u e > < / i t e m > < i t e m > < k e y > < s t r i n g > A v e a r g e   P a c k a g i n g   c h a r g e s < / s t r i n g > < / k e y > < v a l u e > < i n t > 2 2 < / i n t > < / v a l u e > < / i t e m > < i t e m > < k e y > < s t r i n g > A v e r a g e   D e l i v e r y   C h a r g e s < / s t r i n g > < / k e y > < v a l u e > < i n t > 2 3 < / i n t > < / v a l u e > < / i t e m > < i t e m > < k e y > < s t r i n g > A v g   C o s t   f o r   t w o < / s t r i n g > < / k e y > < v a l u e > < i n t > 2 4 < / i n t > < / v a l u e > < / i t e m > < i t e m > < k e y > < s t r i n g > N u m b e r   o f   i m a g e s   p e r   r e s t a u r a n t < / s t r i n g > < / k e y > < v a l u e > < i n t > 2 5 < / i n t > < / v a l u e > < / i t e m > < i t e m > < k e y > < s t r i n g > S u c c e s s   R a t e   o f   p a y m e n t s 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b 3 6 4 c b 2 - 7 6 e a - 4 5 6 1 - 9 5 2 8 - 6 0 9 1 6 1 2 9 9 7 8 d " > < C u s t o m C o n t e n t > < ! [ C D A T A [ < ? x m l   v e r s i o n = " 1 . 0 "   e n c o d i n g = " u t f - 1 6 " ? > < S e t t i n g s > < C a l c u l a t e d F i e l d s > < i t e m > < M e a s u r e N a m e > L i s t i n g 1 < / M e a s u r e N a m e > < D i s p l a y N a m e > L i s t i n g 1 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 M e a s u r e s e s s i o n [ m e a s u r e   1 ] < / a : K e y > < a : V a l u e > < D e s c r i p t i o n > A   s i n g l e   v a l u e   f o r   c o l u m n   ' D a t e '   i n   t a b l e   ' s e s s i o n ' 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 1 7 9 < / S t a r t C h a r a c t e r > < T e x t L e n g t h > 1 5 < / T e x t L e n g t h > < / L o c a t i o n > < R o w N u m b e r > - 1 < / R o w N u m b e r > < S o u r c e > < N a m e > m e a s u r e   1 < / N a m e > < T a b l e > s e s s i o n < / T a b l e > < / S o u r c e > < / a : V a l u e > < / a : K e y V a l u e O f s t r i n g S a n d b o x E r r o r V S n 7 U v A O > < / E r r o r C a c h e D i c t i o n a r y > < L a s t P r o c e s s e d T i m e > 2 0 2 3 - 0 1 - 2 6 T 0 0 : 0 1 : 0 4 . 1 4 6 0 1 4 2 + 0 5 : 3 0 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 s e s s i o n 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 T r a f f i c 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 T r a f f i c 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D i a g r a m O b j e c t K e y > < K e y > C o l u m n s \ T o t a l 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 L i s t i n g < / s t r i n g > < / k e y > < v a l u e > < i n t > 1 < / i n t > < / v a l u e > < / i t e m > < i t e m > < k e y > < s t r i n g > M e n u < / s t r i n g > < / k e y > < v a l u e > < i n t > 2 < / i n t > < / v a l u e > < / i t e m > < i t e m > < k e y > < s t r i n g > C a r t s < / s t r i n g > < / k e y > < v a l u e > < i n t > 3 < / i n t > < / v a l u e > < / i t e m > < i t e m > < k e y > < s t r i n g > P a y m e n t s < / s t r i n g > < / k e y > < v a l u e > < i n t > 4 < / i n t > < / v a l u e > < / i t e m > < i t e m > < k e y > < s t r i n g > O r d e r s < / s t r i n g > < / k e y > < v a l u e > < i n t > 5 < / i n t > < / v a l u e > < / i t e m > < i t e m > < k e y > < s t r i n g > O v e r a l l   c o n v e r s i o n < / s t r i n g > < / k e y > < v a l u e > < i n t > 6 < / i n t > < / v a l u e > < / i t e m > < i t e m > < k e y > < s t r i n g > O r d e r   C h a n g e   w i t h   r e s p e c t   t o   s a m e   d a y   l a s t   w e e k < / s t r i n g > < / k e y > < v a l u e > < i n t > 7 < / i n t > < / v a l u e > < / i t e m > < i t e m > < k e y > < s t r i n g > T r a f f i c   C h a n g e   w i t h   r e s p e c t   t o   s a m e   d a y   l a s t   w e e k < / s t r i n g > < / k e y > < v a l u e > < i n t > 8 < / i n t > < / v a l u e > < / i t e m > < i t e m > < k e y > < s t r i n g > C o n v e r s i o n   c h a n g e   w i t h   r e s p e c t   t o   s a m e   d a y   l a s t   w e e k < / s t r i n g > < / k e y > < v a l u e > < i n t > 9 < / i n t > < / v a l u e > < / i t e m > < i t e m > < k e y > < s t r i n g > L 2 M < / s t r i n g > < / k e y > < v a l u e > < i n t > 1 0 < / i n t > < / v a l u e > < / i t e m > < i t e m > < k e y > < s t r i n g > M 2 C < / s t r i n g > < / k e y > < v a l u e > < i n t > 1 1 < / i n t > < / v a l u e > < / i t e m > < i t e m > < k e y > < s t r i n g > C 2 P < / s t r i n g > < / k e y > < v a l u e > < i n t > 1 2 < / i n t > < / v a l u e > < / i t e m > < i t e m > < k e y > < s t r i n g > P 2 O 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0 f 8 6 6 2 c - 6 3 3 7 - 4 5 e 3 - b 9 9 5 - 1 f 6 c 3 b 3 8 9 e 0 6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F1D89E09-CA8E-4948-A0F7-367357575758}">
  <ds:schemaRefs/>
</ds:datastoreItem>
</file>

<file path=customXml/itemProps10.xml><?xml version="1.0" encoding="utf-8"?>
<ds:datastoreItem xmlns:ds="http://schemas.openxmlformats.org/officeDocument/2006/customXml" ds:itemID="{B8705E5C-BB8F-4AAE-A2F0-46335C58787A}">
  <ds:schemaRefs/>
</ds:datastoreItem>
</file>

<file path=customXml/itemProps11.xml><?xml version="1.0" encoding="utf-8"?>
<ds:datastoreItem xmlns:ds="http://schemas.openxmlformats.org/officeDocument/2006/customXml" ds:itemID="{259507C1-3C30-4113-B3A0-EB11768F15CF}">
  <ds:schemaRefs/>
</ds:datastoreItem>
</file>

<file path=customXml/itemProps12.xml><?xml version="1.0" encoding="utf-8"?>
<ds:datastoreItem xmlns:ds="http://schemas.openxmlformats.org/officeDocument/2006/customXml" ds:itemID="{2528C532-00D5-4D26-A076-85CF0541E044}">
  <ds:schemaRefs/>
</ds:datastoreItem>
</file>

<file path=customXml/itemProps13.xml><?xml version="1.0" encoding="utf-8"?>
<ds:datastoreItem xmlns:ds="http://schemas.openxmlformats.org/officeDocument/2006/customXml" ds:itemID="{F0E955A4-2EB2-4F7F-A1F5-C5FBF3FA12FA}">
  <ds:schemaRefs/>
</ds:datastoreItem>
</file>

<file path=customXml/itemProps14.xml><?xml version="1.0" encoding="utf-8"?>
<ds:datastoreItem xmlns:ds="http://schemas.openxmlformats.org/officeDocument/2006/customXml" ds:itemID="{F74BC22C-18E0-4E2B-9268-2EA82BD859D6}">
  <ds:schemaRefs/>
</ds:datastoreItem>
</file>

<file path=customXml/itemProps15.xml><?xml version="1.0" encoding="utf-8"?>
<ds:datastoreItem xmlns:ds="http://schemas.openxmlformats.org/officeDocument/2006/customXml" ds:itemID="{DA9173AD-0597-4A28-B837-1C82D30ACACD}">
  <ds:schemaRefs/>
</ds:datastoreItem>
</file>

<file path=customXml/itemProps16.xml><?xml version="1.0" encoding="utf-8"?>
<ds:datastoreItem xmlns:ds="http://schemas.openxmlformats.org/officeDocument/2006/customXml" ds:itemID="{E25317A1-8379-49A4-9875-E4CF58EDD0F9}">
  <ds:schemaRefs/>
</ds:datastoreItem>
</file>

<file path=customXml/itemProps17.xml><?xml version="1.0" encoding="utf-8"?>
<ds:datastoreItem xmlns:ds="http://schemas.openxmlformats.org/officeDocument/2006/customXml" ds:itemID="{B969E37A-B6AC-4895-8AB9-ACB2691A9E42}">
  <ds:schemaRefs/>
</ds:datastoreItem>
</file>

<file path=customXml/itemProps18.xml><?xml version="1.0" encoding="utf-8"?>
<ds:datastoreItem xmlns:ds="http://schemas.openxmlformats.org/officeDocument/2006/customXml" ds:itemID="{EBEFF41D-2151-42AD-BF06-A28CA1D22D22}">
  <ds:schemaRefs/>
</ds:datastoreItem>
</file>

<file path=customXml/itemProps19.xml><?xml version="1.0" encoding="utf-8"?>
<ds:datastoreItem xmlns:ds="http://schemas.openxmlformats.org/officeDocument/2006/customXml" ds:itemID="{FE2E251C-7688-4D4B-8BF8-14D17E25D876}">
  <ds:schemaRefs/>
</ds:datastoreItem>
</file>

<file path=customXml/itemProps2.xml><?xml version="1.0" encoding="utf-8"?>
<ds:datastoreItem xmlns:ds="http://schemas.openxmlformats.org/officeDocument/2006/customXml" ds:itemID="{EBE43A41-9BD9-4C6D-9247-83E0BF9169D2}">
  <ds:schemaRefs/>
</ds:datastoreItem>
</file>

<file path=customXml/itemProps3.xml><?xml version="1.0" encoding="utf-8"?>
<ds:datastoreItem xmlns:ds="http://schemas.openxmlformats.org/officeDocument/2006/customXml" ds:itemID="{B575FB6F-33F3-480F-8CB9-579D8E343377}">
  <ds:schemaRefs/>
</ds:datastoreItem>
</file>

<file path=customXml/itemProps4.xml><?xml version="1.0" encoding="utf-8"?>
<ds:datastoreItem xmlns:ds="http://schemas.openxmlformats.org/officeDocument/2006/customXml" ds:itemID="{7CE3E79A-A63A-4180-9B59-869E2D31F124}">
  <ds:schemaRefs/>
</ds:datastoreItem>
</file>

<file path=customXml/itemProps5.xml><?xml version="1.0" encoding="utf-8"?>
<ds:datastoreItem xmlns:ds="http://schemas.openxmlformats.org/officeDocument/2006/customXml" ds:itemID="{D919E9C2-780A-4364-AEF9-D0C7D3B4F2F6}">
  <ds:schemaRefs/>
</ds:datastoreItem>
</file>

<file path=customXml/itemProps6.xml><?xml version="1.0" encoding="utf-8"?>
<ds:datastoreItem xmlns:ds="http://schemas.openxmlformats.org/officeDocument/2006/customXml" ds:itemID="{C4847869-3E81-4508-BBDC-1A3C7DCCB114}">
  <ds:schemaRefs/>
</ds:datastoreItem>
</file>

<file path=customXml/itemProps7.xml><?xml version="1.0" encoding="utf-8"?>
<ds:datastoreItem xmlns:ds="http://schemas.openxmlformats.org/officeDocument/2006/customXml" ds:itemID="{7AD9F8A2-BFD3-4E1D-907B-E1D90D2007F7}">
  <ds:schemaRefs/>
</ds:datastoreItem>
</file>

<file path=customXml/itemProps8.xml><?xml version="1.0" encoding="utf-8"?>
<ds:datastoreItem xmlns:ds="http://schemas.openxmlformats.org/officeDocument/2006/customXml" ds:itemID="{005BCBA2-CF43-4DEC-8851-373EE8A74B7B}">
  <ds:schemaRefs/>
</ds:datastoreItem>
</file>

<file path=customXml/itemProps9.xml><?xml version="1.0" encoding="utf-8"?>
<ds:datastoreItem xmlns:ds="http://schemas.openxmlformats.org/officeDocument/2006/customXml" ds:itemID="{2D0419D8-F88E-4112-800B-E7AC5FB7A1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Session Details</vt:lpstr>
      <vt:lpstr>Channel wise traffic</vt:lpstr>
      <vt:lpstr>Supporting Data</vt:lpstr>
      <vt:lpstr>Consolidated Data</vt:lpstr>
      <vt:lpstr>order change</vt:lpstr>
      <vt:lpstr>Order change Visualization</vt:lpstr>
      <vt:lpstr>Traffic Change</vt:lpstr>
      <vt:lpstr>Traffic Change Visualization</vt:lpstr>
      <vt:lpstr>conversion change</vt:lpstr>
      <vt:lpstr>helper</vt:lpstr>
      <vt:lpstr>'Consolidated Data'!Criteria</vt:lpstr>
      <vt:lpstr>Date</vt:lpstr>
      <vt:lpstr>Date_Increase</vt:lpstr>
      <vt:lpstr>DateDecrease</vt:lpstr>
      <vt:lpstr>Traffic_Decrease_Date</vt:lpstr>
      <vt:lpstr>Traffic_Increase_Date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2022-09-19T07:36:05Z</dcterms:created>
  <dcterms:modified xsi:type="dcterms:W3CDTF">2023-07-14T17:20:58Z</dcterms:modified>
</cp:coreProperties>
</file>