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EMESTER 3\DS 203 Programming for Data Science\Answers to Assignments\Assignment 2\"/>
    </mc:Choice>
  </mc:AlternateContent>
  <xr:revisionPtr revIDLastSave="0" documentId="13_ncr:1_{7E1A7486-862D-40FB-86D7-55927703B48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1" sheetId="4" r:id="rId1"/>
    <sheet name="Data 1 Regression" sheetId="11" r:id="rId2"/>
    <sheet name="Data2" sheetId="3" r:id="rId3"/>
    <sheet name="Data 2 Regression" sheetId="12" r:id="rId4"/>
    <sheet name="Data3" sheetId="6" r:id="rId5"/>
    <sheet name="Data 3 Regression" sheetId="16" r:id="rId6"/>
    <sheet name="Data4" sheetId="8" r:id="rId7"/>
    <sheet name="Data 4 Regression" sheetId="15" r:id="rId8"/>
    <sheet name="Data5" sheetId="10" r:id="rId9"/>
    <sheet name="Data 5 Regression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5" l="1"/>
  <c r="D4" i="15"/>
  <c r="S21" i="8"/>
  <c r="S20" i="8"/>
  <c r="S22" i="8"/>
  <c r="H8" i="17"/>
  <c r="F4" i="17"/>
  <c r="P19" i="10"/>
  <c r="P20" i="10"/>
  <c r="P21" i="10"/>
  <c r="I7" i="16"/>
  <c r="F5" i="16"/>
  <c r="T19" i="6"/>
  <c r="T18" i="6"/>
  <c r="T17" i="6"/>
  <c r="I6" i="12" l="1"/>
  <c r="D4" i="12"/>
  <c r="H8" i="11"/>
  <c r="G7" i="11"/>
  <c r="R21" i="3"/>
  <c r="Q15" i="4"/>
  <c r="Q13" i="4"/>
  <c r="R19" i="3"/>
  <c r="Q12" i="4"/>
  <c r="R17" i="3"/>
  <c r="S18" i="8"/>
  <c r="S17" i="8"/>
  <c r="S16" i="8"/>
  <c r="S15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K2" i="8"/>
  <c r="J2" i="8"/>
  <c r="I2" i="8"/>
  <c r="H2" i="8"/>
  <c r="G2" i="8"/>
  <c r="S13" i="8"/>
  <c r="S12" i="8"/>
  <c r="S10" i="8"/>
  <c r="S9" i="8"/>
  <c r="S8" i="8"/>
  <c r="S7" i="8"/>
  <c r="S6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E2" i="8"/>
  <c r="D2" i="8"/>
  <c r="P16" i="10"/>
  <c r="P15" i="10"/>
  <c r="P14" i="10"/>
  <c r="P13" i="10"/>
  <c r="K18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K2" i="10"/>
  <c r="J2" i="10"/>
  <c r="I2" i="10"/>
  <c r="H2" i="10"/>
  <c r="G2" i="10"/>
  <c r="P11" i="10"/>
  <c r="P10" i="10"/>
  <c r="P8" i="10"/>
  <c r="P7" i="10"/>
  <c r="P6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2" i="10"/>
  <c r="E2" i="10"/>
  <c r="P5" i="10"/>
  <c r="P4" i="10"/>
  <c r="T1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E2" i="6"/>
  <c r="T5" i="6" s="1"/>
  <c r="D2" i="6"/>
  <c r="T4" i="6" s="1"/>
  <c r="T3" i="6"/>
  <c r="T2" i="6"/>
  <c r="T6" i="6" s="1"/>
  <c r="R14" i="3"/>
  <c r="R12" i="3"/>
  <c r="R11" i="3"/>
  <c r="R10" i="3"/>
  <c r="T8" i="6" l="1"/>
  <c r="T9" i="6"/>
  <c r="G8" i="6" l="1"/>
  <c r="G16" i="6"/>
  <c r="G24" i="6"/>
  <c r="G32" i="6"/>
  <c r="G40" i="6"/>
  <c r="G48" i="6"/>
  <c r="G56" i="6"/>
  <c r="G64" i="6"/>
  <c r="G72" i="6"/>
  <c r="G80" i="6"/>
  <c r="G88" i="6"/>
  <c r="G96" i="6"/>
  <c r="G6" i="6"/>
  <c r="G14" i="6"/>
  <c r="G22" i="6"/>
  <c r="G30" i="6"/>
  <c r="G38" i="6"/>
  <c r="G46" i="6"/>
  <c r="G54" i="6"/>
  <c r="G62" i="6"/>
  <c r="G70" i="6"/>
  <c r="G78" i="6"/>
  <c r="G86" i="6"/>
  <c r="G94" i="6"/>
  <c r="G4" i="6"/>
  <c r="G15" i="6"/>
  <c r="G26" i="6"/>
  <c r="G36" i="6"/>
  <c r="G47" i="6"/>
  <c r="G58" i="6"/>
  <c r="G68" i="6"/>
  <c r="G79" i="6"/>
  <c r="G90" i="6"/>
  <c r="G100" i="6"/>
  <c r="G33" i="6"/>
  <c r="G85" i="6"/>
  <c r="G3" i="6"/>
  <c r="G25" i="6"/>
  <c r="G45" i="6"/>
  <c r="G67" i="6"/>
  <c r="G89" i="6"/>
  <c r="G5" i="6"/>
  <c r="G17" i="6"/>
  <c r="G27" i="6"/>
  <c r="G37" i="6"/>
  <c r="G49" i="6"/>
  <c r="G59" i="6"/>
  <c r="G69" i="6"/>
  <c r="G81" i="6"/>
  <c r="G91" i="6"/>
  <c r="G101" i="6"/>
  <c r="G11" i="6"/>
  <c r="G53" i="6"/>
  <c r="G97" i="6"/>
  <c r="G7" i="6"/>
  <c r="G18" i="6"/>
  <c r="G28" i="6"/>
  <c r="G39" i="6"/>
  <c r="G50" i="6"/>
  <c r="G60" i="6"/>
  <c r="G71" i="6"/>
  <c r="G82" i="6"/>
  <c r="G92" i="6"/>
  <c r="G9" i="6"/>
  <c r="G19" i="6"/>
  <c r="G29" i="6"/>
  <c r="G41" i="6"/>
  <c r="G51" i="6"/>
  <c r="G61" i="6"/>
  <c r="G73" i="6"/>
  <c r="G83" i="6"/>
  <c r="G93" i="6"/>
  <c r="G43" i="6"/>
  <c r="G75" i="6"/>
  <c r="G13" i="6"/>
  <c r="G35" i="6"/>
  <c r="G57" i="6"/>
  <c r="G77" i="6"/>
  <c r="G99" i="6"/>
  <c r="G10" i="6"/>
  <c r="G20" i="6"/>
  <c r="G31" i="6"/>
  <c r="G42" i="6"/>
  <c r="G52" i="6"/>
  <c r="G63" i="6"/>
  <c r="G74" i="6"/>
  <c r="G84" i="6"/>
  <c r="G95" i="6"/>
  <c r="G21" i="6"/>
  <c r="G65" i="6"/>
  <c r="G12" i="6"/>
  <c r="G23" i="6"/>
  <c r="G34" i="6"/>
  <c r="G44" i="6"/>
  <c r="G55" i="6"/>
  <c r="G66" i="6"/>
  <c r="G76" i="6"/>
  <c r="G87" i="6"/>
  <c r="G98" i="6"/>
  <c r="G2" i="6"/>
  <c r="J9" i="6" l="1"/>
  <c r="H9" i="6"/>
  <c r="I9" i="6" s="1"/>
  <c r="J64" i="6"/>
  <c r="H64" i="6"/>
  <c r="I64" i="6" s="1"/>
  <c r="J55" i="6"/>
  <c r="H55" i="6"/>
  <c r="I55" i="6" s="1"/>
  <c r="J84" i="6"/>
  <c r="H84" i="6"/>
  <c r="I84" i="6" s="1"/>
  <c r="H99" i="6"/>
  <c r="I99" i="6" s="1"/>
  <c r="J99" i="6"/>
  <c r="H83" i="6"/>
  <c r="I83" i="6" s="1"/>
  <c r="J83" i="6"/>
  <c r="J92" i="6"/>
  <c r="H92" i="6"/>
  <c r="I92" i="6" s="1"/>
  <c r="J7" i="6"/>
  <c r="H7" i="6"/>
  <c r="I7" i="6" s="1"/>
  <c r="H59" i="6"/>
  <c r="I59" i="6" s="1"/>
  <c r="J59" i="6"/>
  <c r="J45" i="6"/>
  <c r="H45" i="6"/>
  <c r="I45" i="6" s="1"/>
  <c r="J68" i="6"/>
  <c r="H68" i="6"/>
  <c r="I68" i="6" s="1"/>
  <c r="J86" i="6"/>
  <c r="H86" i="6"/>
  <c r="I86" i="6" s="1"/>
  <c r="J22" i="6"/>
  <c r="H22" i="6"/>
  <c r="I22" i="6" s="1"/>
  <c r="H56" i="6"/>
  <c r="I56" i="6" s="1"/>
  <c r="J56" i="6"/>
  <c r="J93" i="6"/>
  <c r="H93" i="6"/>
  <c r="I93" i="6" s="1"/>
  <c r="J94" i="6"/>
  <c r="H94" i="6"/>
  <c r="I94" i="6" s="1"/>
  <c r="H44" i="6"/>
  <c r="I44" i="6" s="1"/>
  <c r="J44" i="6"/>
  <c r="H49" i="6"/>
  <c r="I49" i="6" s="1"/>
  <c r="J49" i="6"/>
  <c r="J78" i="6"/>
  <c r="H78" i="6"/>
  <c r="I78" i="6" s="1"/>
  <c r="J63" i="6"/>
  <c r="H63" i="6"/>
  <c r="I63" i="6" s="1"/>
  <c r="J53" i="6"/>
  <c r="H53" i="6"/>
  <c r="I53" i="6" s="1"/>
  <c r="J47" i="6"/>
  <c r="H47" i="6"/>
  <c r="I47" i="6" s="1"/>
  <c r="J6" i="6"/>
  <c r="H6" i="6"/>
  <c r="I6" i="6" s="1"/>
  <c r="H40" i="6"/>
  <c r="I40" i="6" s="1"/>
  <c r="J40" i="6"/>
  <c r="J10" i="6"/>
  <c r="H10" i="6"/>
  <c r="I10" i="6" s="1"/>
  <c r="J30" i="6"/>
  <c r="H30" i="6"/>
  <c r="I30" i="6" s="1"/>
  <c r="H74" i="6"/>
  <c r="I74" i="6" s="1"/>
  <c r="J74" i="6"/>
  <c r="H97" i="6"/>
  <c r="I97" i="6" s="1"/>
  <c r="J97" i="6"/>
  <c r="H58" i="6"/>
  <c r="I58" i="6" s="1"/>
  <c r="J58" i="6"/>
  <c r="H34" i="6"/>
  <c r="I34" i="6" s="1"/>
  <c r="J34" i="6"/>
  <c r="J37" i="6"/>
  <c r="H37" i="6"/>
  <c r="I37" i="6" s="1"/>
  <c r="J23" i="6"/>
  <c r="H23" i="6"/>
  <c r="I23" i="6" s="1"/>
  <c r="H51" i="6"/>
  <c r="I51" i="6" s="1"/>
  <c r="J51" i="6"/>
  <c r="J85" i="6"/>
  <c r="H85" i="6"/>
  <c r="I85" i="6" s="1"/>
  <c r="J96" i="6"/>
  <c r="H96" i="6"/>
  <c r="I96" i="6" s="1"/>
  <c r="J32" i="6"/>
  <c r="H32" i="6"/>
  <c r="I32" i="6" s="1"/>
  <c r="H67" i="6"/>
  <c r="I67" i="6" s="1"/>
  <c r="J67" i="6"/>
  <c r="J77" i="6"/>
  <c r="H77" i="6"/>
  <c r="I77" i="6" s="1"/>
  <c r="H25" i="6"/>
  <c r="I25" i="6" s="1"/>
  <c r="J25" i="6"/>
  <c r="H57" i="6"/>
  <c r="I57" i="6" s="1"/>
  <c r="J57" i="6"/>
  <c r="J70" i="6"/>
  <c r="H70" i="6"/>
  <c r="I70" i="6" s="1"/>
  <c r="H52" i="6"/>
  <c r="I52" i="6" s="1"/>
  <c r="J52" i="6"/>
  <c r="H11" i="6"/>
  <c r="I11" i="6" s="1"/>
  <c r="J11" i="6"/>
  <c r="H12" i="6"/>
  <c r="I12" i="6" s="1"/>
  <c r="J12" i="6"/>
  <c r="H33" i="6"/>
  <c r="I33" i="6" s="1"/>
  <c r="J33" i="6"/>
  <c r="J88" i="6"/>
  <c r="H88" i="6"/>
  <c r="I88" i="6" s="1"/>
  <c r="J24" i="6"/>
  <c r="H24" i="6"/>
  <c r="I24" i="6" s="1"/>
  <c r="J95" i="6"/>
  <c r="H95" i="6"/>
  <c r="I95" i="6" s="1"/>
  <c r="J69" i="6"/>
  <c r="H69" i="6"/>
  <c r="I69" i="6" s="1"/>
  <c r="H73" i="6"/>
  <c r="I73" i="6" s="1"/>
  <c r="J73" i="6"/>
  <c r="J48" i="6"/>
  <c r="H48" i="6"/>
  <c r="I48" i="6" s="1"/>
  <c r="J71" i="6"/>
  <c r="H71" i="6"/>
  <c r="I71" i="6" s="1"/>
  <c r="H2" i="6"/>
  <c r="I2" i="6" s="1"/>
  <c r="J2" i="6"/>
  <c r="H60" i="6"/>
  <c r="I60" i="6" s="1"/>
  <c r="J60" i="6"/>
  <c r="H36" i="6"/>
  <c r="I36" i="6" s="1"/>
  <c r="J36" i="6"/>
  <c r="J98" i="6"/>
  <c r="H98" i="6"/>
  <c r="I98" i="6" s="1"/>
  <c r="J13" i="6"/>
  <c r="H13" i="6"/>
  <c r="I13" i="6" s="1"/>
  <c r="H50" i="6"/>
  <c r="I50" i="6" s="1"/>
  <c r="J50" i="6"/>
  <c r="H26" i="6"/>
  <c r="I26" i="6" s="1"/>
  <c r="J26" i="6"/>
  <c r="J31" i="6"/>
  <c r="H31" i="6"/>
  <c r="I31" i="6" s="1"/>
  <c r="J29" i="6"/>
  <c r="H29" i="6"/>
  <c r="I29" i="6" s="1"/>
  <c r="J39" i="6"/>
  <c r="H39" i="6"/>
  <c r="I39" i="6" s="1"/>
  <c r="H91" i="6"/>
  <c r="I91" i="6" s="1"/>
  <c r="J91" i="6"/>
  <c r="J5" i="6"/>
  <c r="H5" i="6"/>
  <c r="I5" i="6" s="1"/>
  <c r="H100" i="6"/>
  <c r="I100" i="6" s="1"/>
  <c r="J100" i="6"/>
  <c r="J15" i="6"/>
  <c r="H15" i="6"/>
  <c r="I15" i="6" s="1"/>
  <c r="J46" i="6"/>
  <c r="H46" i="6"/>
  <c r="I46" i="6" s="1"/>
  <c r="H80" i="6"/>
  <c r="I80" i="6" s="1"/>
  <c r="J80" i="6"/>
  <c r="H16" i="6"/>
  <c r="I16" i="6" s="1"/>
  <c r="J16" i="6"/>
  <c r="H66" i="6"/>
  <c r="I66" i="6" s="1"/>
  <c r="J66" i="6"/>
  <c r="H18" i="6"/>
  <c r="I18" i="6" s="1"/>
  <c r="J18" i="6"/>
  <c r="J79" i="6"/>
  <c r="H79" i="6"/>
  <c r="I79" i="6" s="1"/>
  <c r="J82" i="6"/>
  <c r="H82" i="6"/>
  <c r="I82" i="6" s="1"/>
  <c r="J14" i="6"/>
  <c r="H14" i="6"/>
  <c r="I14" i="6" s="1"/>
  <c r="J61" i="6"/>
  <c r="H61" i="6"/>
  <c r="I61" i="6" s="1"/>
  <c r="H3" i="6"/>
  <c r="I3" i="6" s="1"/>
  <c r="J3" i="6"/>
  <c r="H35" i="6"/>
  <c r="I35" i="6" s="1"/>
  <c r="J35" i="6"/>
  <c r="H27" i="6"/>
  <c r="I27" i="6" s="1"/>
  <c r="J27" i="6"/>
  <c r="J62" i="6"/>
  <c r="H62" i="6"/>
  <c r="I62" i="6" s="1"/>
  <c r="H42" i="6"/>
  <c r="I42" i="6" s="1"/>
  <c r="J42" i="6"/>
  <c r="H41" i="6"/>
  <c r="I41" i="6" s="1"/>
  <c r="J41" i="6"/>
  <c r="J101" i="6"/>
  <c r="H101" i="6"/>
  <c r="I101" i="6" s="1"/>
  <c r="H17" i="6"/>
  <c r="I17" i="6" s="1"/>
  <c r="J17" i="6"/>
  <c r="J54" i="6"/>
  <c r="H54" i="6"/>
  <c r="I54" i="6" s="1"/>
  <c r="J87" i="6"/>
  <c r="H87" i="6"/>
  <c r="I87" i="6" s="1"/>
  <c r="H65" i="6"/>
  <c r="I65" i="6" s="1"/>
  <c r="J65" i="6"/>
  <c r="H75" i="6"/>
  <c r="I75" i="6" s="1"/>
  <c r="J75" i="6"/>
  <c r="H76" i="6"/>
  <c r="I76" i="6" s="1"/>
  <c r="J76" i="6"/>
  <c r="J21" i="6"/>
  <c r="H21" i="6"/>
  <c r="I21" i="6" s="1"/>
  <c r="H20" i="6"/>
  <c r="I20" i="6" s="1"/>
  <c r="J20" i="6"/>
  <c r="H43" i="6"/>
  <c r="I43" i="6" s="1"/>
  <c r="J43" i="6"/>
  <c r="H19" i="6"/>
  <c r="I19" i="6" s="1"/>
  <c r="J19" i="6"/>
  <c r="J28" i="6"/>
  <c r="H28" i="6"/>
  <c r="I28" i="6" s="1"/>
  <c r="H81" i="6"/>
  <c r="I81" i="6" s="1"/>
  <c r="J81" i="6"/>
  <c r="H89" i="6"/>
  <c r="I89" i="6" s="1"/>
  <c r="J89" i="6"/>
  <c r="H90" i="6"/>
  <c r="I90" i="6" s="1"/>
  <c r="J90" i="6"/>
  <c r="J4" i="6"/>
  <c r="H4" i="6"/>
  <c r="I4" i="6" s="1"/>
  <c r="J38" i="6"/>
  <c r="H38" i="6"/>
  <c r="I38" i="6" s="1"/>
  <c r="J72" i="6"/>
  <c r="H72" i="6"/>
  <c r="I72" i="6" s="1"/>
  <c r="J8" i="6"/>
  <c r="H8" i="6"/>
  <c r="I8" i="6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K2" i="3"/>
  <c r="J2" i="3"/>
  <c r="I2" i="3"/>
  <c r="H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E2" i="3"/>
  <c r="R5" i="3" s="1"/>
  <c r="D2" i="3"/>
  <c r="R4" i="3" s="1"/>
  <c r="R7" i="3" s="1"/>
  <c r="R3" i="3"/>
  <c r="R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T11" i="6" l="1"/>
  <c r="T12" i="6"/>
  <c r="T14" i="6" s="1"/>
  <c r="R8" i="3"/>
  <c r="N7" i="4"/>
  <c r="N6" i="4"/>
  <c r="N10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E2" i="4"/>
  <c r="D2" i="4"/>
  <c r="N8" i="4" l="1"/>
  <c r="N9" i="4"/>
  <c r="J4" i="4"/>
  <c r="J12" i="4"/>
  <c r="J20" i="4"/>
  <c r="J5" i="4"/>
  <c r="J13" i="4"/>
  <c r="J21" i="4"/>
  <c r="J14" i="4"/>
  <c r="J18" i="4"/>
  <c r="J6" i="4"/>
  <c r="J9" i="4"/>
  <c r="J10" i="4"/>
  <c r="J7" i="4"/>
  <c r="J15" i="4"/>
  <c r="J17" i="4"/>
  <c r="J8" i="4"/>
  <c r="J16" i="4"/>
  <c r="J3" i="4"/>
  <c r="J11" i="4"/>
  <c r="J19" i="4"/>
  <c r="J2" i="4"/>
  <c r="N15" i="4"/>
  <c r="Q8" i="4" l="1"/>
  <c r="N14" i="4"/>
  <c r="H7" i="4"/>
  <c r="H5" i="4" l="1"/>
  <c r="H15" i="4"/>
  <c r="H11" i="4"/>
  <c r="H9" i="4"/>
  <c r="H16" i="4"/>
  <c r="H10" i="4"/>
  <c r="H18" i="4"/>
  <c r="H20" i="4"/>
  <c r="H19" i="4"/>
  <c r="H6" i="4"/>
  <c r="H13" i="4"/>
  <c r="H14" i="4"/>
  <c r="H4" i="4"/>
  <c r="H2" i="4"/>
  <c r="H17" i="4"/>
  <c r="H12" i="4"/>
  <c r="H8" i="4"/>
  <c r="H3" i="4"/>
  <c r="H21" i="4"/>
  <c r="I7" i="4"/>
  <c r="K7" i="4"/>
  <c r="K21" i="4"/>
  <c r="I21" i="4"/>
  <c r="I17" i="4" l="1"/>
  <c r="K17" i="4"/>
  <c r="I20" i="4"/>
  <c r="K20" i="4"/>
  <c r="K18" i="4"/>
  <c r="I18" i="4"/>
  <c r="K2" i="4"/>
  <c r="Q7" i="4" s="1"/>
  <c r="N17" i="4" s="1"/>
  <c r="I2" i="4"/>
  <c r="Q6" i="4" s="1"/>
  <c r="K10" i="4"/>
  <c r="I10" i="4"/>
  <c r="K4" i="4"/>
  <c r="I4" i="4"/>
  <c r="K16" i="4"/>
  <c r="I16" i="4"/>
  <c r="I12" i="4"/>
  <c r="K12" i="4"/>
  <c r="I14" i="4"/>
  <c r="K14" i="4"/>
  <c r="K9" i="4"/>
  <c r="I9" i="4"/>
  <c r="I13" i="4"/>
  <c r="K13" i="4"/>
  <c r="I11" i="4"/>
  <c r="K11" i="4"/>
  <c r="K3" i="4"/>
  <c r="I3" i="4"/>
  <c r="I6" i="4"/>
  <c r="K6" i="4"/>
  <c r="K15" i="4"/>
  <c r="I15" i="4"/>
  <c r="K8" i="4"/>
  <c r="I8" i="4"/>
  <c r="K19" i="4"/>
  <c r="I19" i="4"/>
  <c r="K5" i="4"/>
  <c r="I5" i="4"/>
</calcChain>
</file>

<file path=xl/sharedStrings.xml><?xml version="1.0" encoding="utf-8"?>
<sst xmlns="http://schemas.openxmlformats.org/spreadsheetml/2006/main" count="247" uniqueCount="58">
  <si>
    <t>y</t>
  </si>
  <si>
    <t>x</t>
  </si>
  <si>
    <t>XY</t>
  </si>
  <si>
    <t>X_BAR</t>
  </si>
  <si>
    <t>Y_BAR</t>
  </si>
  <si>
    <t>XY_BAR</t>
  </si>
  <si>
    <t>X_SQ_BAR</t>
  </si>
  <si>
    <t>X_BAR_SQ</t>
  </si>
  <si>
    <t>X_SQ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</si>
  <si>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</si>
  <si>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</si>
  <si>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</si>
  <si>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</si>
  <si>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</si>
  <si>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</si>
  <si>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</si>
  <si>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</si>
  <si>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</si>
  <si>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</si>
  <si>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</si>
  <si>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</si>
  <si>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</si>
  <si>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</si>
  <si>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</si>
  <si>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</si>
  <si>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</si>
  <si>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</si>
  <si>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</si>
  <si>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</si>
  <si>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</si>
  <si>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</si>
  <si>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</si>
  <si>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</si>
  <si>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</si>
  <si>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</si>
  <si>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</si>
  <si>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Calculated</t>
  </si>
  <si>
    <t>Values:</t>
  </si>
  <si>
    <t>R_SQ</t>
  </si>
  <si>
    <t>Y_i_CAP</t>
  </si>
  <si>
    <t>ERROR_SQ</t>
  </si>
  <si>
    <t>SSE</t>
  </si>
  <si>
    <t>SSR</t>
  </si>
  <si>
    <t>SST</t>
  </si>
  <si>
    <t>(Y-Y_BAR)_SQ</t>
  </si>
  <si>
    <t>(Y_i_CAP-Y_BAR)_SQ</t>
  </si>
  <si>
    <t>ERROR</t>
  </si>
  <si>
    <t>Y_I_CAP</t>
  </si>
  <si>
    <t>(Y_I_CAP-Y_BAR)_SQ</t>
  </si>
  <si>
    <t>Var(y)</t>
  </si>
  <si>
    <t>VAR(Y)</t>
  </si>
  <si>
    <t>STDEV Y</t>
  </si>
  <si>
    <t>CORR</t>
  </si>
  <si>
    <t>Var</t>
  </si>
  <si>
    <t>STDEV</t>
  </si>
  <si>
    <t>VAR</t>
  </si>
  <si>
    <t>CORREL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</si>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</sst>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00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Data2!$B$2:$B$101</c:f>
              <c:numCache>
                <c:formatCode>General</c:formatCode>
                <c:ptCount val="100"/>
                <c:pt idx="0">
                  <c:v>3.5263157894736841</c:v>
                </c:pt>
                <c:pt idx="1">
                  <c:v>4.6842105263157894</c:v>
                </c:pt>
                <c:pt idx="2">
                  <c:v>2</c:v>
                </c:pt>
                <c:pt idx="3">
                  <c:v>0.94736842105263153</c:v>
                </c:pt>
                <c:pt idx="4">
                  <c:v>2.8421052631578947</c:v>
                </c:pt>
                <c:pt idx="5">
                  <c:v>4.5789473684210522</c:v>
                </c:pt>
                <c:pt idx="6">
                  <c:v>1.1578947368421053</c:v>
                </c:pt>
                <c:pt idx="7">
                  <c:v>1.5263157894736843</c:v>
                </c:pt>
                <c:pt idx="8">
                  <c:v>3.8947368421052633</c:v>
                </c:pt>
                <c:pt idx="9">
                  <c:v>0.73684210526315785</c:v>
                </c:pt>
                <c:pt idx="10">
                  <c:v>2.0526315789473686</c:v>
                </c:pt>
                <c:pt idx="11">
                  <c:v>4.7368421052631575</c:v>
                </c:pt>
                <c:pt idx="12">
                  <c:v>1</c:v>
                </c:pt>
                <c:pt idx="13">
                  <c:v>2.7894736842105261</c:v>
                </c:pt>
                <c:pt idx="14">
                  <c:v>1.8947368421052631</c:v>
                </c:pt>
                <c:pt idx="15">
                  <c:v>1.9473684210526316</c:v>
                </c:pt>
                <c:pt idx="16">
                  <c:v>0.31578947368421051</c:v>
                </c:pt>
                <c:pt idx="17">
                  <c:v>1.263157894736842</c:v>
                </c:pt>
                <c:pt idx="18">
                  <c:v>0.52631578947368418</c:v>
                </c:pt>
                <c:pt idx="19">
                  <c:v>2.736842105263158</c:v>
                </c:pt>
                <c:pt idx="20">
                  <c:v>3.736842105263158</c:v>
                </c:pt>
                <c:pt idx="21">
                  <c:v>2.4736842105263159</c:v>
                </c:pt>
                <c:pt idx="22">
                  <c:v>0.57894736842105265</c:v>
                </c:pt>
                <c:pt idx="23">
                  <c:v>3</c:v>
                </c:pt>
                <c:pt idx="24">
                  <c:v>4.5263157894736841</c:v>
                </c:pt>
                <c:pt idx="25">
                  <c:v>0.84210526315789469</c:v>
                </c:pt>
                <c:pt idx="26">
                  <c:v>4.3684210526315788</c:v>
                </c:pt>
                <c:pt idx="27">
                  <c:v>2.4210526315789473</c:v>
                </c:pt>
                <c:pt idx="28">
                  <c:v>0.68421052631578949</c:v>
                </c:pt>
                <c:pt idx="29">
                  <c:v>0.42105263157894735</c:v>
                </c:pt>
                <c:pt idx="30">
                  <c:v>3.263157894736842</c:v>
                </c:pt>
                <c:pt idx="31">
                  <c:v>0.89473684210526316</c:v>
                </c:pt>
                <c:pt idx="32">
                  <c:v>4.6315789473684212</c:v>
                </c:pt>
                <c:pt idx="33">
                  <c:v>2.3157894736842106</c:v>
                </c:pt>
                <c:pt idx="34">
                  <c:v>3.7894736842105261</c:v>
                </c:pt>
                <c:pt idx="35">
                  <c:v>2.5263157894736841</c:v>
                </c:pt>
                <c:pt idx="36">
                  <c:v>3.9473684210526314</c:v>
                </c:pt>
                <c:pt idx="37">
                  <c:v>1.736842105263158</c:v>
                </c:pt>
                <c:pt idx="38">
                  <c:v>3.8421052631578947</c:v>
                </c:pt>
                <c:pt idx="39">
                  <c:v>4.3157894736842106</c:v>
                </c:pt>
                <c:pt idx="40">
                  <c:v>4.7894736842105265</c:v>
                </c:pt>
                <c:pt idx="41">
                  <c:v>4</c:v>
                </c:pt>
                <c:pt idx="42">
                  <c:v>5.2631578947368418E-2</c:v>
                </c:pt>
                <c:pt idx="43">
                  <c:v>2.5789473684210527</c:v>
                </c:pt>
                <c:pt idx="44">
                  <c:v>1.8421052631578947</c:v>
                </c:pt>
                <c:pt idx="45">
                  <c:v>2.6842105263157894</c:v>
                </c:pt>
                <c:pt idx="46">
                  <c:v>3.1052631578947367</c:v>
                </c:pt>
                <c:pt idx="47">
                  <c:v>2.8947368421052633</c:v>
                </c:pt>
                <c:pt idx="48">
                  <c:v>5.1578947368421053</c:v>
                </c:pt>
                <c:pt idx="49">
                  <c:v>5.2631578947368425</c:v>
                </c:pt>
                <c:pt idx="50">
                  <c:v>1.2105263157894737</c:v>
                </c:pt>
                <c:pt idx="51">
                  <c:v>4.2105263157894735</c:v>
                </c:pt>
                <c:pt idx="52">
                  <c:v>0.15789473684210525</c:v>
                </c:pt>
                <c:pt idx="53">
                  <c:v>4.8421052631578947</c:v>
                </c:pt>
                <c:pt idx="54">
                  <c:v>1.1052631578947369</c:v>
                </c:pt>
                <c:pt idx="55">
                  <c:v>3.1578947368421053</c:v>
                </c:pt>
                <c:pt idx="56">
                  <c:v>0.26315789473684209</c:v>
                </c:pt>
                <c:pt idx="57">
                  <c:v>0.63157894736842102</c:v>
                </c:pt>
                <c:pt idx="58">
                  <c:v>1.4736842105263157</c:v>
                </c:pt>
                <c:pt idx="59">
                  <c:v>3.4736842105263159</c:v>
                </c:pt>
                <c:pt idx="60">
                  <c:v>0.21052631578947367</c:v>
                </c:pt>
                <c:pt idx="61">
                  <c:v>3.3684210526315788</c:v>
                </c:pt>
                <c:pt idx="62">
                  <c:v>0.36842105263157893</c:v>
                </c:pt>
                <c:pt idx="63">
                  <c:v>2.3684210526315788</c:v>
                </c:pt>
                <c:pt idx="64">
                  <c:v>4.2631578947368425</c:v>
                </c:pt>
                <c:pt idx="65">
                  <c:v>5.0526315789473681</c:v>
                </c:pt>
                <c:pt idx="66">
                  <c:v>5</c:v>
                </c:pt>
                <c:pt idx="67">
                  <c:v>0.10526315789473684</c:v>
                </c:pt>
                <c:pt idx="68">
                  <c:v>4.0526315789473681</c:v>
                </c:pt>
                <c:pt idx="69">
                  <c:v>3.2105263157894739</c:v>
                </c:pt>
                <c:pt idx="70">
                  <c:v>4.8947368421052628</c:v>
                </c:pt>
                <c:pt idx="71">
                  <c:v>4.9473684210526319</c:v>
                </c:pt>
                <c:pt idx="72">
                  <c:v>3.3157894736842106</c:v>
                </c:pt>
                <c:pt idx="73">
                  <c:v>4.4210526315789478</c:v>
                </c:pt>
                <c:pt idx="74">
                  <c:v>0.78947368421052633</c:v>
                </c:pt>
                <c:pt idx="75">
                  <c:v>3.0526315789473686</c:v>
                </c:pt>
                <c:pt idx="76">
                  <c:v>1.368421052631579</c:v>
                </c:pt>
                <c:pt idx="77">
                  <c:v>3.4210526315789473</c:v>
                </c:pt>
                <c:pt idx="78">
                  <c:v>5.1052631578947372</c:v>
                </c:pt>
                <c:pt idx="79">
                  <c:v>1.7894736842105263</c:v>
                </c:pt>
                <c:pt idx="80">
                  <c:v>4.1052631578947372</c:v>
                </c:pt>
                <c:pt idx="81">
                  <c:v>1.4210526315789473</c:v>
                </c:pt>
                <c:pt idx="82">
                  <c:v>1.631578947368421</c:v>
                </c:pt>
                <c:pt idx="83">
                  <c:v>3.6842105263157894</c:v>
                </c:pt>
                <c:pt idx="84">
                  <c:v>3.6315789473684212</c:v>
                </c:pt>
                <c:pt idx="85">
                  <c:v>1.0526315789473684</c:v>
                </c:pt>
                <c:pt idx="86">
                  <c:v>1.3157894736842106</c:v>
                </c:pt>
                <c:pt idx="87">
                  <c:v>2.6315789473684212</c:v>
                </c:pt>
                <c:pt idx="88">
                  <c:v>5.2105263157894735</c:v>
                </c:pt>
                <c:pt idx="89">
                  <c:v>4.4736842105263159</c:v>
                </c:pt>
                <c:pt idx="90">
                  <c:v>2.1052631578947367</c:v>
                </c:pt>
                <c:pt idx="91">
                  <c:v>2.2105263157894739</c:v>
                </c:pt>
                <c:pt idx="92">
                  <c:v>1.6842105263157894</c:v>
                </c:pt>
                <c:pt idx="93">
                  <c:v>0.47368421052631576</c:v>
                </c:pt>
                <c:pt idx="94">
                  <c:v>2.263157894736842</c:v>
                </c:pt>
                <c:pt idx="95">
                  <c:v>1.5789473684210527</c:v>
                </c:pt>
                <c:pt idx="96">
                  <c:v>4.1578947368421053</c:v>
                </c:pt>
                <c:pt idx="97">
                  <c:v>2.9473684210526314</c:v>
                </c:pt>
                <c:pt idx="98">
                  <c:v>2.1578947368421053</c:v>
                </c:pt>
                <c:pt idx="99">
                  <c:v>3.5789473684210527</c:v>
                </c:pt>
              </c:numCache>
            </c:numRef>
          </c:xVal>
          <c:yVal>
            <c:numRef>
              <c:f>Data2!$H$2:$H$101</c:f>
              <c:numCache>
                <c:formatCode>General</c:formatCode>
                <c:ptCount val="100"/>
                <c:pt idx="0">
                  <c:v>5.0997946215145973</c:v>
                </c:pt>
                <c:pt idx="1">
                  <c:v>-0.31811264354596602</c:v>
                </c:pt>
                <c:pt idx="2">
                  <c:v>5.7481508325281325</c:v>
                </c:pt>
                <c:pt idx="3">
                  <c:v>-2.4761013066610786</c:v>
                </c:pt>
                <c:pt idx="4">
                  <c:v>2.1035695538546726</c:v>
                </c:pt>
                <c:pt idx="5">
                  <c:v>-0.19139296850835308</c:v>
                </c:pt>
                <c:pt idx="6">
                  <c:v>-1.1313837276219303</c:v>
                </c:pt>
                <c:pt idx="7">
                  <c:v>0.67356701388112228</c:v>
                </c:pt>
                <c:pt idx="8">
                  <c:v>3.9869603103203985</c:v>
                </c:pt>
                <c:pt idx="9">
                  <c:v>-0.41254760018231806</c:v>
                </c:pt>
                <c:pt idx="10">
                  <c:v>2.4376349704322031</c:v>
                </c:pt>
                <c:pt idx="11">
                  <c:v>-4.1650208623728204</c:v>
                </c:pt>
                <c:pt idx="12">
                  <c:v>2.9769935012813029</c:v>
                </c:pt>
                <c:pt idx="13">
                  <c:v>-4.9315436842908618</c:v>
                </c:pt>
                <c:pt idx="14">
                  <c:v>1.0021607308750085</c:v>
                </c:pt>
                <c:pt idx="15">
                  <c:v>-0.78999491385239295</c:v>
                </c:pt>
                <c:pt idx="16">
                  <c:v>-3.5574507533147504</c:v>
                </c:pt>
                <c:pt idx="17">
                  <c:v>3.0092661908225047</c:v>
                </c:pt>
                <c:pt idx="18">
                  <c:v>-3.5802404988498591</c:v>
                </c:pt>
                <c:pt idx="19">
                  <c:v>-5.3048759158386076</c:v>
                </c:pt>
                <c:pt idx="20">
                  <c:v>-2.154047105205624</c:v>
                </c:pt>
                <c:pt idx="21">
                  <c:v>-5.4395199830425298</c:v>
                </c:pt>
                <c:pt idx="22">
                  <c:v>-3.8260287134117359</c:v>
                </c:pt>
                <c:pt idx="23">
                  <c:v>-5.4290970396743354</c:v>
                </c:pt>
                <c:pt idx="24">
                  <c:v>-0.47175685990748661</c:v>
                </c:pt>
                <c:pt idx="25">
                  <c:v>1.6306680168470429</c:v>
                </c:pt>
                <c:pt idx="26">
                  <c:v>3.0868425407403706</c:v>
                </c:pt>
                <c:pt idx="27">
                  <c:v>-4.4239101871920212</c:v>
                </c:pt>
                <c:pt idx="28">
                  <c:v>-4.7244279542165657</c:v>
                </c:pt>
                <c:pt idx="29">
                  <c:v>-0.65507011490519673</c:v>
                </c:pt>
                <c:pt idx="30">
                  <c:v>5.7890172096525845</c:v>
                </c:pt>
                <c:pt idx="31">
                  <c:v>3.8422708174615927</c:v>
                </c:pt>
                <c:pt idx="32">
                  <c:v>-1.9600077244411764</c:v>
                </c:pt>
                <c:pt idx="33">
                  <c:v>-4.8719584098504569</c:v>
                </c:pt>
                <c:pt idx="34">
                  <c:v>0.48309127353925874</c:v>
                </c:pt>
                <c:pt idx="35">
                  <c:v>-2.9770790431512921</c:v>
                </c:pt>
                <c:pt idx="36">
                  <c:v>6.447398034225607</c:v>
                </c:pt>
                <c:pt idx="37">
                  <c:v>-2.3136365013568359</c:v>
                </c:pt>
                <c:pt idx="38">
                  <c:v>-3.5476352904123125</c:v>
                </c:pt>
                <c:pt idx="39">
                  <c:v>3.8563855175328285</c:v>
                </c:pt>
                <c:pt idx="40">
                  <c:v>-5.1625891643177155</c:v>
                </c:pt>
                <c:pt idx="41">
                  <c:v>2.7908706516765349</c:v>
                </c:pt>
                <c:pt idx="42">
                  <c:v>-2.3453309112864478</c:v>
                </c:pt>
                <c:pt idx="43">
                  <c:v>-0.18402994121475302</c:v>
                </c:pt>
                <c:pt idx="44">
                  <c:v>1.3297524388228048</c:v>
                </c:pt>
                <c:pt idx="45">
                  <c:v>-0.24881331078368518</c:v>
                </c:pt>
                <c:pt idx="46">
                  <c:v>-1.1354853170659709</c:v>
                </c:pt>
                <c:pt idx="47">
                  <c:v>0.46094754943500149</c:v>
                </c:pt>
                <c:pt idx="48">
                  <c:v>2.9345876650226757</c:v>
                </c:pt>
                <c:pt idx="49">
                  <c:v>-0.8610729191745321</c:v>
                </c:pt>
                <c:pt idx="50">
                  <c:v>3.0058308017504096</c:v>
                </c:pt>
                <c:pt idx="51">
                  <c:v>-1.3960904027257612</c:v>
                </c:pt>
                <c:pt idx="52">
                  <c:v>-2.9355295239438508</c:v>
                </c:pt>
                <c:pt idx="53">
                  <c:v>-1.9377162299940807</c:v>
                </c:pt>
                <c:pt idx="54">
                  <c:v>5.2198741537532847</c:v>
                </c:pt>
                <c:pt idx="55">
                  <c:v>3.5285509755097948</c:v>
                </c:pt>
                <c:pt idx="56">
                  <c:v>3.1265188987861201</c:v>
                </c:pt>
                <c:pt idx="57">
                  <c:v>-1.3414576582310573</c:v>
                </c:pt>
                <c:pt idx="58">
                  <c:v>-1.8203425557762074</c:v>
                </c:pt>
                <c:pt idx="59">
                  <c:v>-5.3357277703256436</c:v>
                </c:pt>
                <c:pt idx="60">
                  <c:v>-3.6589201940388154</c:v>
                </c:pt>
                <c:pt idx="61">
                  <c:v>5.2905062758045389</c:v>
                </c:pt>
                <c:pt idx="62">
                  <c:v>6.2218316878140847</c:v>
                </c:pt>
                <c:pt idx="63">
                  <c:v>-2.6211632485843204</c:v>
                </c:pt>
                <c:pt idx="64">
                  <c:v>1.6398541615510211</c:v>
                </c:pt>
                <c:pt idx="65">
                  <c:v>-2.8730401965035526</c:v>
                </c:pt>
                <c:pt idx="66">
                  <c:v>-4.169109310151093</c:v>
                </c:pt>
                <c:pt idx="67">
                  <c:v>-4.4144349069324829</c:v>
                </c:pt>
                <c:pt idx="68">
                  <c:v>-2.8114866395228582</c:v>
                </c:pt>
                <c:pt idx="69">
                  <c:v>4.9861726926303263</c:v>
                </c:pt>
                <c:pt idx="70">
                  <c:v>4.7275813755135729</c:v>
                </c:pt>
                <c:pt idx="71">
                  <c:v>5.0291598872742185</c:v>
                </c:pt>
                <c:pt idx="72">
                  <c:v>-3.4455103443355739</c:v>
                </c:pt>
                <c:pt idx="73">
                  <c:v>-1.1923919131044016</c:v>
                </c:pt>
                <c:pt idx="74">
                  <c:v>2.8345790480970443</c:v>
                </c:pt>
                <c:pt idx="75">
                  <c:v>0.77334435278608282</c:v>
                </c:pt>
                <c:pt idx="76">
                  <c:v>2.7485409822263804</c:v>
                </c:pt>
                <c:pt idx="77">
                  <c:v>0.63960792994802063</c:v>
                </c:pt>
                <c:pt idx="78">
                  <c:v>0.10581434510744714</c:v>
                </c:pt>
                <c:pt idx="79">
                  <c:v>-0.2642755196344595</c:v>
                </c:pt>
                <c:pt idx="80">
                  <c:v>5.6862364710920588</c:v>
                </c:pt>
                <c:pt idx="81">
                  <c:v>5.0662495017000175</c:v>
                </c:pt>
                <c:pt idx="82">
                  <c:v>2.680773149063608</c:v>
                </c:pt>
                <c:pt idx="83">
                  <c:v>-3.7819661143133807</c:v>
                </c:pt>
                <c:pt idx="84">
                  <c:v>-3.1992959435593882</c:v>
                </c:pt>
                <c:pt idx="85">
                  <c:v>1.3426008164283552</c:v>
                </c:pt>
                <c:pt idx="86">
                  <c:v>-0.64250606787232911</c:v>
                </c:pt>
                <c:pt idx="87">
                  <c:v>-1.759855751156973</c:v>
                </c:pt>
                <c:pt idx="88">
                  <c:v>-3.9749232384886142</c:v>
                </c:pt>
                <c:pt idx="89">
                  <c:v>-1.3509136447344972</c:v>
                </c:pt>
                <c:pt idx="90">
                  <c:v>1.4814271305965256</c:v>
                </c:pt>
                <c:pt idx="91">
                  <c:v>4.5465845808514338</c:v>
                </c:pt>
                <c:pt idx="92">
                  <c:v>1.2551514378719588</c:v>
                </c:pt>
                <c:pt idx="93">
                  <c:v>-3.7369634043198889</c:v>
                </c:pt>
                <c:pt idx="94">
                  <c:v>4.0730150116297388</c:v>
                </c:pt>
                <c:pt idx="95">
                  <c:v>-1.1376013044861502</c:v>
                </c:pt>
                <c:pt idx="96">
                  <c:v>0.1499279663275459</c:v>
                </c:pt>
                <c:pt idx="97">
                  <c:v>3.2441870645229081</c:v>
                </c:pt>
                <c:pt idx="98">
                  <c:v>5.0950114011679517</c:v>
                </c:pt>
                <c:pt idx="99">
                  <c:v>-4.7974782918855574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6-47FC-80CC-60A6A46A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90544"/>
        <c:axId val="1200689712"/>
      </c:scatterChart>
      <c:valAx>
        <c:axId val="12006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89712"/>
        <c:crosses val="autoZero"/>
        <c:crossBetween val="midCat"/>
      </c:valAx>
      <c:valAx>
        <c:axId val="1200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6</xdr:row>
      <xdr:rowOff>140970</xdr:rowOff>
    </xdr:from>
    <xdr:to>
      <xdr:col>12</xdr:col>
      <xdr:colOff>502920</xdr:colOff>
      <xdr:row>21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F600A0-1AF1-4B0B-967E-3E55394E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A17A-663C-472D-AF1C-9A7931433C2E}">
  <dimension ref="A1:Q24"/>
  <sheetViews>
    <sheetView workbookViewId="0">
      <selection activeCell="P17" sqref="P17"/>
    </sheetView>
  </sheetViews>
  <sheetFormatPr defaultRowHeight="14.4" x14ac:dyDescent="0.3"/>
  <cols>
    <col min="1" max="2" width="12" bestFit="1" customWidth="1"/>
    <col min="9" max="9" width="11" customWidth="1"/>
    <col min="10" max="10" width="16" customWidth="1"/>
    <col min="11" max="11" width="18.6640625" customWidth="1"/>
    <col min="13" max="13" width="12.21875" customWidth="1"/>
    <col min="14" max="14" width="13.77734375" customWidth="1"/>
  </cols>
  <sheetData>
    <row r="1" spans="1:17" x14ac:dyDescent="0.3">
      <c r="A1" t="s">
        <v>0</v>
      </c>
      <c r="B1" t="s">
        <v>1</v>
      </c>
      <c r="D1" t="s">
        <v>2</v>
      </c>
      <c r="E1" t="s">
        <v>8</v>
      </c>
      <c r="H1" t="s">
        <v>39</v>
      </c>
      <c r="I1" t="s">
        <v>40</v>
      </c>
      <c r="J1" t="s">
        <v>44</v>
      </c>
      <c r="K1" t="s">
        <v>45</v>
      </c>
      <c r="L1" t="s">
        <v>46</v>
      </c>
    </row>
    <row r="2" spans="1:17" x14ac:dyDescent="0.3">
      <c r="A2">
        <v>37.200879004803809</v>
      </c>
      <c r="B2">
        <v>3.5263157894736841</v>
      </c>
      <c r="D2">
        <f>B2*A2</f>
        <v>131.18204701693975</v>
      </c>
      <c r="E2">
        <f>B2*B2</f>
        <v>12.434903047091412</v>
      </c>
      <c r="H2">
        <f>$N$14*B2+$N$15</f>
        <v>32.324045987844372</v>
      </c>
      <c r="I2">
        <f>(A2-H2)*(A2-H2)</f>
        <v>23.783500275305691</v>
      </c>
      <c r="J2">
        <f>(A2-$N$7)*(A2-$N$7)</f>
        <v>127.92361655706956</v>
      </c>
      <c r="K2">
        <f>(H2-$N$7)*(H2-$N$7)</f>
        <v>41.389912922864141</v>
      </c>
      <c r="L2">
        <f>A2-H2</f>
        <v>4.8768330169594378</v>
      </c>
      <c r="M2" t="s">
        <v>36</v>
      </c>
    </row>
    <row r="3" spans="1:17" x14ac:dyDescent="0.3">
      <c r="A3">
        <v>37.460532108530145</v>
      </c>
      <c r="B3">
        <v>4.6842105263157894</v>
      </c>
      <c r="D3">
        <f t="shared" ref="D3:D21" si="0">B3*A3</f>
        <v>175.47301882416753</v>
      </c>
      <c r="E3">
        <f t="shared" ref="E3:E21" si="1">B3*B3</f>
        <v>21.941828254847646</v>
      </c>
      <c r="H3">
        <f t="shared" ref="H3:H21" si="2">$N$14*B3+$N$15</f>
        <v>38.196949890436059</v>
      </c>
      <c r="I3">
        <f t="shared" ref="I3:I21" si="3">(A3-H3)*(A3-H3)</f>
        <v>0.54231114950722581</v>
      </c>
      <c r="J3">
        <f t="shared" ref="J3:J21" si="4">(A3-$N$7)*(A3-$N$7)</f>
        <v>133.86456205896928</v>
      </c>
      <c r="K3">
        <f t="shared" ref="K3:K21" si="5">(H3-$N$7)*(H3-$N$7)</f>
        <v>151.44755917219067</v>
      </c>
      <c r="L3">
        <f t="shared" ref="L3:L21" si="6">A3-H3</f>
        <v>-0.73641778190591367</v>
      </c>
      <c r="M3" t="s">
        <v>37</v>
      </c>
    </row>
    <row r="4" spans="1:17" x14ac:dyDescent="0.3">
      <c r="A4">
        <v>30.365178366052792</v>
      </c>
      <c r="B4">
        <v>2</v>
      </c>
      <c r="D4">
        <f t="shared" si="0"/>
        <v>60.730356732105584</v>
      </c>
      <c r="E4">
        <f t="shared" si="1"/>
        <v>4</v>
      </c>
      <c r="H4">
        <f t="shared" si="2"/>
        <v>24.582490843518954</v>
      </c>
      <c r="I4">
        <f t="shared" si="3"/>
        <v>33.439474983268532</v>
      </c>
      <c r="J4">
        <f t="shared" si="4"/>
        <v>20.022328432895307</v>
      </c>
      <c r="K4">
        <f t="shared" si="5"/>
        <v>1.7110101569841749</v>
      </c>
      <c r="L4">
        <f t="shared" si="6"/>
        <v>5.7826875225338377</v>
      </c>
    </row>
    <row r="5" spans="1:17" x14ac:dyDescent="0.3">
      <c r="A5">
        <v>16.979507709784581</v>
      </c>
      <c r="B5">
        <v>0.94736842105263153</v>
      </c>
      <c r="D5">
        <f t="shared" si="0"/>
        <v>16.085849409269603</v>
      </c>
      <c r="E5">
        <f t="shared" si="1"/>
        <v>0.8975069252077561</v>
      </c>
      <c r="H5">
        <f t="shared" si="2"/>
        <v>19.243487295708324</v>
      </c>
      <c r="I5">
        <f t="shared" si="3"/>
        <v>5.1256035654794401</v>
      </c>
      <c r="J5">
        <f t="shared" si="4"/>
        <v>79.406616112060192</v>
      </c>
      <c r="K5">
        <f t="shared" si="5"/>
        <v>44.183398893450651</v>
      </c>
      <c r="L5">
        <f t="shared" si="6"/>
        <v>-2.2639795859237424</v>
      </c>
    </row>
    <row r="6" spans="1:17" x14ac:dyDescent="0.3">
      <c r="A6">
        <v>30.849731901042531</v>
      </c>
      <c r="B6">
        <v>2.8421052631578947</v>
      </c>
      <c r="D6">
        <f t="shared" si="0"/>
        <v>87.678185402962981</v>
      </c>
      <c r="E6">
        <f t="shared" si="1"/>
        <v>8.0775623268698062</v>
      </c>
      <c r="H6">
        <f t="shared" si="2"/>
        <v>28.85369368176746</v>
      </c>
      <c r="I6">
        <f t="shared" si="3"/>
        <v>3.9841685728067979</v>
      </c>
      <c r="J6">
        <f t="shared" si="4"/>
        <v>24.593517731952957</v>
      </c>
      <c r="K6">
        <f t="shared" si="5"/>
        <v>8.7802399601006851</v>
      </c>
      <c r="L6">
        <f t="shared" si="6"/>
        <v>1.9960382192750714</v>
      </c>
      <c r="M6" t="s">
        <v>3</v>
      </c>
      <c r="N6">
        <f>AVERAGE(B2:B21)</f>
        <v>2.2578947368421054</v>
      </c>
      <c r="P6" t="s">
        <v>41</v>
      </c>
      <c r="Q6">
        <f>SUM(I2:I21)</f>
        <v>207.23067686852721</v>
      </c>
    </row>
    <row r="7" spans="1:17" x14ac:dyDescent="0.3">
      <c r="A7">
        <v>37.071109931859858</v>
      </c>
      <c r="B7">
        <v>4.5789473684210522</v>
      </c>
      <c r="D7">
        <f t="shared" si="0"/>
        <v>169.74666126693722</v>
      </c>
      <c r="E7">
        <f t="shared" si="1"/>
        <v>20.966759002770079</v>
      </c>
      <c r="H7">
        <f t="shared" si="2"/>
        <v>37.663049535654999</v>
      </c>
      <c r="I7">
        <f t="shared" si="3"/>
        <v>0.35039249454114746</v>
      </c>
      <c r="J7">
        <f t="shared" si="4"/>
        <v>125.00499389690206</v>
      </c>
      <c r="K7">
        <f t="shared" si="5"/>
        <v>138.59182271571666</v>
      </c>
      <c r="L7">
        <f t="shared" si="6"/>
        <v>-0.5919396037951401</v>
      </c>
      <c r="M7" t="s">
        <v>4</v>
      </c>
      <c r="N7">
        <f>AVERAGE(A2:A21)</f>
        <v>25.890546712732565</v>
      </c>
      <c r="P7" t="s">
        <v>42</v>
      </c>
      <c r="Q7">
        <f>SUM(K2:K21)</f>
        <v>977.99088681462672</v>
      </c>
    </row>
    <row r="8" spans="1:17" x14ac:dyDescent="0.3">
      <c r="A8">
        <v>19.356508992239529</v>
      </c>
      <c r="B8">
        <v>1.1578947368421053</v>
      </c>
      <c r="D8">
        <f t="shared" si="0"/>
        <v>22.412799885751035</v>
      </c>
      <c r="E8">
        <f t="shared" si="1"/>
        <v>1.3407202216066483</v>
      </c>
      <c r="H8">
        <f t="shared" si="2"/>
        <v>20.311288005270452</v>
      </c>
      <c r="I8">
        <f t="shared" si="3"/>
        <v>0.91160296372430227</v>
      </c>
      <c r="J8">
        <f t="shared" si="4"/>
        <v>42.693648932825823</v>
      </c>
      <c r="K8">
        <f t="shared" si="5"/>
        <v>31.12812772479181</v>
      </c>
      <c r="L8">
        <f t="shared" si="6"/>
        <v>-0.95477901303092239</v>
      </c>
      <c r="M8" t="s">
        <v>5</v>
      </c>
      <c r="N8">
        <f>AVERAGE(D2:D21)</f>
        <v>68.099105063149253</v>
      </c>
      <c r="P8" t="s">
        <v>43</v>
      </c>
      <c r="Q8">
        <f>SUM(J2:J21)</f>
        <v>1185.2215636831565</v>
      </c>
    </row>
    <row r="9" spans="1:17" x14ac:dyDescent="0.3">
      <c r="A9">
        <v>22.967956214720232</v>
      </c>
      <c r="B9">
        <v>1.5263157894736843</v>
      </c>
      <c r="D9">
        <f t="shared" si="0"/>
        <v>35.056354222467725</v>
      </c>
      <c r="E9">
        <f t="shared" si="1"/>
        <v>2.3296398891966761</v>
      </c>
      <c r="H9">
        <f t="shared" si="2"/>
        <v>22.179939247004171</v>
      </c>
      <c r="I9">
        <f t="shared" si="3"/>
        <v>0.62097074140841535</v>
      </c>
      <c r="J9">
        <f t="shared" si="4"/>
        <v>8.541535219071978</v>
      </c>
      <c r="K9">
        <f t="shared" si="5"/>
        <v>13.768607764719295</v>
      </c>
      <c r="L9">
        <f t="shared" si="6"/>
        <v>0.78801696771606089</v>
      </c>
      <c r="M9" t="s">
        <v>6</v>
      </c>
      <c r="N9">
        <f>AVERAGE(E2:E21)</f>
        <v>6.9988919667590022</v>
      </c>
    </row>
    <row r="10" spans="1:17" x14ac:dyDescent="0.3">
      <c r="A10">
        <v>37.89454117458726</v>
      </c>
      <c r="B10">
        <v>3.8947368421052633</v>
      </c>
      <c r="D10">
        <f t="shared" si="0"/>
        <v>147.58926562733987</v>
      </c>
      <c r="E10">
        <f t="shared" si="1"/>
        <v>15.168975069252079</v>
      </c>
      <c r="H10">
        <f t="shared" si="2"/>
        <v>34.192697229578087</v>
      </c>
      <c r="I10">
        <f t="shared" si="3"/>
        <v>13.703648593201081</v>
      </c>
      <c r="J10">
        <f t="shared" si="4"/>
        <v>144.09588304023819</v>
      </c>
      <c r="K10">
        <f t="shared" si="5"/>
        <v>68.925703204358371</v>
      </c>
      <c r="L10">
        <f t="shared" si="6"/>
        <v>3.7018439450091734</v>
      </c>
      <c r="M10" t="s">
        <v>7</v>
      </c>
      <c r="N10">
        <f>N6*N6</f>
        <v>5.0980886426592802</v>
      </c>
    </row>
    <row r="11" spans="1:17" x14ac:dyDescent="0.3">
      <c r="A11">
        <v>18.010777712847542</v>
      </c>
      <c r="B11">
        <v>0.73684210526315785</v>
      </c>
      <c r="D11">
        <f t="shared" si="0"/>
        <v>13.271099367361346</v>
      </c>
      <c r="E11">
        <f t="shared" si="1"/>
        <v>0.54293628808864258</v>
      </c>
      <c r="H11">
        <f t="shared" si="2"/>
        <v>18.175686586146199</v>
      </c>
      <c r="I11">
        <f t="shared" si="3"/>
        <v>2.7194936492632507E-2</v>
      </c>
      <c r="J11">
        <f t="shared" si="4"/>
        <v>62.090759491549015</v>
      </c>
      <c r="K11">
        <f t="shared" si="5"/>
        <v>59.5190667727922</v>
      </c>
      <c r="L11">
        <f t="shared" si="6"/>
        <v>-0.164908873298657</v>
      </c>
    </row>
    <row r="12" spans="1:17" x14ac:dyDescent="0.3">
      <c r="A12">
        <v>27.312733429810812</v>
      </c>
      <c r="B12">
        <v>2.0526315789473686</v>
      </c>
      <c r="D12">
        <f t="shared" si="0"/>
        <v>56.062979145401144</v>
      </c>
      <c r="E12">
        <f t="shared" si="1"/>
        <v>4.2132963988919672</v>
      </c>
      <c r="H12">
        <f t="shared" si="2"/>
        <v>24.849441020909488</v>
      </c>
      <c r="I12">
        <f t="shared" si="3"/>
        <v>6.0678094917508894</v>
      </c>
      <c r="J12">
        <f t="shared" si="4"/>
        <v>2.0226150582338027</v>
      </c>
      <c r="K12">
        <f t="shared" si="5"/>
        <v>1.0839010615464078</v>
      </c>
      <c r="L12">
        <f t="shared" si="6"/>
        <v>2.4632924089013244</v>
      </c>
      <c r="P12" t="s">
        <v>50</v>
      </c>
      <c r="Q12">
        <f>VAR(A2:A21)</f>
        <v>62.380082299113432</v>
      </c>
    </row>
    <row r="13" spans="1:17" x14ac:dyDescent="0.3">
      <c r="A13">
        <v>33.871694815557241</v>
      </c>
      <c r="B13">
        <v>4.7368421052631575</v>
      </c>
      <c r="D13">
        <f t="shared" si="0"/>
        <v>160.44487017895534</v>
      </c>
      <c r="E13">
        <f t="shared" si="1"/>
        <v>22.437673130193904</v>
      </c>
      <c r="H13">
        <f t="shared" si="2"/>
        <v>38.463900067826593</v>
      </c>
      <c r="I13">
        <f t="shared" si="3"/>
        <v>21.088349078970221</v>
      </c>
      <c r="J13">
        <f t="shared" si="4"/>
        <v>63.698725039221927</v>
      </c>
      <c r="K13">
        <f t="shared" si="5"/>
        <v>158.08921459205425</v>
      </c>
      <c r="L13">
        <f t="shared" si="6"/>
        <v>-4.5922052522693519</v>
      </c>
      <c r="P13" t="s">
        <v>51</v>
      </c>
      <c r="Q13">
        <f>_xlfn.STDEV.S(A2:A21)</f>
        <v>7.898106247646548</v>
      </c>
    </row>
    <row r="14" spans="1:17" x14ac:dyDescent="0.3">
      <c r="A14">
        <v>22.690673443580913</v>
      </c>
      <c r="B14">
        <v>1</v>
      </c>
      <c r="D14">
        <f t="shared" si="0"/>
        <v>22.690673443580913</v>
      </c>
      <c r="E14">
        <f t="shared" si="1"/>
        <v>1</v>
      </c>
      <c r="H14">
        <f t="shared" si="2"/>
        <v>19.510437473098857</v>
      </c>
      <c r="I14">
        <f t="shared" si="3"/>
        <v>10.113900827947941</v>
      </c>
      <c r="J14">
        <f t="shared" si="4"/>
        <v>10.239188938631282</v>
      </c>
      <c r="K14">
        <f t="shared" si="5"/>
        <v>40.705793909659405</v>
      </c>
      <c r="L14">
        <f t="shared" si="6"/>
        <v>3.1802359704820553</v>
      </c>
      <c r="M14" t="s">
        <v>9</v>
      </c>
      <c r="N14">
        <f>(N8-N6*N7)/(N9-N10)</f>
        <v>5.0720533704200994</v>
      </c>
    </row>
    <row r="15" spans="1:17" x14ac:dyDescent="0.3">
      <c r="A15">
        <v>23.556547737043047</v>
      </c>
      <c r="B15">
        <v>2.7894736842105261</v>
      </c>
      <c r="D15">
        <f t="shared" si="0"/>
        <v>65.710370003330596</v>
      </c>
      <c r="E15">
        <f t="shared" si="1"/>
        <v>7.7811634349030463</v>
      </c>
      <c r="H15">
        <f t="shared" si="2"/>
        <v>28.586743504376926</v>
      </c>
      <c r="I15">
        <f t="shared" si="3"/>
        <v>25.302869457703672</v>
      </c>
      <c r="J15">
        <f t="shared" si="4"/>
        <v>5.4475512185197186</v>
      </c>
      <c r="K15">
        <f t="shared" si="5"/>
        <v>7.2694771392733468</v>
      </c>
      <c r="L15">
        <f t="shared" si="6"/>
        <v>-5.0301957673338791</v>
      </c>
      <c r="M15" t="s">
        <v>10</v>
      </c>
      <c r="N15">
        <f>(N7*N9-N6*N8)/(N9-N10)</f>
        <v>14.438384102678757</v>
      </c>
      <c r="P15" t="s">
        <v>52</v>
      </c>
      <c r="Q15">
        <f>CORREL(B2:B21,A2:A21)</f>
        <v>0.90838014243102549</v>
      </c>
    </row>
    <row r="16" spans="1:17" x14ac:dyDescent="0.3">
      <c r="A16">
        <v>25.103046412691768</v>
      </c>
      <c r="B16">
        <v>1.8947368421052631</v>
      </c>
      <c r="D16">
        <f t="shared" si="0"/>
        <v>47.56366688720545</v>
      </c>
      <c r="E16">
        <f t="shared" si="1"/>
        <v>3.5900277008310244</v>
      </c>
      <c r="H16">
        <f t="shared" si="2"/>
        <v>24.048590488737894</v>
      </c>
      <c r="I16">
        <f t="shared" si="3"/>
        <v>1.1118772955614187</v>
      </c>
      <c r="J16">
        <f t="shared" si="4"/>
        <v>0.62015672256434562</v>
      </c>
      <c r="K16">
        <f t="shared" si="5"/>
        <v>3.3928027311127082</v>
      </c>
      <c r="L16">
        <f t="shared" si="6"/>
        <v>1.0544559239538742</v>
      </c>
    </row>
    <row r="17" spans="1:14" x14ac:dyDescent="0.3">
      <c r="A17">
        <v>23.568961693818316</v>
      </c>
      <c r="B17">
        <v>1.9473684210526316</v>
      </c>
      <c r="D17">
        <f t="shared" si="0"/>
        <v>45.897451719540932</v>
      </c>
      <c r="E17">
        <f t="shared" si="1"/>
        <v>3.7922437673130198</v>
      </c>
      <c r="H17">
        <f t="shared" si="2"/>
        <v>24.315540666128424</v>
      </c>
      <c r="I17">
        <f t="shared" si="3"/>
        <v>0.55738016189561623</v>
      </c>
      <c r="J17">
        <f t="shared" si="4"/>
        <v>5.389757000047072</v>
      </c>
      <c r="K17">
        <f t="shared" si="5"/>
        <v>2.4806440468396058</v>
      </c>
      <c r="L17">
        <f t="shared" si="6"/>
        <v>-0.7465789723101075</v>
      </c>
      <c r="M17" t="s">
        <v>38</v>
      </c>
      <c r="N17">
        <f>Q7/Q8</f>
        <v>0.82515448316300755</v>
      </c>
    </row>
    <row r="18" spans="1:14" x14ac:dyDescent="0.3">
      <c r="A18">
        <v>12.80130715288351</v>
      </c>
      <c r="B18">
        <v>0.31578947368421051</v>
      </c>
      <c r="D18">
        <f t="shared" si="0"/>
        <v>4.0425180482790033</v>
      </c>
      <c r="E18">
        <f t="shared" si="1"/>
        <v>9.9722991689750684E-2</v>
      </c>
      <c r="H18">
        <f t="shared" si="2"/>
        <v>16.040085167021946</v>
      </c>
      <c r="I18">
        <f t="shared" si="3"/>
        <v>10.489683024866512</v>
      </c>
      <c r="J18">
        <f t="shared" si="4"/>
        <v>171.3281922551175</v>
      </c>
      <c r="K18">
        <f t="shared" si="5"/>
        <v>97.031592663523639</v>
      </c>
      <c r="L18">
        <f t="shared" si="6"/>
        <v>-3.2387780141384361</v>
      </c>
    </row>
    <row r="19" spans="1:14" x14ac:dyDescent="0.3">
      <c r="A19">
        <v>24.013300762391864</v>
      </c>
      <c r="B19">
        <v>1.263157894736842</v>
      </c>
      <c r="D19">
        <f t="shared" si="0"/>
        <v>30.332590436705512</v>
      </c>
      <c r="E19">
        <f t="shared" si="1"/>
        <v>1.5955678670360109</v>
      </c>
      <c r="H19">
        <f t="shared" si="2"/>
        <v>20.845188360051516</v>
      </c>
      <c r="I19">
        <f t="shared" si="3"/>
        <v>10.036936193862733</v>
      </c>
      <c r="J19">
        <f t="shared" si="4"/>
        <v>3.5240523580705601</v>
      </c>
      <c r="K19">
        <f t="shared" si="5"/>
        <v>25.45564090696843</v>
      </c>
      <c r="L19">
        <f t="shared" si="6"/>
        <v>3.1681124023403484</v>
      </c>
      <c r="N19" s="6"/>
    </row>
    <row r="20" spans="1:14" x14ac:dyDescent="0.3">
      <c r="A20">
        <v>13.810801110764201</v>
      </c>
      <c r="B20">
        <v>0.52631578947368418</v>
      </c>
      <c r="D20">
        <f t="shared" si="0"/>
        <v>7.2688426898758944</v>
      </c>
      <c r="E20">
        <f t="shared" si="1"/>
        <v>0.27700831024930744</v>
      </c>
      <c r="H20">
        <f t="shared" si="2"/>
        <v>17.107885876584071</v>
      </c>
      <c r="I20">
        <f t="shared" si="3"/>
        <v>10.870767953001465</v>
      </c>
      <c r="J20">
        <f t="shared" si="4"/>
        <v>145.92025380827403</v>
      </c>
      <c r="K20">
        <f t="shared" si="5"/>
        <v>77.135131362816566</v>
      </c>
      <c r="L20">
        <f t="shared" si="6"/>
        <v>-3.2970847658198696</v>
      </c>
    </row>
    <row r="21" spans="1:14" x14ac:dyDescent="0.3">
      <c r="A21">
        <v>22.925144579641355</v>
      </c>
      <c r="B21">
        <v>2.736842105263158</v>
      </c>
      <c r="D21">
        <f t="shared" si="0"/>
        <v>62.742500954807923</v>
      </c>
      <c r="E21">
        <f t="shared" si="1"/>
        <v>7.4903047091412747</v>
      </c>
      <c r="H21">
        <f t="shared" si="2"/>
        <v>28.3197933269864</v>
      </c>
      <c r="I21">
        <f t="shared" si="3"/>
        <v>29.102235107231458</v>
      </c>
      <c r="J21">
        <f t="shared" si="4"/>
        <v>8.7936098109418985</v>
      </c>
      <c r="K21">
        <f t="shared" si="5"/>
        <v>5.9012391128637178</v>
      </c>
      <c r="L21">
        <f t="shared" si="6"/>
        <v>-5.3946487473450446</v>
      </c>
    </row>
    <row r="24" spans="1:14" x14ac:dyDescent="0.3">
      <c r="N24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32E6-D1CF-422E-A860-47540C17DC94}">
  <dimension ref="A1:I18"/>
  <sheetViews>
    <sheetView workbookViewId="0">
      <selection activeCell="H8" sqref="H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0.55084133617299691</v>
      </c>
      <c r="F4">
        <f>1-B5</f>
        <v>0.69657382236314747</v>
      </c>
    </row>
    <row r="5" spans="1:9" x14ac:dyDescent="0.3">
      <c r="A5" s="1" t="s">
        <v>14</v>
      </c>
      <c r="B5" s="1">
        <v>0.30342617763685259</v>
      </c>
    </row>
    <row r="6" spans="1:9" x14ac:dyDescent="0.3">
      <c r="A6" s="1" t="s">
        <v>15</v>
      </c>
      <c r="B6" s="1">
        <v>0.29951284155616076</v>
      </c>
    </row>
    <row r="7" spans="1:9" x14ac:dyDescent="0.3">
      <c r="A7" s="1" t="s">
        <v>16</v>
      </c>
      <c r="B7" s="1">
        <v>0.89939657446558141</v>
      </c>
    </row>
    <row r="8" spans="1:9" ht="15" thickBot="1" x14ac:dyDescent="0.35">
      <c r="A8" s="2" t="s">
        <v>17</v>
      </c>
      <c r="B8" s="2">
        <v>180</v>
      </c>
      <c r="H8">
        <f>C13/B8</f>
        <v>0.79992626262530631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62.720333271402552</v>
      </c>
      <c r="D12" s="1">
        <v>62.720333271402552</v>
      </c>
      <c r="E12" s="1">
        <v>77.536447516976324</v>
      </c>
      <c r="F12" s="1">
        <v>1.1318669197653694E-15</v>
      </c>
    </row>
    <row r="13" spans="1:9" x14ac:dyDescent="0.3">
      <c r="A13" s="1" t="s">
        <v>20</v>
      </c>
      <c r="B13" s="1">
        <v>178</v>
      </c>
      <c r="C13" s="1">
        <v>143.98672727255513</v>
      </c>
      <c r="D13" s="1">
        <v>0.80891419816042209</v>
      </c>
      <c r="E13" s="1"/>
      <c r="F13" s="1"/>
    </row>
    <row r="14" spans="1:9" ht="15" thickBot="1" x14ac:dyDescent="0.35">
      <c r="A14" s="2" t="s">
        <v>21</v>
      </c>
      <c r="B14" s="2">
        <v>179</v>
      </c>
      <c r="C14" s="2">
        <v>206.70706054395768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2.2325992320335368</v>
      </c>
      <c r="C17" s="1">
        <v>0.13463471640451036</v>
      </c>
      <c r="D17" s="1">
        <v>16.582641473583134</v>
      </c>
      <c r="E17" s="1">
        <v>6.0112562852497542E-38</v>
      </c>
      <c r="F17" s="1">
        <v>1.9669136557456859</v>
      </c>
      <c r="G17" s="1">
        <v>2.498284808321388</v>
      </c>
      <c r="H17" s="1">
        <v>1.9669136557456859</v>
      </c>
      <c r="I17" s="1">
        <v>2.498284808321388</v>
      </c>
    </row>
    <row r="18" spans="1:9" ht="15" thickBot="1" x14ac:dyDescent="0.35">
      <c r="A18" s="2" t="s">
        <v>35</v>
      </c>
      <c r="B18" s="2">
        <v>-0.22152735268493143</v>
      </c>
      <c r="C18" s="2">
        <v>2.5157901247232245E-2</v>
      </c>
      <c r="D18" s="2">
        <v>-8.8054782673615453</v>
      </c>
      <c r="E18" s="2">
        <v>1.1318669197653284E-15</v>
      </c>
      <c r="F18" s="2">
        <v>-0.27117347420221805</v>
      </c>
      <c r="G18" s="2">
        <v>-0.17188123116764481</v>
      </c>
      <c r="H18" s="2">
        <v>-0.27117347420221805</v>
      </c>
      <c r="I18" s="2">
        <v>-0.17188123116764481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9995-0ED6-4BED-9C3D-81052EBE48F9}">
  <dimension ref="A1:I18"/>
  <sheetViews>
    <sheetView topLeftCell="A4" workbookViewId="0">
      <selection activeCell="E18" sqref="E18"/>
    </sheetView>
  </sheetViews>
  <sheetFormatPr defaultRowHeight="14.4" x14ac:dyDescent="0.3"/>
  <cols>
    <col min="1" max="1" width="16" customWidth="1"/>
    <col min="2" max="2" width="14.5546875" customWidth="1"/>
    <col min="3" max="3" width="14.77734375" customWidth="1"/>
    <col min="5" max="5" width="9.21875" customWidth="1"/>
    <col min="6" max="6" width="17.88671875" customWidth="1"/>
    <col min="7" max="7" width="14.5546875" customWidth="1"/>
    <col min="8" max="9" width="15.21875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0.90838014243102516</v>
      </c>
    </row>
    <row r="5" spans="1:9" x14ac:dyDescent="0.3">
      <c r="A5" s="1" t="s">
        <v>14</v>
      </c>
      <c r="B5" s="1">
        <v>0.82515448316300966</v>
      </c>
    </row>
    <row r="6" spans="1:9" x14ac:dyDescent="0.3">
      <c r="A6" s="1" t="s">
        <v>15</v>
      </c>
      <c r="B6" s="1">
        <v>0.81544084333873235</v>
      </c>
    </row>
    <row r="7" spans="1:9" x14ac:dyDescent="0.3">
      <c r="A7" s="1" t="s">
        <v>16</v>
      </c>
      <c r="B7" s="1">
        <v>3.3930539903728101</v>
      </c>
      <c r="G7">
        <f>C13/B8</f>
        <v>10.361533843426365</v>
      </c>
    </row>
    <row r="8" spans="1:9" ht="15" thickBot="1" x14ac:dyDescent="0.35">
      <c r="A8" s="2" t="s">
        <v>17</v>
      </c>
      <c r="B8" s="2">
        <v>20</v>
      </c>
      <c r="H8">
        <f>1-B5</f>
        <v>0.17484551683699034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977.99088681462922</v>
      </c>
      <c r="D12" s="1">
        <v>977.99088681462922</v>
      </c>
      <c r="E12" s="1">
        <v>84.948021348362772</v>
      </c>
      <c r="F12" s="5">
        <v>3.0860352193169999E-8</v>
      </c>
    </row>
    <row r="13" spans="1:9" x14ac:dyDescent="0.3">
      <c r="A13" s="1" t="s">
        <v>20</v>
      </c>
      <c r="B13" s="1">
        <v>18</v>
      </c>
      <c r="C13" s="1">
        <v>207.2306768685273</v>
      </c>
      <c r="D13" s="1">
        <v>11.512815381584851</v>
      </c>
      <c r="E13" s="1"/>
      <c r="F13" s="1"/>
    </row>
    <row r="14" spans="1:9" ht="15" thickBot="1" x14ac:dyDescent="0.35">
      <c r="A14" s="2" t="s">
        <v>21</v>
      </c>
      <c r="B14" s="2">
        <v>19</v>
      </c>
      <c r="C14" s="2">
        <v>1185.2215636831565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14.438384102678748</v>
      </c>
      <c r="C17" s="1">
        <v>1.4558674153246132</v>
      </c>
      <c r="D17" s="1">
        <v>9.9173756831829625</v>
      </c>
      <c r="E17" s="1">
        <v>1.0145720855043409E-8</v>
      </c>
      <c r="F17" s="1">
        <v>11.379720162154516</v>
      </c>
      <c r="G17" s="1">
        <v>17.49704804320298</v>
      </c>
      <c r="H17" s="1">
        <v>11.379720162154516</v>
      </c>
      <c r="I17" s="1">
        <v>17.49704804320298</v>
      </c>
    </row>
    <row r="18" spans="1:9" ht="15" thickBot="1" x14ac:dyDescent="0.35">
      <c r="A18" s="2" t="s">
        <v>35</v>
      </c>
      <c r="B18" s="2">
        <v>5.0720533704201047</v>
      </c>
      <c r="C18" s="2">
        <v>0.55030971651808114</v>
      </c>
      <c r="D18" s="2">
        <v>9.2167250880322324</v>
      </c>
      <c r="E18" s="2">
        <v>3.0860352193170025E-8</v>
      </c>
      <c r="F18" s="2">
        <v>3.9158955580284704</v>
      </c>
      <c r="G18" s="2">
        <v>6.228211182811739</v>
      </c>
      <c r="H18" s="2">
        <v>3.9158955580284704</v>
      </c>
      <c r="I18" s="2">
        <v>6.228211182811739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121C-928D-4073-B180-61E691C0F253}">
  <dimension ref="A1:R101"/>
  <sheetViews>
    <sheetView workbookViewId="0">
      <selection activeCell="R17" sqref="R17"/>
    </sheetView>
  </sheetViews>
  <sheetFormatPr defaultRowHeight="14.4" x14ac:dyDescent="0.3"/>
  <cols>
    <col min="1" max="2" width="12" bestFit="1" customWidth="1"/>
    <col min="9" max="9" width="11.5546875" customWidth="1"/>
    <col min="10" max="10" width="13.88671875" customWidth="1"/>
    <col min="11" max="11" width="17.6640625" customWidth="1"/>
    <col min="17" max="17" width="11.5546875" customWidth="1"/>
  </cols>
  <sheetData>
    <row r="1" spans="1:18" x14ac:dyDescent="0.3">
      <c r="A1" t="s">
        <v>0</v>
      </c>
      <c r="B1" t="s">
        <v>1</v>
      </c>
      <c r="D1" t="s">
        <v>2</v>
      </c>
      <c r="E1" t="s">
        <v>8</v>
      </c>
      <c r="G1" t="s">
        <v>47</v>
      </c>
      <c r="H1" t="s">
        <v>46</v>
      </c>
      <c r="I1" t="s">
        <v>40</v>
      </c>
      <c r="J1" t="s">
        <v>44</v>
      </c>
      <c r="K1" t="s">
        <v>48</v>
      </c>
    </row>
    <row r="2" spans="1:18" x14ac:dyDescent="0.3">
      <c r="A2">
        <v>37.200879004803809</v>
      </c>
      <c r="B2">
        <v>3.5263157894736841</v>
      </c>
      <c r="D2">
        <f>B2*A2</f>
        <v>131.18204701693975</v>
      </c>
      <c r="E2">
        <f>B2*B2</f>
        <v>12.434903047091412</v>
      </c>
      <c r="G2">
        <f>$R$7*B2+$R$8</f>
        <v>32.101084383289212</v>
      </c>
      <c r="H2">
        <f>A2-G2</f>
        <v>5.0997946215145973</v>
      </c>
      <c r="I2">
        <f>H2*H2</f>
        <v>26.007905181629216</v>
      </c>
      <c r="J2">
        <f>(A2-$R$3)*(A2-$R$3)</f>
        <v>87.571507034160916</v>
      </c>
      <c r="K2">
        <f>(G2-$R$3)*(G2-$R$3)</f>
        <v>18.132014104435981</v>
      </c>
      <c r="Q2" t="s">
        <v>3</v>
      </c>
      <c r="R2">
        <f>AVERAGE(B2:B101)</f>
        <v>2.6578947368421062</v>
      </c>
    </row>
    <row r="3" spans="1:18" x14ac:dyDescent="0.3">
      <c r="A3">
        <v>37.460532108530145</v>
      </c>
      <c r="B3">
        <v>4.6842105263157894</v>
      </c>
      <c r="D3">
        <f t="shared" ref="D3:D66" si="0">B3*A3</f>
        <v>175.47301882416753</v>
      </c>
      <c r="E3">
        <f t="shared" ref="E3:E66" si="1">B3*B3</f>
        <v>21.941828254847646</v>
      </c>
      <c r="G3">
        <f t="shared" ref="G3:G66" si="2">$R$7*B3+$R$8</f>
        <v>37.778644752076112</v>
      </c>
      <c r="H3">
        <f t="shared" ref="H3:H66" si="3">A3-G3</f>
        <v>-0.31811264354596602</v>
      </c>
      <c r="I3">
        <f t="shared" ref="I3:I66" si="4">H3*H3</f>
        <v>0.10119565398380284</v>
      </c>
      <c r="J3">
        <f t="shared" ref="J3:J66" si="5">(A3-$R$3)*(A3-$R$3)</f>
        <v>92.498576029145653</v>
      </c>
      <c r="K3">
        <f t="shared" ref="K3:K66" si="6">(G3-$R$3)*(G3-$R$3)</f>
        <v>98.71874345748499</v>
      </c>
      <c r="Q3" t="s">
        <v>4</v>
      </c>
      <c r="R3">
        <f>AVERAGE(A2:A101)</f>
        <v>27.842914106699045</v>
      </c>
    </row>
    <row r="4" spans="1:18" x14ac:dyDescent="0.3">
      <c r="A4">
        <v>30.365178366052792</v>
      </c>
      <c r="B4">
        <v>2</v>
      </c>
      <c r="D4">
        <f t="shared" si="0"/>
        <v>60.730356732105584</v>
      </c>
      <c r="E4">
        <f t="shared" si="1"/>
        <v>4</v>
      </c>
      <c r="G4">
        <f t="shared" si="2"/>
        <v>24.617027533524659</v>
      </c>
      <c r="H4">
        <f t="shared" si="3"/>
        <v>5.7481508325281325</v>
      </c>
      <c r="I4">
        <f t="shared" si="4"/>
        <v>33.041237993493866</v>
      </c>
      <c r="J4">
        <f t="shared" si="5"/>
        <v>6.3618169940133074</v>
      </c>
      <c r="K4">
        <f t="shared" si="6"/>
        <v>10.406344182986778</v>
      </c>
      <c r="Q4" t="s">
        <v>5</v>
      </c>
      <c r="R4">
        <f>AVERAGE(D2:D101)</f>
        <v>85.321303229268722</v>
      </c>
    </row>
    <row r="5" spans="1:18" x14ac:dyDescent="0.3">
      <c r="A5">
        <v>16.979507709784581</v>
      </c>
      <c r="B5">
        <v>0.94736842105263153</v>
      </c>
      <c r="D5">
        <f t="shared" si="0"/>
        <v>16.085849409269603</v>
      </c>
      <c r="E5">
        <f t="shared" si="1"/>
        <v>0.8975069252077561</v>
      </c>
      <c r="G5">
        <f t="shared" si="2"/>
        <v>19.45560901644566</v>
      </c>
      <c r="H5">
        <f t="shared" si="3"/>
        <v>-2.4761013066610786</v>
      </c>
      <c r="I5">
        <f t="shared" si="4"/>
        <v>6.1310776808487013</v>
      </c>
      <c r="J5">
        <f t="shared" si="5"/>
        <v>118.01359854452208</v>
      </c>
      <c r="K5">
        <f t="shared" si="6"/>
        <v>70.346886676990337</v>
      </c>
      <c r="Q5" t="s">
        <v>6</v>
      </c>
      <c r="R5">
        <f>AVERAGE(E2:E101)</f>
        <v>9.3725761772853193</v>
      </c>
    </row>
    <row r="6" spans="1:18" x14ac:dyDescent="0.3">
      <c r="A6">
        <v>30.849731901042531</v>
      </c>
      <c r="B6">
        <v>2.8421052631578947</v>
      </c>
      <c r="D6">
        <f t="shared" si="0"/>
        <v>87.678185402962981</v>
      </c>
      <c r="E6">
        <f t="shared" si="1"/>
        <v>8.0775623268698062</v>
      </c>
      <c r="G6">
        <f t="shared" si="2"/>
        <v>28.746162347187859</v>
      </c>
      <c r="H6">
        <f t="shared" si="3"/>
        <v>2.1035695538546726</v>
      </c>
      <c r="I6">
        <f t="shared" si="4"/>
        <v>4.4250048679043461</v>
      </c>
      <c r="J6">
        <f t="shared" si="5"/>
        <v>9.0409532483806316</v>
      </c>
      <c r="K6">
        <f t="shared" si="6"/>
        <v>0.81585738394613883</v>
      </c>
    </row>
    <row r="7" spans="1:18" x14ac:dyDescent="0.3">
      <c r="A7">
        <v>37.071109931859858</v>
      </c>
      <c r="B7">
        <v>4.5789473684210522</v>
      </c>
      <c r="D7">
        <f t="shared" si="0"/>
        <v>169.74666126693722</v>
      </c>
      <c r="E7">
        <f t="shared" si="1"/>
        <v>20.966759002770079</v>
      </c>
      <c r="G7">
        <f t="shared" si="2"/>
        <v>37.262502900368212</v>
      </c>
      <c r="H7">
        <f t="shared" si="3"/>
        <v>-0.19139296850835308</v>
      </c>
      <c r="I7">
        <f t="shared" si="4"/>
        <v>3.6631268394439434E-2</v>
      </c>
      <c r="J7">
        <f t="shared" si="5"/>
        <v>85.159598187515471</v>
      </c>
      <c r="K7">
        <f t="shared" si="6"/>
        <v>88.728653041817751</v>
      </c>
      <c r="Q7" t="s">
        <v>9</v>
      </c>
      <c r="R7">
        <f>(R4-R3*R2)/(R5-R2*R2)</f>
        <v>4.9033475912250504</v>
      </c>
    </row>
    <row r="8" spans="1:18" x14ac:dyDescent="0.3">
      <c r="A8">
        <v>19.356508992239529</v>
      </c>
      <c r="B8">
        <v>1.1578947368421053</v>
      </c>
      <c r="D8">
        <f t="shared" si="0"/>
        <v>22.412799885751035</v>
      </c>
      <c r="E8">
        <f t="shared" si="1"/>
        <v>1.3407202216066483</v>
      </c>
      <c r="G8">
        <f t="shared" si="2"/>
        <v>20.48789271986146</v>
      </c>
      <c r="H8">
        <f t="shared" si="3"/>
        <v>-1.1313837276219303</v>
      </c>
      <c r="I8">
        <f t="shared" si="4"/>
        <v>1.2800291391276941</v>
      </c>
      <c r="J8">
        <f t="shared" si="5"/>
        <v>72.019071766724622</v>
      </c>
      <c r="K8">
        <f t="shared" si="6"/>
        <v>54.09633960083827</v>
      </c>
      <c r="Q8" t="s">
        <v>10</v>
      </c>
      <c r="R8">
        <f>(R3*R5-R2*R4)/(R5-R2*R2)</f>
        <v>14.810332351074559</v>
      </c>
    </row>
    <row r="9" spans="1:18" x14ac:dyDescent="0.3">
      <c r="A9">
        <v>22.967956214720232</v>
      </c>
      <c r="B9">
        <v>1.5263157894736843</v>
      </c>
      <c r="D9">
        <f t="shared" si="0"/>
        <v>35.056354222467725</v>
      </c>
      <c r="E9">
        <f t="shared" si="1"/>
        <v>2.3296398891966761</v>
      </c>
      <c r="G9">
        <f t="shared" si="2"/>
        <v>22.29438920083911</v>
      </c>
      <c r="H9">
        <f t="shared" si="3"/>
        <v>0.67356701388112228</v>
      </c>
      <c r="I9">
        <f t="shared" si="4"/>
        <v>0.45369252218873196</v>
      </c>
      <c r="J9">
        <f t="shared" si="5"/>
        <v>23.76521444856651</v>
      </c>
      <c r="K9">
        <f t="shared" si="6"/>
        <v>30.786128630948003</v>
      </c>
    </row>
    <row r="10" spans="1:18" x14ac:dyDescent="0.3">
      <c r="A10">
        <v>37.89454117458726</v>
      </c>
      <c r="B10">
        <v>3.8947368421052633</v>
      </c>
      <c r="D10">
        <f t="shared" si="0"/>
        <v>147.58926562733987</v>
      </c>
      <c r="E10">
        <f t="shared" si="1"/>
        <v>15.168975069252079</v>
      </c>
      <c r="G10">
        <f t="shared" si="2"/>
        <v>33.907580864266862</v>
      </c>
      <c r="H10">
        <f t="shared" si="3"/>
        <v>3.9869603103203985</v>
      </c>
      <c r="I10">
        <f t="shared" si="4"/>
        <v>15.895852516070129</v>
      </c>
      <c r="J10">
        <f t="shared" si="5"/>
        <v>101.03520671190304</v>
      </c>
      <c r="K10">
        <f t="shared" si="6"/>
        <v>36.780182880348143</v>
      </c>
      <c r="Q10" t="s">
        <v>41</v>
      </c>
      <c r="R10">
        <f>SUM(I2:I101)</f>
        <v>1133.4146618829263</v>
      </c>
    </row>
    <row r="11" spans="1:18" x14ac:dyDescent="0.3">
      <c r="A11">
        <v>18.010777712847542</v>
      </c>
      <c r="B11">
        <v>0.73684210526315785</v>
      </c>
      <c r="D11">
        <f t="shared" si="0"/>
        <v>13.271099367361346</v>
      </c>
      <c r="E11">
        <f t="shared" si="1"/>
        <v>0.54293628808864258</v>
      </c>
      <c r="G11">
        <f t="shared" si="2"/>
        <v>18.42332531302986</v>
      </c>
      <c r="H11">
        <f t="shared" si="3"/>
        <v>-0.41254760018231806</v>
      </c>
      <c r="I11">
        <f t="shared" si="4"/>
        <v>0.17019552241618977</v>
      </c>
      <c r="J11">
        <f t="shared" si="5"/>
        <v>96.670906067299228</v>
      </c>
      <c r="K11">
        <f t="shared" si="6"/>
        <v>88.728653041818092</v>
      </c>
      <c r="Q11" t="s">
        <v>42</v>
      </c>
      <c r="R11">
        <f>SUM(K2:K101)</f>
        <v>5549.4952259031543</v>
      </c>
    </row>
    <row r="12" spans="1:18" x14ac:dyDescent="0.3">
      <c r="A12">
        <v>27.312733429810812</v>
      </c>
      <c r="B12">
        <v>2.0526315789473686</v>
      </c>
      <c r="D12">
        <f t="shared" si="0"/>
        <v>56.062979145401144</v>
      </c>
      <c r="E12">
        <f t="shared" si="1"/>
        <v>4.2132963988919672</v>
      </c>
      <c r="G12">
        <f t="shared" si="2"/>
        <v>24.875098459378609</v>
      </c>
      <c r="H12">
        <f t="shared" si="3"/>
        <v>2.4376349704322031</v>
      </c>
      <c r="I12">
        <f t="shared" si="4"/>
        <v>5.9420642490740079</v>
      </c>
      <c r="J12">
        <f t="shared" si="5"/>
        <v>0.28109155014566412</v>
      </c>
      <c r="K12">
        <f t="shared" si="6"/>
        <v>8.8079297164800145</v>
      </c>
      <c r="Q12" t="s">
        <v>43</v>
      </c>
      <c r="R12">
        <f>SUM(J2:J101)</f>
        <v>6682.9098877860897</v>
      </c>
    </row>
    <row r="13" spans="1:18" x14ac:dyDescent="0.3">
      <c r="A13">
        <v>33.871694815557241</v>
      </c>
      <c r="B13">
        <v>4.7368421052631575</v>
      </c>
      <c r="D13">
        <f t="shared" si="0"/>
        <v>160.44487017895534</v>
      </c>
      <c r="E13">
        <f t="shared" si="1"/>
        <v>22.437673130193904</v>
      </c>
      <c r="G13">
        <f t="shared" si="2"/>
        <v>38.036715677930061</v>
      </c>
      <c r="H13">
        <f t="shared" si="3"/>
        <v>-4.1650208623728204</v>
      </c>
      <c r="I13">
        <f t="shared" si="4"/>
        <v>17.347398784000834</v>
      </c>
      <c r="J13">
        <f t="shared" si="5"/>
        <v>36.346196835500734</v>
      </c>
      <c r="K13">
        <f t="shared" si="6"/>
        <v>103.91359047363194</v>
      </c>
    </row>
    <row r="14" spans="1:18" x14ac:dyDescent="0.3">
      <c r="A14">
        <v>22.690673443580913</v>
      </c>
      <c r="B14">
        <v>1</v>
      </c>
      <c r="D14">
        <f t="shared" si="0"/>
        <v>22.690673443580913</v>
      </c>
      <c r="E14">
        <f t="shared" si="1"/>
        <v>1</v>
      </c>
      <c r="G14">
        <f t="shared" si="2"/>
        <v>19.71367994229961</v>
      </c>
      <c r="H14">
        <f t="shared" si="3"/>
        <v>2.9769935012813029</v>
      </c>
      <c r="I14">
        <f t="shared" si="4"/>
        <v>8.8624903066711109</v>
      </c>
      <c r="J14">
        <f t="shared" si="5"/>
        <v>26.545583850687969</v>
      </c>
      <c r="K14">
        <f t="shared" si="6"/>
        <v>66.084448099638976</v>
      </c>
      <c r="Q14" t="s">
        <v>38</v>
      </c>
      <c r="R14">
        <f>R11/R12</f>
        <v>0.8304010257635821</v>
      </c>
    </row>
    <row r="15" spans="1:18" x14ac:dyDescent="0.3">
      <c r="A15">
        <v>23.556547737043047</v>
      </c>
      <c r="B15">
        <v>2.7894736842105261</v>
      </c>
      <c r="D15">
        <f t="shared" si="0"/>
        <v>65.710370003330596</v>
      </c>
      <c r="E15">
        <f t="shared" si="1"/>
        <v>7.7811634349030463</v>
      </c>
      <c r="G15">
        <f t="shared" si="2"/>
        <v>28.488091421333909</v>
      </c>
      <c r="H15">
        <f t="shared" si="3"/>
        <v>-4.9315436842908618</v>
      </c>
      <c r="I15">
        <f t="shared" si="4"/>
        <v>24.320123110069087</v>
      </c>
      <c r="J15">
        <f t="shared" si="5"/>
        <v>18.372936654917936</v>
      </c>
      <c r="K15">
        <f t="shared" si="6"/>
        <v>0.41625376731945463</v>
      </c>
    </row>
    <row r="16" spans="1:18" x14ac:dyDescent="0.3">
      <c r="A16">
        <v>25.103046412691768</v>
      </c>
      <c r="B16">
        <v>1.8947368421052631</v>
      </c>
      <c r="D16">
        <f t="shared" si="0"/>
        <v>47.56366688720545</v>
      </c>
      <c r="E16">
        <f t="shared" si="1"/>
        <v>3.5900277008310244</v>
      </c>
      <c r="G16">
        <f t="shared" si="2"/>
        <v>24.100885681816759</v>
      </c>
      <c r="H16">
        <f t="shared" si="3"/>
        <v>1.0021607308750085</v>
      </c>
      <c r="I16">
        <f t="shared" si="4"/>
        <v>1.0043261305079312</v>
      </c>
      <c r="J16">
        <f t="shared" si="5"/>
        <v>7.5068749806647528</v>
      </c>
      <c r="K16">
        <f t="shared" si="6"/>
        <v>14.002776732626996</v>
      </c>
    </row>
    <row r="17" spans="1:18" x14ac:dyDescent="0.3">
      <c r="A17">
        <v>23.568961693818316</v>
      </c>
      <c r="B17">
        <v>1.9473684210526316</v>
      </c>
      <c r="D17">
        <f t="shared" si="0"/>
        <v>45.897451719540932</v>
      </c>
      <c r="E17">
        <f t="shared" si="1"/>
        <v>3.7922437673130198</v>
      </c>
      <c r="G17">
        <f t="shared" si="2"/>
        <v>24.358956607670709</v>
      </c>
      <c r="H17">
        <f t="shared" si="3"/>
        <v>-0.78999491385239295</v>
      </c>
      <c r="I17">
        <f t="shared" si="4"/>
        <v>0.62409196391264976</v>
      </c>
      <c r="J17">
        <f t="shared" si="5"/>
        <v>18.266669227569</v>
      </c>
      <c r="K17">
        <f t="shared" si="6"/>
        <v>12.137959855035772</v>
      </c>
      <c r="Q17" t="s">
        <v>49</v>
      </c>
      <c r="R17">
        <f>VAR(A2:A101)</f>
        <v>67.504140280667045</v>
      </c>
    </row>
    <row r="18" spans="1:18" x14ac:dyDescent="0.3">
      <c r="A18">
        <v>12.80130715288351</v>
      </c>
      <c r="B18">
        <v>0.31578947368421051</v>
      </c>
      <c r="D18">
        <f t="shared" si="0"/>
        <v>4.0425180482790033</v>
      </c>
      <c r="E18">
        <f t="shared" si="1"/>
        <v>9.9722991689750684E-2</v>
      </c>
      <c r="G18">
        <f t="shared" si="2"/>
        <v>16.35875790619826</v>
      </c>
      <c r="H18">
        <f t="shared" si="3"/>
        <v>-3.5574507533147504</v>
      </c>
      <c r="I18">
        <f t="shared" si="4"/>
        <v>12.655455862259684</v>
      </c>
      <c r="J18">
        <f t="shared" si="5"/>
        <v>226.24993975307186</v>
      </c>
      <c r="K18">
        <f t="shared" si="6"/>
        <v>131.88584363750061</v>
      </c>
    </row>
    <row r="19" spans="1:18" x14ac:dyDescent="0.3">
      <c r="A19">
        <v>24.013300762391864</v>
      </c>
      <c r="B19">
        <v>1.263157894736842</v>
      </c>
      <c r="D19">
        <f t="shared" si="0"/>
        <v>30.332590436705512</v>
      </c>
      <c r="E19">
        <f t="shared" si="1"/>
        <v>1.5955678670360109</v>
      </c>
      <c r="G19">
        <f t="shared" si="2"/>
        <v>21.00403457156936</v>
      </c>
      <c r="H19">
        <f t="shared" si="3"/>
        <v>3.0092661908225047</v>
      </c>
      <c r="I19">
        <f t="shared" si="4"/>
        <v>9.0556830072273868</v>
      </c>
      <c r="J19">
        <f t="shared" si="5"/>
        <v>14.665938366895626</v>
      </c>
      <c r="K19">
        <f t="shared" si="6"/>
        <v>46.770273296015617</v>
      </c>
      <c r="Q19" t="s">
        <v>51</v>
      </c>
      <c r="R19">
        <f>_xlfn.STDEV.S(A2:A101)</f>
        <v>8.2160903281711217</v>
      </c>
    </row>
    <row r="20" spans="1:18" x14ac:dyDescent="0.3">
      <c r="A20">
        <v>13.810801110764201</v>
      </c>
      <c r="B20">
        <v>0.52631578947368418</v>
      </c>
      <c r="D20">
        <f t="shared" si="0"/>
        <v>7.2688426898758944</v>
      </c>
      <c r="E20">
        <f t="shared" si="1"/>
        <v>0.27700831024930744</v>
      </c>
      <c r="G20">
        <f t="shared" si="2"/>
        <v>17.39104160961406</v>
      </c>
      <c r="H20">
        <f t="shared" si="3"/>
        <v>-3.5802404988498591</v>
      </c>
      <c r="I20">
        <f t="shared" si="4"/>
        <v>12.818122029604687</v>
      </c>
      <c r="J20">
        <f t="shared" si="5"/>
        <v>196.90019513068353</v>
      </c>
      <c r="K20">
        <f t="shared" si="6"/>
        <v>109.24163869532151</v>
      </c>
    </row>
    <row r="21" spans="1:18" x14ac:dyDescent="0.3">
      <c r="A21">
        <v>22.925144579641355</v>
      </c>
      <c r="B21">
        <v>2.736842105263158</v>
      </c>
      <c r="D21">
        <f t="shared" si="0"/>
        <v>62.742500954807923</v>
      </c>
      <c r="E21">
        <f t="shared" si="1"/>
        <v>7.4903047091412747</v>
      </c>
      <c r="G21">
        <f t="shared" si="2"/>
        <v>28.230020495479963</v>
      </c>
      <c r="H21">
        <f t="shared" si="3"/>
        <v>-5.3048759158386076</v>
      </c>
      <c r="I21">
        <f t="shared" si="4"/>
        <v>28.141708482444507</v>
      </c>
      <c r="J21">
        <f t="shared" si="5"/>
        <v>24.184457121257214</v>
      </c>
      <c r="K21">
        <f t="shared" si="6"/>
        <v>0.14985135623500312</v>
      </c>
      <c r="Q21" t="s">
        <v>52</v>
      </c>
      <c r="R21">
        <f>CORREL(B2:B101,A2:A101)</f>
        <v>0.91126342281668626</v>
      </c>
    </row>
    <row r="22" spans="1:18" x14ac:dyDescent="0.3">
      <c r="A22">
        <v>30.979320981499388</v>
      </c>
      <c r="B22">
        <v>3.736842105263158</v>
      </c>
      <c r="D22">
        <f t="shared" si="0"/>
        <v>115.76483103612929</v>
      </c>
      <c r="E22">
        <f t="shared" si="1"/>
        <v>13.963988919667591</v>
      </c>
      <c r="G22">
        <f t="shared" si="2"/>
        <v>33.133368086705012</v>
      </c>
      <c r="H22">
        <f t="shared" si="3"/>
        <v>-2.154047105205624</v>
      </c>
      <c r="I22">
        <f t="shared" si="4"/>
        <v>4.6399189314447291</v>
      </c>
      <c r="J22">
        <f t="shared" si="5"/>
        <v>9.8370480842948567</v>
      </c>
      <c r="K22">
        <f t="shared" si="6"/>
        <v>27.988903314560979</v>
      </c>
    </row>
    <row r="23" spans="1:18" x14ac:dyDescent="0.3">
      <c r="A23">
        <v>21.500145883167683</v>
      </c>
      <c r="B23">
        <v>2.4736842105263159</v>
      </c>
      <c r="D23">
        <f t="shared" si="0"/>
        <v>53.184571395204273</v>
      </c>
      <c r="E23">
        <f t="shared" si="1"/>
        <v>6.1191135734072031</v>
      </c>
      <c r="G23">
        <f t="shared" si="2"/>
        <v>26.939665866210213</v>
      </c>
      <c r="H23">
        <f t="shared" si="3"/>
        <v>-5.4395199830425298</v>
      </c>
      <c r="I23">
        <f t="shared" si="4"/>
        <v>29.588377645919003</v>
      </c>
      <c r="J23">
        <f t="shared" si="5"/>
        <v>40.230708737439187</v>
      </c>
      <c r="K23">
        <f t="shared" si="6"/>
        <v>0.81585738394617091</v>
      </c>
    </row>
    <row r="24" spans="1:18" x14ac:dyDescent="0.3">
      <c r="A24">
        <v>13.823083822056274</v>
      </c>
      <c r="B24">
        <v>0.57894736842105265</v>
      </c>
      <c r="D24">
        <f t="shared" si="0"/>
        <v>8.0028380022431058</v>
      </c>
      <c r="E24">
        <f t="shared" si="1"/>
        <v>0.33518005540166207</v>
      </c>
      <c r="G24">
        <f t="shared" si="2"/>
        <v>17.64911253546801</v>
      </c>
      <c r="H24">
        <f t="shared" si="3"/>
        <v>-3.8260287134117359</v>
      </c>
      <c r="I24">
        <f t="shared" si="4"/>
        <v>14.638495715851063</v>
      </c>
      <c r="J24">
        <f t="shared" si="5"/>
        <v>196.55564121018659</v>
      </c>
      <c r="K24">
        <f t="shared" si="6"/>
        <v>103.91359047363231</v>
      </c>
    </row>
    <row r="25" spans="1:18" x14ac:dyDescent="0.3">
      <c r="A25">
        <v>24.091278085075377</v>
      </c>
      <c r="B25">
        <v>3</v>
      </c>
      <c r="D25">
        <f t="shared" si="0"/>
        <v>72.273834255226134</v>
      </c>
      <c r="E25">
        <f t="shared" si="1"/>
        <v>9</v>
      </c>
      <c r="G25">
        <f t="shared" si="2"/>
        <v>29.520375124749712</v>
      </c>
      <c r="H25">
        <f t="shared" si="3"/>
        <v>-5.4290970396743354</v>
      </c>
      <c r="I25">
        <f t="shared" si="4"/>
        <v>29.475094666200633</v>
      </c>
      <c r="J25">
        <f t="shared" si="5"/>
        <v>14.074772838744261</v>
      </c>
      <c r="K25">
        <f t="shared" si="6"/>
        <v>2.8138754670795825</v>
      </c>
    </row>
    <row r="26" spans="1:18" x14ac:dyDescent="0.3">
      <c r="A26">
        <v>36.532675114606775</v>
      </c>
      <c r="B26">
        <v>4.5263157894736841</v>
      </c>
      <c r="D26">
        <f t="shared" si="0"/>
        <v>165.35842420295697</v>
      </c>
      <c r="E26">
        <f t="shared" si="1"/>
        <v>20.48753462603878</v>
      </c>
      <c r="G26">
        <f t="shared" si="2"/>
        <v>37.004431974514262</v>
      </c>
      <c r="H26">
        <f t="shared" si="3"/>
        <v>-0.47175685990748661</v>
      </c>
      <c r="I26">
        <f t="shared" si="4"/>
        <v>0.22255453486977195</v>
      </c>
      <c r="J26">
        <f t="shared" si="5"/>
        <v>75.511946374553574</v>
      </c>
      <c r="K26">
        <f t="shared" si="6"/>
        <v>83.933409642297477</v>
      </c>
    </row>
    <row r="27" spans="1:18" x14ac:dyDescent="0.3">
      <c r="A27">
        <v>20.570135181584803</v>
      </c>
      <c r="B27">
        <v>0.84210526315789469</v>
      </c>
      <c r="D27">
        <f t="shared" si="0"/>
        <v>17.322219100281938</v>
      </c>
      <c r="E27">
        <f t="shared" si="1"/>
        <v>0.70914127423822704</v>
      </c>
      <c r="G27">
        <f t="shared" si="2"/>
        <v>18.93946716473776</v>
      </c>
      <c r="H27">
        <f t="shared" si="3"/>
        <v>1.6306680168470429</v>
      </c>
      <c r="I27">
        <f t="shared" si="4"/>
        <v>2.6590781811678679</v>
      </c>
      <c r="J27">
        <f t="shared" si="5"/>
        <v>52.893313293585869</v>
      </c>
      <c r="K27">
        <f t="shared" si="6"/>
        <v>79.271367448319751</v>
      </c>
    </row>
    <row r="28" spans="1:18" x14ac:dyDescent="0.3">
      <c r="A28">
        <v>39.317061737692782</v>
      </c>
      <c r="B28">
        <v>4.3684210526315788</v>
      </c>
      <c r="D28">
        <f t="shared" si="0"/>
        <v>171.75348022255267</v>
      </c>
      <c r="E28">
        <f t="shared" si="1"/>
        <v>19.08310249307479</v>
      </c>
      <c r="G28">
        <f t="shared" si="2"/>
        <v>36.230219196952412</v>
      </c>
      <c r="H28">
        <f t="shared" si="3"/>
        <v>3.0868425407403706</v>
      </c>
      <c r="I28">
        <f t="shared" si="4"/>
        <v>9.5285968713244671</v>
      </c>
      <c r="J28">
        <f t="shared" si="5"/>
        <v>131.6560638578392</v>
      </c>
      <c r="K28">
        <f t="shared" si="6"/>
        <v>70.346886676990039</v>
      </c>
    </row>
    <row r="29" spans="1:18" x14ac:dyDescent="0.3">
      <c r="A29">
        <v>22.257684753164238</v>
      </c>
      <c r="B29">
        <v>2.4210526315789473</v>
      </c>
      <c r="D29">
        <f t="shared" si="0"/>
        <v>53.887026244502891</v>
      </c>
      <c r="E29">
        <f t="shared" si="1"/>
        <v>5.8614958448753463</v>
      </c>
      <c r="G29">
        <f t="shared" si="2"/>
        <v>26.681594940356259</v>
      </c>
      <c r="H29">
        <f t="shared" si="3"/>
        <v>-4.4239101871920212</v>
      </c>
      <c r="I29">
        <f t="shared" si="4"/>
        <v>19.570981344341345</v>
      </c>
      <c r="J29">
        <f t="shared" si="5"/>
        <v>31.194786931586837</v>
      </c>
      <c r="K29">
        <f t="shared" si="6"/>
        <v>1.3486622061151023</v>
      </c>
    </row>
    <row r="30" spans="1:18" x14ac:dyDescent="0.3">
      <c r="A30">
        <v>13.440826432959344</v>
      </c>
      <c r="B30">
        <v>0.68421052631578949</v>
      </c>
      <c r="D30">
        <f t="shared" si="0"/>
        <v>9.1963549278142889</v>
      </c>
      <c r="E30">
        <f t="shared" si="1"/>
        <v>0.46814404432132967</v>
      </c>
      <c r="G30">
        <f t="shared" si="2"/>
        <v>18.16525438717591</v>
      </c>
      <c r="H30">
        <f t="shared" si="3"/>
        <v>-4.7244279542165657</v>
      </c>
      <c r="I30">
        <f t="shared" si="4"/>
        <v>22.320219494582926</v>
      </c>
      <c r="J30">
        <f t="shared" si="5"/>
        <v>207.42012936208502</v>
      </c>
      <c r="K30">
        <f t="shared" si="6"/>
        <v>93.657097646880601</v>
      </c>
    </row>
    <row r="31" spans="1:18" x14ac:dyDescent="0.3">
      <c r="A31">
        <v>16.219829643000963</v>
      </c>
      <c r="B31">
        <v>0.42105263157894735</v>
      </c>
      <c r="D31">
        <f t="shared" si="0"/>
        <v>6.829401954947774</v>
      </c>
      <c r="E31">
        <f t="shared" si="1"/>
        <v>0.17728531855955676</v>
      </c>
      <c r="G31">
        <f t="shared" si="2"/>
        <v>16.87489975790616</v>
      </c>
      <c r="H31">
        <f t="shared" si="3"/>
        <v>-0.65507011490519673</v>
      </c>
      <c r="I31">
        <f t="shared" si="4"/>
        <v>0.42911685544190764</v>
      </c>
      <c r="J31">
        <f t="shared" si="5"/>
        <v>135.0960924502597</v>
      </c>
      <c r="K31">
        <f t="shared" si="6"/>
        <v>120.29733875532661</v>
      </c>
    </row>
    <row r="32" spans="1:18" x14ac:dyDescent="0.3">
      <c r="A32">
        <v>36.599746963672047</v>
      </c>
      <c r="B32">
        <v>3.263157894736842</v>
      </c>
      <c r="D32">
        <f t="shared" si="0"/>
        <v>119.4307532498772</v>
      </c>
      <c r="E32">
        <f t="shared" si="1"/>
        <v>10.648199445983378</v>
      </c>
      <c r="G32">
        <f t="shared" si="2"/>
        <v>30.810729754019462</v>
      </c>
      <c r="H32">
        <f t="shared" si="3"/>
        <v>5.7890172096525845</v>
      </c>
      <c r="I32">
        <f t="shared" si="4"/>
        <v>33.512720253653796</v>
      </c>
      <c r="J32">
        <f t="shared" si="5"/>
        <v>76.682121684961956</v>
      </c>
      <c r="K32">
        <f t="shared" si="6"/>
        <v>8.8079297164799097</v>
      </c>
    </row>
    <row r="33" spans="1:11" x14ac:dyDescent="0.3">
      <c r="A33">
        <v>23.039808908053303</v>
      </c>
      <c r="B33">
        <v>0.89473684210526316</v>
      </c>
      <c r="D33">
        <f t="shared" si="0"/>
        <v>20.614565865100325</v>
      </c>
      <c r="E33">
        <f t="shared" si="1"/>
        <v>0.80055401662049863</v>
      </c>
      <c r="G33">
        <f t="shared" si="2"/>
        <v>19.19753809059171</v>
      </c>
      <c r="H33">
        <f t="shared" si="3"/>
        <v>3.8422708174615927</v>
      </c>
      <c r="I33">
        <f t="shared" si="4"/>
        <v>14.763045034716976</v>
      </c>
      <c r="J33">
        <f t="shared" si="5"/>
        <v>23.069819549257755</v>
      </c>
      <c r="K33">
        <f t="shared" si="6"/>
        <v>74.742526459883933</v>
      </c>
    </row>
    <row r="34" spans="1:11" x14ac:dyDescent="0.3">
      <c r="A34">
        <v>35.560566101780985</v>
      </c>
      <c r="B34">
        <v>4.6315789473684212</v>
      </c>
      <c r="D34">
        <f t="shared" si="0"/>
        <v>164.70156931351192</v>
      </c>
      <c r="E34">
        <f t="shared" si="1"/>
        <v>21.451523545706372</v>
      </c>
      <c r="G34">
        <f t="shared" si="2"/>
        <v>37.520573826222162</v>
      </c>
      <c r="H34">
        <f t="shared" si="3"/>
        <v>-1.9600077244411764</v>
      </c>
      <c r="I34">
        <f t="shared" si="4"/>
        <v>3.8416302798690785</v>
      </c>
      <c r="J34">
        <f t="shared" si="5"/>
        <v>59.562152317192258</v>
      </c>
      <c r="K34">
        <f t="shared" si="6"/>
        <v>93.65709764688026</v>
      </c>
    </row>
    <row r="35" spans="1:11" x14ac:dyDescent="0.3">
      <c r="A35">
        <v>21.293494678797902</v>
      </c>
      <c r="B35">
        <v>2.3157894736842106</v>
      </c>
      <c r="D35">
        <f t="shared" si="0"/>
        <v>49.311250835110933</v>
      </c>
      <c r="E35">
        <f t="shared" si="1"/>
        <v>5.3628808864265931</v>
      </c>
      <c r="G35">
        <f t="shared" si="2"/>
        <v>26.165453088648359</v>
      </c>
      <c r="H35">
        <f t="shared" si="3"/>
        <v>-4.8719584098504569</v>
      </c>
      <c r="I35">
        <f t="shared" si="4"/>
        <v>23.735978747312593</v>
      </c>
      <c r="J35">
        <f t="shared" si="5"/>
        <v>42.894894842568931</v>
      </c>
      <c r="K35">
        <f t="shared" si="6"/>
        <v>2.813875467079642</v>
      </c>
    </row>
    <row r="36" spans="1:11" x14ac:dyDescent="0.3">
      <c r="A36">
        <v>33.874530286098221</v>
      </c>
      <c r="B36">
        <v>3.7894736842105261</v>
      </c>
      <c r="D36">
        <f t="shared" si="0"/>
        <v>128.36664108416167</v>
      </c>
      <c r="E36">
        <f t="shared" si="1"/>
        <v>14.360110803324098</v>
      </c>
      <c r="G36">
        <f t="shared" si="2"/>
        <v>33.391439012558962</v>
      </c>
      <c r="H36">
        <f t="shared" si="3"/>
        <v>0.48309127353925874</v>
      </c>
      <c r="I36">
        <f t="shared" si="4"/>
        <v>0.23337717856978291</v>
      </c>
      <c r="J36">
        <f t="shared" si="5"/>
        <v>36.380393735589912</v>
      </c>
      <c r="K36">
        <f t="shared" si="6"/>
        <v>30.786128630947804</v>
      </c>
    </row>
    <row r="37" spans="1:11" x14ac:dyDescent="0.3">
      <c r="A37">
        <v>24.220657748912867</v>
      </c>
      <c r="B37">
        <v>2.5263157894736841</v>
      </c>
      <c r="D37">
        <f t="shared" si="0"/>
        <v>61.18903010251671</v>
      </c>
      <c r="E37">
        <f t="shared" si="1"/>
        <v>6.3822714681440438</v>
      </c>
      <c r="G37">
        <f t="shared" si="2"/>
        <v>27.197736792064159</v>
      </c>
      <c r="H37">
        <f t="shared" si="3"/>
        <v>-2.9770790431512921</v>
      </c>
      <c r="I37">
        <f t="shared" si="4"/>
        <v>8.8629996291706128</v>
      </c>
      <c r="J37">
        <f t="shared" si="5"/>
        <v>13.120741121522386</v>
      </c>
      <c r="K37">
        <f t="shared" si="6"/>
        <v>0.41625376731948216</v>
      </c>
    </row>
    <row r="38" spans="1:11" x14ac:dyDescent="0.3">
      <c r="A38">
        <v>40.613049824346419</v>
      </c>
      <c r="B38">
        <v>3.9473684210526314</v>
      </c>
      <c r="D38">
        <f t="shared" si="0"/>
        <v>160.31467035926218</v>
      </c>
      <c r="E38">
        <f t="shared" si="1"/>
        <v>15.581717451523545</v>
      </c>
      <c r="G38">
        <f t="shared" si="2"/>
        <v>34.165651790120812</v>
      </c>
      <c r="H38">
        <f t="shared" si="3"/>
        <v>6.447398034225607</v>
      </c>
      <c r="I38">
        <f t="shared" si="4"/>
        <v>41.568941411736219</v>
      </c>
      <c r="J38">
        <f t="shared" si="5"/>
        <v>163.07636624713322</v>
      </c>
      <c r="K38">
        <f t="shared" si="6"/>
        <v>39.977011813361656</v>
      </c>
    </row>
    <row r="39" spans="1:11" x14ac:dyDescent="0.3">
      <c r="A39">
        <v>21.013036402898074</v>
      </c>
      <c r="B39">
        <v>1.736842105263158</v>
      </c>
      <c r="D39">
        <f t="shared" si="0"/>
        <v>36.496326383980865</v>
      </c>
      <c r="E39">
        <f t="shared" si="1"/>
        <v>3.0166204986149587</v>
      </c>
      <c r="G39">
        <f t="shared" si="2"/>
        <v>23.326672904254909</v>
      </c>
      <c r="H39">
        <f t="shared" si="3"/>
        <v>-2.3136365013568359</v>
      </c>
      <c r="I39">
        <f t="shared" si="4"/>
        <v>5.3529138604107001</v>
      </c>
      <c r="J39">
        <f t="shared" si="5"/>
        <v>46.647229448877624</v>
      </c>
      <c r="K39">
        <f t="shared" si="6"/>
        <v>20.396434598654047</v>
      </c>
    </row>
    <row r="40" spans="1:11" x14ac:dyDescent="0.3">
      <c r="A40">
        <v>30.101874648000599</v>
      </c>
      <c r="B40">
        <v>3.8421052631578947</v>
      </c>
      <c r="D40">
        <f t="shared" si="0"/>
        <v>115.65457101600231</v>
      </c>
      <c r="E40">
        <f t="shared" si="1"/>
        <v>14.761772853185596</v>
      </c>
      <c r="G40">
        <f t="shared" si="2"/>
        <v>33.649509938412912</v>
      </c>
      <c r="H40">
        <f t="shared" si="3"/>
        <v>-3.5476352904123125</v>
      </c>
      <c r="I40">
        <f t="shared" si="4"/>
        <v>12.585716153778852</v>
      </c>
      <c r="J40">
        <f t="shared" si="5"/>
        <v>5.1029027271574137</v>
      </c>
      <c r="K40">
        <f t="shared" si="6"/>
        <v>33.716555152876857</v>
      </c>
    </row>
    <row r="41" spans="1:11" x14ac:dyDescent="0.3">
      <c r="A41">
        <v>39.82853378863129</v>
      </c>
      <c r="B41">
        <v>4.3157894736842106</v>
      </c>
      <c r="D41">
        <f t="shared" si="0"/>
        <v>171.89156687725082</v>
      </c>
      <c r="E41">
        <f t="shared" si="1"/>
        <v>18.626038781163437</v>
      </c>
      <c r="G41">
        <f t="shared" si="2"/>
        <v>35.972148271098462</v>
      </c>
      <c r="H41">
        <f t="shared" si="3"/>
        <v>3.8563855175328285</v>
      </c>
      <c r="I41">
        <f t="shared" si="4"/>
        <v>14.871709259836942</v>
      </c>
      <c r="J41">
        <f t="shared" si="5"/>
        <v>143.65507915992163</v>
      </c>
      <c r="K41">
        <f t="shared" si="6"/>
        <v>66.084448099638692</v>
      </c>
    </row>
    <row r="42" spans="1:11" x14ac:dyDescent="0.3">
      <c r="A42">
        <v>33.132197439466296</v>
      </c>
      <c r="B42">
        <v>4.7894736842105265</v>
      </c>
      <c r="D42">
        <f t="shared" si="0"/>
        <v>158.68578773639121</v>
      </c>
      <c r="E42">
        <f t="shared" si="1"/>
        <v>22.939058171745156</v>
      </c>
      <c r="G42">
        <f t="shared" si="2"/>
        <v>38.294786603784011</v>
      </c>
      <c r="H42">
        <f t="shared" si="3"/>
        <v>-5.1625891643177155</v>
      </c>
      <c r="I42">
        <f t="shared" si="4"/>
        <v>26.652326879530687</v>
      </c>
      <c r="J42">
        <f t="shared" si="5"/>
        <v>27.976518174289442</v>
      </c>
      <c r="K42">
        <f t="shared" si="6"/>
        <v>109.24163869532114</v>
      </c>
    </row>
    <row r="43" spans="1:11" x14ac:dyDescent="0.3">
      <c r="A43">
        <v>37.214593367651297</v>
      </c>
      <c r="B43">
        <v>4</v>
      </c>
      <c r="D43">
        <f t="shared" si="0"/>
        <v>148.85837347060519</v>
      </c>
      <c r="E43">
        <f t="shared" si="1"/>
        <v>16</v>
      </c>
      <c r="G43">
        <f t="shared" si="2"/>
        <v>34.423722715974762</v>
      </c>
      <c r="H43">
        <f t="shared" si="3"/>
        <v>2.7908706516765349</v>
      </c>
      <c r="I43">
        <f t="shared" si="4"/>
        <v>7.7889589943894064</v>
      </c>
      <c r="J43">
        <f t="shared" si="5"/>
        <v>87.828372170162552</v>
      </c>
      <c r="K43">
        <f t="shared" si="6"/>
        <v>43.307041951917398</v>
      </c>
    </row>
    <row r="44" spans="1:11" x14ac:dyDescent="0.3">
      <c r="A44">
        <v>12.723072365642061</v>
      </c>
      <c r="B44">
        <v>5.2631578947368418E-2</v>
      </c>
      <c r="D44">
        <f t="shared" si="0"/>
        <v>0.66963538766537156</v>
      </c>
      <c r="E44">
        <f t="shared" si="1"/>
        <v>2.7700831024930744E-3</v>
      </c>
      <c r="G44">
        <f t="shared" si="2"/>
        <v>15.068403276928509</v>
      </c>
      <c r="H44">
        <f t="shared" si="3"/>
        <v>-2.3453309112864478</v>
      </c>
      <c r="I44">
        <f t="shared" si="4"/>
        <v>5.5005770834357195</v>
      </c>
      <c r="J44">
        <f t="shared" si="5"/>
        <v>228.60961427460907</v>
      </c>
      <c r="K44">
        <f t="shared" si="6"/>
        <v>163.1881269399247</v>
      </c>
    </row>
    <row r="45" spans="1:11" x14ac:dyDescent="0.3">
      <c r="A45">
        <v>27.271777776703356</v>
      </c>
      <c r="B45">
        <v>2.5789473684210527</v>
      </c>
      <c r="D45">
        <f t="shared" si="0"/>
        <v>70.33247952939287</v>
      </c>
      <c r="E45">
        <f t="shared" si="1"/>
        <v>6.6509695290858728</v>
      </c>
      <c r="G45">
        <f t="shared" si="2"/>
        <v>27.455807717918109</v>
      </c>
      <c r="H45">
        <f t="shared" si="3"/>
        <v>-0.18402994121475302</v>
      </c>
      <c r="I45">
        <f t="shared" si="4"/>
        <v>3.3867019263505452E-2</v>
      </c>
      <c r="J45">
        <f t="shared" si="5"/>
        <v>0.32619670744094414</v>
      </c>
      <c r="K45">
        <f t="shared" si="6"/>
        <v>0.14985135623501689</v>
      </c>
    </row>
    <row r="46" spans="1:11" x14ac:dyDescent="0.3">
      <c r="A46">
        <v>25.172567194785614</v>
      </c>
      <c r="B46">
        <v>1.8421052631578947</v>
      </c>
      <c r="D46">
        <f t="shared" si="0"/>
        <v>46.370518516710341</v>
      </c>
      <c r="E46">
        <f t="shared" si="1"/>
        <v>3.3933518005540164</v>
      </c>
      <c r="G46">
        <f t="shared" si="2"/>
        <v>23.842814755962809</v>
      </c>
      <c r="H46">
        <f t="shared" si="3"/>
        <v>1.3297524388228048</v>
      </c>
      <c r="I46">
        <f t="shared" si="4"/>
        <v>1.7682415485551972</v>
      </c>
      <c r="J46">
        <f t="shared" si="5"/>
        <v>7.1307526299655946</v>
      </c>
      <c r="K46">
        <f t="shared" si="6"/>
        <v>16.00079481576045</v>
      </c>
    </row>
    <row r="47" spans="1:11" x14ac:dyDescent="0.3">
      <c r="A47">
        <v>27.723136258842324</v>
      </c>
      <c r="B47">
        <v>2.6842105263157894</v>
      </c>
      <c r="D47">
        <f t="shared" si="0"/>
        <v>74.414734168471497</v>
      </c>
      <c r="E47">
        <f t="shared" si="1"/>
        <v>7.2049861495844869</v>
      </c>
      <c r="G47">
        <f t="shared" si="2"/>
        <v>27.971949569626009</v>
      </c>
      <c r="H47">
        <f t="shared" si="3"/>
        <v>-0.24881331078368518</v>
      </c>
      <c r="I47">
        <f t="shared" si="4"/>
        <v>6.1908063623138707E-2</v>
      </c>
      <c r="J47">
        <f t="shared" si="5"/>
        <v>1.4346732837187768E-2</v>
      </c>
      <c r="K47">
        <f t="shared" si="6"/>
        <v>1.6650150692775985E-2</v>
      </c>
    </row>
    <row r="48" spans="1:11" x14ac:dyDescent="0.3">
      <c r="A48">
        <v>28.901031659391638</v>
      </c>
      <c r="B48">
        <v>3.1052631578947367</v>
      </c>
      <c r="D48">
        <f t="shared" si="0"/>
        <v>89.745308837058246</v>
      </c>
      <c r="E48">
        <f t="shared" si="1"/>
        <v>9.6426592797783925</v>
      </c>
      <c r="G48">
        <f t="shared" si="2"/>
        <v>30.036516976457609</v>
      </c>
      <c r="H48">
        <f t="shared" si="3"/>
        <v>-1.1354853170659709</v>
      </c>
      <c r="I48">
        <f t="shared" si="4"/>
        <v>1.2893269052724083</v>
      </c>
      <c r="J48">
        <f t="shared" si="5"/>
        <v>1.1196127553161628</v>
      </c>
      <c r="K48">
        <f t="shared" si="6"/>
        <v>4.811893550213008</v>
      </c>
    </row>
    <row r="49" spans="1:11" x14ac:dyDescent="0.3">
      <c r="A49">
        <v>29.465180822476814</v>
      </c>
      <c r="B49">
        <v>2.8947368421052633</v>
      </c>
      <c r="D49">
        <f t="shared" si="0"/>
        <v>85.293944486117098</v>
      </c>
      <c r="E49">
        <f t="shared" si="1"/>
        <v>8.3795013850415518</v>
      </c>
      <c r="G49">
        <f t="shared" si="2"/>
        <v>29.004233273041812</v>
      </c>
      <c r="H49">
        <f t="shared" si="3"/>
        <v>0.46094754943500149</v>
      </c>
      <c r="I49">
        <f t="shared" si="4"/>
        <v>0.21247264333013313</v>
      </c>
      <c r="J49">
        <f t="shared" si="5"/>
        <v>2.6317492971203897</v>
      </c>
      <c r="K49">
        <f t="shared" si="6"/>
        <v>1.348662206115061</v>
      </c>
    </row>
    <row r="50" spans="1:11" x14ac:dyDescent="0.3">
      <c r="A50">
        <v>43.035870749784337</v>
      </c>
      <c r="B50">
        <v>5.1578947368421053</v>
      </c>
      <c r="D50">
        <f t="shared" si="0"/>
        <v>221.97449123572974</v>
      </c>
      <c r="E50">
        <f t="shared" si="1"/>
        <v>26.603878116343491</v>
      </c>
      <c r="G50">
        <f t="shared" si="2"/>
        <v>40.101283084761661</v>
      </c>
      <c r="H50">
        <f t="shared" si="3"/>
        <v>2.9345876650226757</v>
      </c>
      <c r="I50">
        <f t="shared" si="4"/>
        <v>8.6118047637032404</v>
      </c>
      <c r="J50">
        <f t="shared" si="5"/>
        <v>230.82593155866951</v>
      </c>
      <c r="K50">
        <f t="shared" si="6"/>
        <v>150.26761000232793</v>
      </c>
    </row>
    <row r="51" spans="1:11" x14ac:dyDescent="0.3">
      <c r="A51">
        <v>39.756352017295029</v>
      </c>
      <c r="B51">
        <v>5.2631578947368425</v>
      </c>
      <c r="D51">
        <f t="shared" si="0"/>
        <v>209.24395798576333</v>
      </c>
      <c r="E51">
        <f t="shared" si="1"/>
        <v>27.700831024930753</v>
      </c>
      <c r="G51">
        <f t="shared" si="2"/>
        <v>40.617424936469561</v>
      </c>
      <c r="H51">
        <f t="shared" si="3"/>
        <v>-0.8610729191745321</v>
      </c>
      <c r="I51">
        <f t="shared" si="4"/>
        <v>0.74144657213575027</v>
      </c>
      <c r="J51">
        <f t="shared" si="5"/>
        <v>141.93000284962562</v>
      </c>
      <c r="K51">
        <f t="shared" si="6"/>
        <v>163.18812693992422</v>
      </c>
    </row>
    <row r="52" spans="1:11" x14ac:dyDescent="0.3">
      <c r="A52">
        <v>23.751794447465819</v>
      </c>
      <c r="B52">
        <v>1.2105263157894737</v>
      </c>
      <c r="D52">
        <f t="shared" si="0"/>
        <v>28.752172225879676</v>
      </c>
      <c r="E52">
        <f t="shared" si="1"/>
        <v>1.4653739612188366</v>
      </c>
      <c r="G52">
        <f t="shared" si="2"/>
        <v>20.74596364571541</v>
      </c>
      <c r="H52">
        <f t="shared" si="3"/>
        <v>3.0058308017504096</v>
      </c>
      <c r="I52">
        <f t="shared" si="4"/>
        <v>9.0350188087515111</v>
      </c>
      <c r="J52">
        <f t="shared" si="5"/>
        <v>16.737260066164581</v>
      </c>
      <c r="K52">
        <f t="shared" si="6"/>
        <v>50.366705845655829</v>
      </c>
    </row>
    <row r="53" spans="1:11" x14ac:dyDescent="0.3">
      <c r="A53">
        <v>34.059916016664801</v>
      </c>
      <c r="B53">
        <v>4.2105263157894735</v>
      </c>
      <c r="D53">
        <f t="shared" si="0"/>
        <v>143.41017270174652</v>
      </c>
      <c r="E53">
        <f t="shared" si="1"/>
        <v>17.728531855955676</v>
      </c>
      <c r="G53">
        <f t="shared" si="2"/>
        <v>35.456006419390562</v>
      </c>
      <c r="H53">
        <f t="shared" si="3"/>
        <v>-1.3960904027257612</v>
      </c>
      <c r="I53">
        <f t="shared" si="4"/>
        <v>1.9490684125829782</v>
      </c>
      <c r="J53">
        <f t="shared" si="5"/>
        <v>38.651112748517853</v>
      </c>
      <c r="K53">
        <f t="shared" si="6"/>
        <v>57.959174561562669</v>
      </c>
    </row>
    <row r="54" spans="1:11" x14ac:dyDescent="0.3">
      <c r="A54">
        <v>12.649015604692558</v>
      </c>
      <c r="B54">
        <v>0.15789473684210525</v>
      </c>
      <c r="D54">
        <f t="shared" si="0"/>
        <v>1.9972129902146143</v>
      </c>
      <c r="E54">
        <f t="shared" si="1"/>
        <v>2.4930747922437671E-2</v>
      </c>
      <c r="G54">
        <f t="shared" si="2"/>
        <v>15.584545128636409</v>
      </c>
      <c r="H54">
        <f t="shared" si="3"/>
        <v>-2.9355295239438508</v>
      </c>
      <c r="I54">
        <f t="shared" si="4"/>
        <v>8.6173335859460121</v>
      </c>
      <c r="J54">
        <f t="shared" si="5"/>
        <v>230.85455168927496</v>
      </c>
      <c r="K54">
        <f t="shared" si="6"/>
        <v>150.26761000232841</v>
      </c>
    </row>
    <row r="55" spans="1:11" x14ac:dyDescent="0.3">
      <c r="A55">
        <v>36.615141299643881</v>
      </c>
      <c r="B55">
        <v>4.8421052631578947</v>
      </c>
      <c r="D55">
        <f t="shared" si="0"/>
        <v>177.29436839827562</v>
      </c>
      <c r="E55">
        <f t="shared" si="1"/>
        <v>23.445983379501385</v>
      </c>
      <c r="G55">
        <f t="shared" si="2"/>
        <v>38.552857529637961</v>
      </c>
      <c r="H55">
        <f t="shared" si="3"/>
        <v>-1.9377162299940807</v>
      </c>
      <c r="I55">
        <f t="shared" si="4"/>
        <v>3.7547441879824728</v>
      </c>
      <c r="J55">
        <f t="shared" si="5"/>
        <v>76.951969924640835</v>
      </c>
      <c r="K55">
        <f t="shared" si="6"/>
        <v>114.70288812255257</v>
      </c>
    </row>
    <row r="56" spans="1:11" x14ac:dyDescent="0.3">
      <c r="A56">
        <v>25.449695947760794</v>
      </c>
      <c r="B56">
        <v>1.1052631578947369</v>
      </c>
      <c r="D56">
        <f t="shared" si="0"/>
        <v>28.128611310682984</v>
      </c>
      <c r="E56">
        <f t="shared" si="1"/>
        <v>1.2216066481994463</v>
      </c>
      <c r="G56">
        <f t="shared" si="2"/>
        <v>20.22982179400751</v>
      </c>
      <c r="H56">
        <f t="shared" si="3"/>
        <v>5.2198741537532847</v>
      </c>
      <c r="I56">
        <f t="shared" si="4"/>
        <v>27.247086181021569</v>
      </c>
      <c r="J56">
        <f t="shared" si="5"/>
        <v>5.7274931562717875</v>
      </c>
      <c r="K56">
        <f t="shared" si="6"/>
        <v>57.959174561562939</v>
      </c>
    </row>
    <row r="57" spans="1:11" x14ac:dyDescent="0.3">
      <c r="A57">
        <v>33.823138877821357</v>
      </c>
      <c r="B57">
        <v>3.1578947368421053</v>
      </c>
      <c r="D57">
        <f t="shared" si="0"/>
        <v>106.80991224575166</v>
      </c>
      <c r="E57">
        <f t="shared" si="1"/>
        <v>9.97229916897507</v>
      </c>
      <c r="G57">
        <f t="shared" si="2"/>
        <v>30.294587902311562</v>
      </c>
      <c r="H57">
        <f t="shared" si="3"/>
        <v>3.5285509755097948</v>
      </c>
      <c r="I57">
        <f t="shared" si="4"/>
        <v>12.450671986771125</v>
      </c>
      <c r="J57">
        <f t="shared" si="5"/>
        <v>35.763088313144912</v>
      </c>
      <c r="K57">
        <f t="shared" si="6"/>
        <v>6.0107044000930889</v>
      </c>
    </row>
    <row r="58" spans="1:11" x14ac:dyDescent="0.3">
      <c r="A58">
        <v>19.22720587913043</v>
      </c>
      <c r="B58">
        <v>0.26315789473684209</v>
      </c>
      <c r="D58">
        <f t="shared" si="0"/>
        <v>5.0597910208237975</v>
      </c>
      <c r="E58">
        <f t="shared" si="1"/>
        <v>6.9252077562326861E-2</v>
      </c>
      <c r="G58">
        <f t="shared" si="2"/>
        <v>16.10068698034431</v>
      </c>
      <c r="H58">
        <f t="shared" si="3"/>
        <v>3.1265188987861201</v>
      </c>
      <c r="I58">
        <f t="shared" si="4"/>
        <v>9.775120424466774</v>
      </c>
      <c r="J58">
        <f t="shared" si="5"/>
        <v>74.23042826259352</v>
      </c>
      <c r="K58">
        <f t="shared" si="6"/>
        <v>137.87989788690098</v>
      </c>
    </row>
    <row r="59" spans="1:11" x14ac:dyDescent="0.3">
      <c r="A59">
        <v>16.565725803090903</v>
      </c>
      <c r="B59">
        <v>0.63157894736842102</v>
      </c>
      <c r="D59">
        <f t="shared" si="0"/>
        <v>10.462563665110043</v>
      </c>
      <c r="E59">
        <f t="shared" si="1"/>
        <v>0.39889196675900274</v>
      </c>
      <c r="G59">
        <f t="shared" si="2"/>
        <v>17.90718346132196</v>
      </c>
      <c r="H59">
        <f t="shared" si="3"/>
        <v>-1.3414576582310573</v>
      </c>
      <c r="I59">
        <f t="shared" si="4"/>
        <v>1.7995086488267522</v>
      </c>
      <c r="J59">
        <f t="shared" si="5"/>
        <v>127.17497603503628</v>
      </c>
      <c r="K59">
        <f t="shared" si="6"/>
        <v>98.718743457485331</v>
      </c>
    </row>
    <row r="60" spans="1:11" x14ac:dyDescent="0.3">
      <c r="A60">
        <v>20.215975719208952</v>
      </c>
      <c r="B60">
        <v>1.4736842105263157</v>
      </c>
      <c r="D60">
        <f t="shared" si="0"/>
        <v>29.791964217781612</v>
      </c>
      <c r="E60">
        <f t="shared" si="1"/>
        <v>2.1717451523545703</v>
      </c>
      <c r="G60">
        <f t="shared" si="2"/>
        <v>22.03631827498516</v>
      </c>
      <c r="H60">
        <f t="shared" si="3"/>
        <v>-1.8203425557762074</v>
      </c>
      <c r="I60">
        <f t="shared" si="4"/>
        <v>3.3136470203698547</v>
      </c>
      <c r="J60">
        <f t="shared" si="5"/>
        <v>58.170189166569969</v>
      </c>
      <c r="K60">
        <f t="shared" si="6"/>
        <v>33.716555152877064</v>
      </c>
    </row>
    <row r="61" spans="1:11" x14ac:dyDescent="0.3">
      <c r="A61">
        <v>26.507285687109619</v>
      </c>
      <c r="B61">
        <v>3.4736842105263159</v>
      </c>
      <c r="D61">
        <f t="shared" si="0"/>
        <v>92.077939755222886</v>
      </c>
      <c r="E61">
        <f t="shared" si="1"/>
        <v>12.066481994459835</v>
      </c>
      <c r="G61">
        <f t="shared" si="2"/>
        <v>31.843013457435262</v>
      </c>
      <c r="H61">
        <f t="shared" si="3"/>
        <v>-5.3357277703256436</v>
      </c>
      <c r="I61">
        <f t="shared" si="4"/>
        <v>28.469990839024263</v>
      </c>
      <c r="J61">
        <f t="shared" si="5"/>
        <v>1.7839032752149482</v>
      </c>
      <c r="K61">
        <f t="shared" si="6"/>
        <v>16.000794815760308</v>
      </c>
    </row>
    <row r="62" spans="1:11" x14ac:dyDescent="0.3">
      <c r="A62">
        <v>12.183695860451543</v>
      </c>
      <c r="B62">
        <v>0.21052631578947367</v>
      </c>
      <c r="D62">
        <f t="shared" si="0"/>
        <v>2.5649886022003248</v>
      </c>
      <c r="E62">
        <f t="shared" si="1"/>
        <v>4.432132963988919E-2</v>
      </c>
      <c r="G62">
        <f t="shared" si="2"/>
        <v>15.842616054490358</v>
      </c>
      <c r="H62">
        <f t="shared" si="3"/>
        <v>-3.6589201940388154</v>
      </c>
      <c r="I62">
        <f t="shared" si="4"/>
        <v>13.387696986345043</v>
      </c>
      <c r="J62">
        <f t="shared" si="5"/>
        <v>245.21111608361068</v>
      </c>
      <c r="K62">
        <f t="shared" si="6"/>
        <v>144.00715334184358</v>
      </c>
    </row>
    <row r="63" spans="1:11" x14ac:dyDescent="0.3">
      <c r="A63">
        <v>36.617377881531901</v>
      </c>
      <c r="B63">
        <v>3.3684210526315788</v>
      </c>
      <c r="D63">
        <f t="shared" si="0"/>
        <v>123.34274654831798</v>
      </c>
      <c r="E63">
        <f t="shared" si="1"/>
        <v>11.346260387811633</v>
      </c>
      <c r="G63">
        <f t="shared" si="2"/>
        <v>31.326871605727362</v>
      </c>
      <c r="H63">
        <f t="shared" si="3"/>
        <v>5.2905062758045389</v>
      </c>
      <c r="I63">
        <f t="shared" si="4"/>
        <v>27.989456654327213</v>
      </c>
      <c r="J63">
        <f t="shared" si="5"/>
        <v>76.991214535854056</v>
      </c>
      <c r="K63">
        <f t="shared" si="6"/>
        <v>12.13795985503565</v>
      </c>
    </row>
    <row r="64" spans="1:11" x14ac:dyDescent="0.3">
      <c r="A64">
        <v>22.838660519866295</v>
      </c>
      <c r="B64">
        <v>0.36842105263157893</v>
      </c>
      <c r="D64">
        <f t="shared" si="0"/>
        <v>8.4142433494244244</v>
      </c>
      <c r="E64">
        <f t="shared" si="1"/>
        <v>0.13573407202216065</v>
      </c>
      <c r="G64">
        <f t="shared" si="2"/>
        <v>16.61682883205221</v>
      </c>
      <c r="H64">
        <f t="shared" si="3"/>
        <v>6.2218316878140847</v>
      </c>
      <c r="I64">
        <f t="shared" si="4"/>
        <v>38.711189551487465</v>
      </c>
      <c r="J64">
        <f t="shared" si="5"/>
        <v>25.042553961328441</v>
      </c>
      <c r="K64">
        <f t="shared" si="6"/>
        <v>126.0249905936425</v>
      </c>
    </row>
    <row r="65" spans="1:11" x14ac:dyDescent="0.3">
      <c r="A65">
        <v>23.802360765917989</v>
      </c>
      <c r="B65">
        <v>2.3684210526315788</v>
      </c>
      <c r="D65">
        <f t="shared" si="0"/>
        <v>56.374012340332072</v>
      </c>
      <c r="E65">
        <f t="shared" si="1"/>
        <v>5.609418282548476</v>
      </c>
      <c r="G65">
        <f t="shared" si="2"/>
        <v>26.423524014502309</v>
      </c>
      <c r="H65">
        <f t="shared" si="3"/>
        <v>-2.6211632485843204</v>
      </c>
      <c r="I65">
        <f t="shared" si="4"/>
        <v>6.8704967757291078</v>
      </c>
      <c r="J65">
        <f t="shared" si="5"/>
        <v>16.326071299696952</v>
      </c>
      <c r="K65">
        <f t="shared" si="6"/>
        <v>2.0146682338262574</v>
      </c>
    </row>
    <row r="66" spans="1:11" x14ac:dyDescent="0.3">
      <c r="A66">
        <v>37.353931506795533</v>
      </c>
      <c r="B66">
        <v>4.2631578947368425</v>
      </c>
      <c r="D66">
        <f t="shared" si="0"/>
        <v>159.24570800265465</v>
      </c>
      <c r="E66">
        <f t="shared" si="1"/>
        <v>18.174515235457068</v>
      </c>
      <c r="G66">
        <f t="shared" si="2"/>
        <v>35.714077345244512</v>
      </c>
      <c r="H66">
        <f t="shared" si="3"/>
        <v>1.6398541615510211</v>
      </c>
      <c r="I66">
        <f t="shared" si="4"/>
        <v>2.6891216711562027</v>
      </c>
      <c r="J66">
        <f t="shared" si="5"/>
        <v>90.459451984938156</v>
      </c>
      <c r="K66">
        <f t="shared" si="6"/>
        <v>61.955210727829567</v>
      </c>
    </row>
    <row r="67" spans="1:11" x14ac:dyDescent="0.3">
      <c r="A67">
        <v>36.712101036550209</v>
      </c>
      <c r="B67">
        <v>5.0526315789473681</v>
      </c>
      <c r="D67">
        <f t="shared" ref="D67:D101" si="7">B67*A67</f>
        <v>185.49272102678</v>
      </c>
      <c r="E67">
        <f t="shared" ref="E67:E101" si="8">B67*B67</f>
        <v>25.529085872576175</v>
      </c>
      <c r="G67">
        <f t="shared" ref="G67:G101" si="9">$R$7*B67+$R$8</f>
        <v>39.585141233053761</v>
      </c>
      <c r="H67">
        <f t="shared" ref="H67:H101" si="10">A67-G67</f>
        <v>-2.8730401965035526</v>
      </c>
      <c r="I67">
        <f t="shared" ref="I67:I101" si="11">H67*H67</f>
        <v>8.2543599707251722</v>
      </c>
      <c r="J67">
        <f t="shared" ref="J67:J101" si="12">(A67-$R$3)*(A67-$R$3)</f>
        <v>78.662476796642721</v>
      </c>
      <c r="K67">
        <f t="shared" ref="K67:K101" si="13">(G67-$R$3)*(G67-$R$3)</f>
        <v>137.87989788690055</v>
      </c>
    </row>
    <row r="68" spans="1:11" x14ac:dyDescent="0.3">
      <c r="A68">
        <v>35.157960997048718</v>
      </c>
      <c r="B68">
        <v>5</v>
      </c>
      <c r="D68">
        <f t="shared" si="7"/>
        <v>175.78980498524359</v>
      </c>
      <c r="E68">
        <f t="shared" si="8"/>
        <v>25</v>
      </c>
      <c r="G68">
        <f t="shared" si="9"/>
        <v>39.327070307199811</v>
      </c>
      <c r="H68">
        <f t="shared" si="10"/>
        <v>-4.169109310151093</v>
      </c>
      <c r="I68">
        <f t="shared" si="11"/>
        <v>17.381472439988521</v>
      </c>
      <c r="J68">
        <f t="shared" si="12"/>
        <v>53.509911008014434</v>
      </c>
      <c r="K68">
        <f t="shared" si="13"/>
        <v>131.88584363750022</v>
      </c>
    </row>
    <row r="69" spans="1:11" x14ac:dyDescent="0.3">
      <c r="A69">
        <v>10.912039295849976</v>
      </c>
      <c r="B69">
        <v>0.10526315789473684</v>
      </c>
      <c r="D69">
        <f t="shared" si="7"/>
        <v>1.148635715352629</v>
      </c>
      <c r="E69">
        <f t="shared" si="8"/>
        <v>1.1080332409972297E-2</v>
      </c>
      <c r="G69">
        <f t="shared" si="9"/>
        <v>15.326474202782459</v>
      </c>
      <c r="H69">
        <f t="shared" si="10"/>
        <v>-4.4144349069324829</v>
      </c>
      <c r="I69">
        <f t="shared" si="11"/>
        <v>19.487235547544</v>
      </c>
      <c r="J69">
        <f t="shared" si="12"/>
        <v>286.65452186064351</v>
      </c>
      <c r="K69">
        <f t="shared" si="13"/>
        <v>156.66126786835545</v>
      </c>
    </row>
    <row r="70" spans="1:11" x14ac:dyDescent="0.3">
      <c r="A70">
        <v>31.870307002305854</v>
      </c>
      <c r="B70">
        <v>4.0526315789473681</v>
      </c>
      <c r="D70">
        <f t="shared" si="7"/>
        <v>129.15861258829213</v>
      </c>
      <c r="E70">
        <f t="shared" si="8"/>
        <v>16.423822714681439</v>
      </c>
      <c r="G70">
        <f t="shared" si="9"/>
        <v>34.681793641828712</v>
      </c>
      <c r="H70">
        <f t="shared" si="10"/>
        <v>-2.8114866395228582</v>
      </c>
      <c r="I70">
        <f t="shared" si="11"/>
        <v>7.9044571242155337</v>
      </c>
      <c r="J70">
        <f t="shared" si="12"/>
        <v>16.219893535584198</v>
      </c>
      <c r="K70">
        <f t="shared" si="13"/>
        <v>46.770273296015375</v>
      </c>
    </row>
    <row r="71" spans="1:11" x14ac:dyDescent="0.3">
      <c r="A71">
        <v>35.538831520795839</v>
      </c>
      <c r="B71">
        <v>3.2105263157894739</v>
      </c>
      <c r="D71">
        <f t="shared" si="7"/>
        <v>114.09835382992348</v>
      </c>
      <c r="E71">
        <f t="shared" si="8"/>
        <v>10.307479224376733</v>
      </c>
      <c r="G71">
        <f t="shared" si="9"/>
        <v>30.552658828165512</v>
      </c>
      <c r="H71">
        <f t="shared" si="10"/>
        <v>4.9861726926303263</v>
      </c>
      <c r="I71">
        <f t="shared" si="11"/>
        <v>24.861918120732359</v>
      </c>
      <c r="J71">
        <f t="shared" si="12"/>
        <v>59.227144844598286</v>
      </c>
      <c r="K71">
        <f t="shared" si="13"/>
        <v>7.3427164555153839</v>
      </c>
    </row>
    <row r="72" spans="1:11" x14ac:dyDescent="0.3">
      <c r="A72">
        <v>43.538509831005484</v>
      </c>
      <c r="B72">
        <v>4.8947368421052628</v>
      </c>
      <c r="D72">
        <f t="shared" si="7"/>
        <v>213.10954812018471</v>
      </c>
      <c r="E72">
        <f t="shared" si="8"/>
        <v>23.958448753462601</v>
      </c>
      <c r="G72">
        <f t="shared" si="9"/>
        <v>38.810928455491911</v>
      </c>
      <c r="H72">
        <f t="shared" si="10"/>
        <v>4.7275813755135729</v>
      </c>
      <c r="I72">
        <f t="shared" si="11"/>
        <v>22.350025662102805</v>
      </c>
      <c r="J72">
        <f t="shared" si="12"/>
        <v>246.35172514086659</v>
      </c>
      <c r="K72">
        <f t="shared" si="13"/>
        <v>120.29733875532621</v>
      </c>
    </row>
    <row r="73" spans="1:11" x14ac:dyDescent="0.3">
      <c r="A73">
        <v>44.09815926862008</v>
      </c>
      <c r="B73">
        <v>4.9473684210526319</v>
      </c>
      <c r="D73">
        <f t="shared" si="7"/>
        <v>218.16984059212041</v>
      </c>
      <c r="E73">
        <f t="shared" si="8"/>
        <v>24.476454293628812</v>
      </c>
      <c r="G73">
        <f t="shared" si="9"/>
        <v>39.068999381345861</v>
      </c>
      <c r="H73">
        <f t="shared" si="10"/>
        <v>5.0291598872742185</v>
      </c>
      <c r="I73">
        <f t="shared" si="11"/>
        <v>25.29244917176803</v>
      </c>
      <c r="J73">
        <f t="shared" si="12"/>
        <v>264.23299527415725</v>
      </c>
      <c r="K73">
        <f t="shared" si="13"/>
        <v>126.02499059364209</v>
      </c>
    </row>
    <row r="74" spans="1:11" x14ac:dyDescent="0.3">
      <c r="A74">
        <v>27.623290335537838</v>
      </c>
      <c r="B74">
        <v>3.3157894736842106</v>
      </c>
      <c r="D74">
        <f t="shared" si="7"/>
        <v>91.593015323099152</v>
      </c>
      <c r="E74">
        <f t="shared" si="8"/>
        <v>10.994459833795014</v>
      </c>
      <c r="G74">
        <f t="shared" si="9"/>
        <v>31.068800679873412</v>
      </c>
      <c r="H74">
        <f t="shared" si="10"/>
        <v>-3.4455103443355739</v>
      </c>
      <c r="I74">
        <f t="shared" si="11"/>
        <v>11.871541532923445</v>
      </c>
      <c r="J74">
        <f t="shared" si="12"/>
        <v>4.8234600859069936E-2</v>
      </c>
      <c r="K74">
        <f t="shared" si="13"/>
        <v>10.406344182986665</v>
      </c>
    </row>
    <row r="75" spans="1:11" x14ac:dyDescent="0.3">
      <c r="A75">
        <v>35.29589820970196</v>
      </c>
      <c r="B75">
        <v>4.4210526315789478</v>
      </c>
      <c r="D75">
        <f t="shared" si="7"/>
        <v>156.04502366394553</v>
      </c>
      <c r="E75">
        <f t="shared" si="8"/>
        <v>19.545706371191141</v>
      </c>
      <c r="G75">
        <f t="shared" si="9"/>
        <v>36.488290122806362</v>
      </c>
      <c r="H75">
        <f t="shared" si="10"/>
        <v>-1.1923919131044016</v>
      </c>
      <c r="I75">
        <f t="shared" si="11"/>
        <v>1.4217984744367749</v>
      </c>
      <c r="J75">
        <f t="shared" si="12"/>
        <v>55.546972039614168</v>
      </c>
      <c r="K75">
        <f t="shared" si="13"/>
        <v>74.742526459883621</v>
      </c>
    </row>
    <row r="76" spans="1:11" x14ac:dyDescent="0.3">
      <c r="A76">
        <v>21.515975286980854</v>
      </c>
      <c r="B76">
        <v>0.78947368421052633</v>
      </c>
      <c r="D76">
        <f t="shared" si="7"/>
        <v>16.986296279195411</v>
      </c>
      <c r="E76">
        <f t="shared" si="8"/>
        <v>0.62326869806094187</v>
      </c>
      <c r="G76">
        <f t="shared" si="9"/>
        <v>18.68139623888381</v>
      </c>
      <c r="H76">
        <f t="shared" si="10"/>
        <v>2.8345790480970443</v>
      </c>
      <c r="I76">
        <f t="shared" si="11"/>
        <v>8.0348383799107452</v>
      </c>
      <c r="J76">
        <f t="shared" si="12"/>
        <v>40.030154828457007</v>
      </c>
      <c r="K76">
        <f t="shared" si="13"/>
        <v>83.933409642297804</v>
      </c>
    </row>
    <row r="77" spans="1:11" x14ac:dyDescent="0.3">
      <c r="A77">
        <v>30.551790403389745</v>
      </c>
      <c r="B77">
        <v>3.0526315789473686</v>
      </c>
      <c r="D77">
        <f t="shared" si="7"/>
        <v>93.263360178768707</v>
      </c>
      <c r="E77">
        <f t="shared" si="8"/>
        <v>9.3185595567867043</v>
      </c>
      <c r="G77">
        <f t="shared" si="9"/>
        <v>29.778446050603662</v>
      </c>
      <c r="H77">
        <f t="shared" si="10"/>
        <v>0.77334435278608282</v>
      </c>
      <c r="I77">
        <f t="shared" si="11"/>
        <v>0.59806148798612535</v>
      </c>
      <c r="J77">
        <f t="shared" si="12"/>
        <v>7.3380107907727243</v>
      </c>
      <c r="K77">
        <f t="shared" si="13"/>
        <v>3.7462839058751882</v>
      </c>
    </row>
    <row r="78" spans="1:11" x14ac:dyDescent="0.3">
      <c r="A78">
        <v>24.26871740550364</v>
      </c>
      <c r="B78">
        <v>1.368421052631579</v>
      </c>
      <c r="D78">
        <f t="shared" si="7"/>
        <v>33.209823818057615</v>
      </c>
      <c r="E78">
        <f t="shared" si="8"/>
        <v>1.8725761772853187</v>
      </c>
      <c r="G78">
        <f t="shared" si="9"/>
        <v>21.52017642327726</v>
      </c>
      <c r="H78">
        <f t="shared" si="10"/>
        <v>2.7485409822263804</v>
      </c>
      <c r="I78">
        <f t="shared" si="11"/>
        <v>7.5544775309779562</v>
      </c>
      <c r="J78">
        <f t="shared" si="12"/>
        <v>12.774882058836113</v>
      </c>
      <c r="K78">
        <f t="shared" si="13"/>
        <v>39.977011813361884</v>
      </c>
    </row>
    <row r="79" spans="1:11" x14ac:dyDescent="0.3">
      <c r="A79">
        <v>32.224550461529333</v>
      </c>
      <c r="B79">
        <v>3.4210526315789473</v>
      </c>
      <c r="D79">
        <f t="shared" si="7"/>
        <v>110.24188315786351</v>
      </c>
      <c r="E79">
        <f t="shared" si="8"/>
        <v>11.70360110803324</v>
      </c>
      <c r="G79">
        <f t="shared" si="9"/>
        <v>31.584942531581312</v>
      </c>
      <c r="H79">
        <f t="shared" si="10"/>
        <v>0.63960792994802063</v>
      </c>
      <c r="I79">
        <f t="shared" si="11"/>
        <v>0.40909830405239206</v>
      </c>
      <c r="J79">
        <f t="shared" si="12"/>
        <v>19.198737145970455</v>
      </c>
      <c r="K79">
        <f t="shared" si="13"/>
        <v>14.002776732626863</v>
      </c>
    </row>
    <row r="80" spans="1:11" x14ac:dyDescent="0.3">
      <c r="A80">
        <v>39.949026504015158</v>
      </c>
      <c r="B80">
        <v>5.1052631578947372</v>
      </c>
      <c r="D80">
        <f t="shared" si="7"/>
        <v>203.95029320470897</v>
      </c>
      <c r="E80">
        <f t="shared" si="8"/>
        <v>26.063711911357345</v>
      </c>
      <c r="G80">
        <f t="shared" si="9"/>
        <v>39.843212158907711</v>
      </c>
      <c r="H80">
        <f t="shared" si="10"/>
        <v>0.10581434510744714</v>
      </c>
      <c r="I80">
        <f t="shared" si="11"/>
        <v>1.1196675630517922E-2</v>
      </c>
      <c r="J80">
        <f t="shared" si="12"/>
        <v>146.5579573764509</v>
      </c>
      <c r="K80">
        <f t="shared" si="13"/>
        <v>144.00715334184312</v>
      </c>
    </row>
    <row r="81" spans="1:11" x14ac:dyDescent="0.3">
      <c r="A81">
        <v>23.3204683104744</v>
      </c>
      <c r="B81">
        <v>1.7894736842105263</v>
      </c>
      <c r="D81">
        <f t="shared" si="7"/>
        <v>41.731364345059454</v>
      </c>
      <c r="E81">
        <f t="shared" si="8"/>
        <v>3.2022160664819945</v>
      </c>
      <c r="G81">
        <f t="shared" si="9"/>
        <v>23.584743830108859</v>
      </c>
      <c r="H81">
        <f t="shared" si="10"/>
        <v>-0.2642755196344595</v>
      </c>
      <c r="I81">
        <f t="shared" si="11"/>
        <v>6.9841550278063588E-2</v>
      </c>
      <c r="J81">
        <f t="shared" si="12"/>
        <v>20.452515979789961</v>
      </c>
      <c r="K81">
        <f t="shared" si="13"/>
        <v>18.132014104436134</v>
      </c>
    </row>
    <row r="82" spans="1:11" x14ac:dyDescent="0.3">
      <c r="A82">
        <v>40.626101038774721</v>
      </c>
      <c r="B82">
        <v>4.1052631578947372</v>
      </c>
      <c r="D82">
        <f t="shared" si="7"/>
        <v>166.78083584339097</v>
      </c>
      <c r="E82">
        <f t="shared" si="8"/>
        <v>16.853185595567869</v>
      </c>
      <c r="G82">
        <f t="shared" si="9"/>
        <v>34.939864567682662</v>
      </c>
      <c r="H82">
        <f t="shared" si="10"/>
        <v>5.6862364710920588</v>
      </c>
      <c r="I82">
        <f t="shared" si="11"/>
        <v>32.333285205177468</v>
      </c>
      <c r="J82">
        <f t="shared" si="12"/>
        <v>163.40986814039033</v>
      </c>
      <c r="K82">
        <f t="shared" si="13"/>
        <v>50.366705845655574</v>
      </c>
    </row>
    <row r="83" spans="1:11" x14ac:dyDescent="0.3">
      <c r="A83">
        <v>26.844496850831227</v>
      </c>
      <c r="B83">
        <v>1.4210526315789473</v>
      </c>
      <c r="D83">
        <f t="shared" si="7"/>
        <v>38.147442893286481</v>
      </c>
      <c r="E83">
        <f t="shared" si="8"/>
        <v>2.0193905817174516</v>
      </c>
      <c r="G83">
        <f t="shared" si="9"/>
        <v>21.77824734913121</v>
      </c>
      <c r="H83">
        <f t="shared" si="10"/>
        <v>5.0662495017000175</v>
      </c>
      <c r="I83">
        <f t="shared" si="11"/>
        <v>25.666884013475677</v>
      </c>
      <c r="J83">
        <f t="shared" si="12"/>
        <v>0.99683701681462289</v>
      </c>
      <c r="K83">
        <f t="shared" si="13"/>
        <v>36.780182880348356</v>
      </c>
    </row>
    <row r="84" spans="1:11" x14ac:dyDescent="0.3">
      <c r="A84">
        <v>25.491304201610617</v>
      </c>
      <c r="B84">
        <v>1.631578947368421</v>
      </c>
      <c r="D84">
        <f t="shared" si="7"/>
        <v>41.591075276312061</v>
      </c>
      <c r="E84">
        <f t="shared" si="8"/>
        <v>2.6620498614958445</v>
      </c>
      <c r="G84">
        <f t="shared" si="9"/>
        <v>22.81053105254701</v>
      </c>
      <c r="H84">
        <f t="shared" si="10"/>
        <v>2.680773149063608</v>
      </c>
      <c r="I84">
        <f t="shared" si="11"/>
        <v>7.1865446767404135</v>
      </c>
      <c r="J84">
        <f t="shared" si="12"/>
        <v>5.5300691457100015</v>
      </c>
      <c r="K84">
        <f t="shared" si="13"/>
        <v>25.324879203716566</v>
      </c>
    </row>
    <row r="85" spans="1:11" x14ac:dyDescent="0.3">
      <c r="A85">
        <v>29.093331046537681</v>
      </c>
      <c r="B85">
        <v>3.6842105263157894</v>
      </c>
      <c r="D85">
        <f t="shared" si="7"/>
        <v>107.18595648724408</v>
      </c>
      <c r="E85">
        <f t="shared" si="8"/>
        <v>13.573407202216066</v>
      </c>
      <c r="G85">
        <f t="shared" si="9"/>
        <v>32.875297160851062</v>
      </c>
      <c r="H85">
        <f t="shared" si="10"/>
        <v>-3.7819661143133807</v>
      </c>
      <c r="I85">
        <f t="shared" si="11"/>
        <v>14.303267689814652</v>
      </c>
      <c r="J85">
        <f t="shared" si="12"/>
        <v>1.5635425234354208</v>
      </c>
      <c r="K85">
        <f t="shared" si="13"/>
        <v>25.324879203716385</v>
      </c>
    </row>
    <row r="86" spans="1:11" x14ac:dyDescent="0.3">
      <c r="A86">
        <v>29.417930291437724</v>
      </c>
      <c r="B86">
        <v>3.6315789473684212</v>
      </c>
      <c r="D86">
        <f t="shared" si="7"/>
        <v>106.833536321537</v>
      </c>
      <c r="E86">
        <f t="shared" si="8"/>
        <v>13.18836565096953</v>
      </c>
      <c r="G86">
        <f t="shared" si="9"/>
        <v>32.617226234997112</v>
      </c>
      <c r="H86">
        <f t="shared" si="10"/>
        <v>-3.1992959435593882</v>
      </c>
      <c r="I86">
        <f t="shared" si="11"/>
        <v>10.235494534475556</v>
      </c>
      <c r="J86">
        <f t="shared" si="12"/>
        <v>2.4806759821887852</v>
      </c>
      <c r="K86">
        <f t="shared" si="13"/>
        <v>22.794056298414024</v>
      </c>
    </row>
    <row r="87" spans="1:11" x14ac:dyDescent="0.3">
      <c r="A87">
        <v>21.314351684581915</v>
      </c>
      <c r="B87">
        <v>1.0526315789473684</v>
      </c>
      <c r="D87">
        <f t="shared" si="7"/>
        <v>22.436159667980963</v>
      </c>
      <c r="E87">
        <f t="shared" si="8"/>
        <v>1.1080332409972298</v>
      </c>
      <c r="G87">
        <f t="shared" si="9"/>
        <v>19.97175086815356</v>
      </c>
      <c r="H87">
        <f t="shared" si="10"/>
        <v>1.3426008164283552</v>
      </c>
      <c r="I87">
        <f t="shared" si="11"/>
        <v>1.8025769522740858</v>
      </c>
      <c r="J87">
        <f t="shared" si="12"/>
        <v>42.622127299479885</v>
      </c>
      <c r="K87">
        <f t="shared" si="13"/>
        <v>61.955210727829844</v>
      </c>
    </row>
    <row r="88" spans="1:11" x14ac:dyDescent="0.3">
      <c r="A88">
        <v>20.619599429550981</v>
      </c>
      <c r="B88">
        <v>1.3157894736842106</v>
      </c>
      <c r="D88">
        <f t="shared" si="7"/>
        <v>27.131051880988135</v>
      </c>
      <c r="E88">
        <f t="shared" si="8"/>
        <v>1.7313019390581721</v>
      </c>
      <c r="G88">
        <f t="shared" si="9"/>
        <v>21.26210549742331</v>
      </c>
      <c r="H88">
        <f t="shared" si="10"/>
        <v>-0.64250606787232911</v>
      </c>
      <c r="I88">
        <f t="shared" si="11"/>
        <v>0.412814047252762</v>
      </c>
      <c r="J88">
        <f t="shared" si="12"/>
        <v>52.176274925102639</v>
      </c>
      <c r="K88">
        <f t="shared" si="13"/>
        <v>43.307041951917633</v>
      </c>
    </row>
    <row r="89" spans="1:11" x14ac:dyDescent="0.3">
      <c r="A89">
        <v>25.95402289261509</v>
      </c>
      <c r="B89">
        <v>2.6315789473684212</v>
      </c>
      <c r="D89">
        <f t="shared" si="7"/>
        <v>68.300060243723919</v>
      </c>
      <c r="E89">
        <f t="shared" si="8"/>
        <v>6.9252077562326884</v>
      </c>
      <c r="G89">
        <f t="shared" si="9"/>
        <v>27.713878643772063</v>
      </c>
      <c r="H89">
        <f t="shared" si="10"/>
        <v>-1.759855751156973</v>
      </c>
      <c r="I89">
        <f t="shared" si="11"/>
        <v>3.0970922648802737</v>
      </c>
      <c r="J89">
        <f t="shared" si="12"/>
        <v>3.5679100186435577</v>
      </c>
      <c r="K89">
        <f t="shared" si="13"/>
        <v>1.6650150692780571E-2</v>
      </c>
    </row>
    <row r="90" spans="1:11" x14ac:dyDescent="0.3">
      <c r="A90">
        <v>36.384430772126997</v>
      </c>
      <c r="B90">
        <v>5.2105263157894735</v>
      </c>
      <c r="D90">
        <f t="shared" si="7"/>
        <v>189.58203402318802</v>
      </c>
      <c r="E90">
        <f t="shared" si="8"/>
        <v>27.149584487534625</v>
      </c>
      <c r="G90">
        <f t="shared" si="9"/>
        <v>40.359354010615611</v>
      </c>
      <c r="H90">
        <f t="shared" si="10"/>
        <v>-3.9749232384886142</v>
      </c>
      <c r="I90">
        <f t="shared" si="11"/>
        <v>15.800014751876812</v>
      </c>
      <c r="J90">
        <f t="shared" si="12"/>
        <v>72.95750694578345</v>
      </c>
      <c r="K90">
        <f t="shared" si="13"/>
        <v>156.66126786835494</v>
      </c>
    </row>
    <row r="91" spans="1:11" x14ac:dyDescent="0.3">
      <c r="A91">
        <v>35.395447403925814</v>
      </c>
      <c r="B91">
        <v>4.4736842105263159</v>
      </c>
      <c r="D91">
        <f t="shared" si="7"/>
        <v>158.34805417545761</v>
      </c>
      <c r="E91">
        <f t="shared" si="8"/>
        <v>20.013850415512465</v>
      </c>
      <c r="G91">
        <f t="shared" si="9"/>
        <v>36.746361048660312</v>
      </c>
      <c r="H91">
        <f t="shared" si="10"/>
        <v>-1.3509136447344972</v>
      </c>
      <c r="I91">
        <f t="shared" si="11"/>
        <v>1.8249676755298432</v>
      </c>
      <c r="J91">
        <f t="shared" si="12"/>
        <v>57.040759205719063</v>
      </c>
      <c r="K91">
        <f t="shared" si="13"/>
        <v>79.271367448319438</v>
      </c>
    </row>
    <row r="92" spans="1:11" x14ac:dyDescent="0.3">
      <c r="A92">
        <v>26.614596515829085</v>
      </c>
      <c r="B92">
        <v>2.1052631578947367</v>
      </c>
      <c r="D92">
        <f t="shared" si="7"/>
        <v>56.030729507008594</v>
      </c>
      <c r="E92">
        <f t="shared" si="8"/>
        <v>4.4321329639889191</v>
      </c>
      <c r="G92">
        <f t="shared" si="9"/>
        <v>25.133169385232559</v>
      </c>
      <c r="H92">
        <f t="shared" si="10"/>
        <v>1.4814271305965256</v>
      </c>
      <c r="I92">
        <f t="shared" si="11"/>
        <v>2.1946263432674553</v>
      </c>
      <c r="J92">
        <f t="shared" si="12"/>
        <v>1.5087641040405817</v>
      </c>
      <c r="K92">
        <f t="shared" si="13"/>
        <v>7.3427164555154807</v>
      </c>
    </row>
    <row r="93" spans="1:11" x14ac:dyDescent="0.3">
      <c r="A93">
        <v>30.195895817791897</v>
      </c>
      <c r="B93">
        <v>2.2105263157894739</v>
      </c>
      <c r="D93">
        <f t="shared" si="7"/>
        <v>66.748822334066304</v>
      </c>
      <c r="E93">
        <f t="shared" si="8"/>
        <v>4.8864265927977852</v>
      </c>
      <c r="G93">
        <f t="shared" si="9"/>
        <v>25.649311236940463</v>
      </c>
      <c r="H93">
        <f t="shared" si="10"/>
        <v>4.5465845808514338</v>
      </c>
      <c r="I93">
        <f t="shared" si="11"/>
        <v>20.671431350836009</v>
      </c>
      <c r="J93">
        <f t="shared" si="12"/>
        <v>5.5365229327374452</v>
      </c>
      <c r="K93">
        <f t="shared" si="13"/>
        <v>4.8118935502130862</v>
      </c>
    </row>
    <row r="94" spans="1:11" x14ac:dyDescent="0.3">
      <c r="A94">
        <v>24.323753416272918</v>
      </c>
      <c r="B94">
        <v>1.6842105263157894</v>
      </c>
      <c r="D94">
        <f t="shared" si="7"/>
        <v>40.966321543196493</v>
      </c>
      <c r="E94">
        <f t="shared" si="8"/>
        <v>2.8365650969529081</v>
      </c>
      <c r="G94">
        <f t="shared" si="9"/>
        <v>23.068601978400959</v>
      </c>
      <c r="H94">
        <f t="shared" si="10"/>
        <v>1.2551514378719588</v>
      </c>
      <c r="I94">
        <f t="shared" si="11"/>
        <v>1.5754051319920457</v>
      </c>
      <c r="J94">
        <f t="shared" si="12"/>
        <v>12.384491965040491</v>
      </c>
      <c r="K94">
        <f t="shared" si="13"/>
        <v>22.794056298414191</v>
      </c>
    </row>
    <row r="95" spans="1:11" x14ac:dyDescent="0.3">
      <c r="A95">
        <v>13.396007279440221</v>
      </c>
      <c r="B95">
        <v>0.47368421052631576</v>
      </c>
      <c r="D95">
        <f t="shared" si="7"/>
        <v>6.3454771323664199</v>
      </c>
      <c r="E95">
        <f t="shared" si="8"/>
        <v>0.22437673130193903</v>
      </c>
      <c r="G95">
        <f t="shared" si="9"/>
        <v>17.13297068376011</v>
      </c>
      <c r="H95">
        <f t="shared" si="10"/>
        <v>-3.7369634043198889</v>
      </c>
      <c r="I95">
        <f t="shared" si="11"/>
        <v>13.964895485226094</v>
      </c>
      <c r="J95">
        <f t="shared" si="12"/>
        <v>208.7131168754976</v>
      </c>
      <c r="K95">
        <f t="shared" si="13"/>
        <v>114.70288812255293</v>
      </c>
    </row>
    <row r="96" spans="1:11" x14ac:dyDescent="0.3">
      <c r="A96">
        <v>29.980397174424148</v>
      </c>
      <c r="B96">
        <v>2.263157894736842</v>
      </c>
      <c r="D96">
        <f t="shared" si="7"/>
        <v>67.850372552644117</v>
      </c>
      <c r="E96">
        <f t="shared" si="8"/>
        <v>5.121883656509695</v>
      </c>
      <c r="G96">
        <f t="shared" si="9"/>
        <v>25.907382162794409</v>
      </c>
      <c r="H96">
        <f t="shared" si="10"/>
        <v>4.0730150116297388</v>
      </c>
      <c r="I96">
        <f t="shared" si="11"/>
        <v>16.5894512849612</v>
      </c>
      <c r="J96">
        <f t="shared" si="12"/>
        <v>4.568833864811519</v>
      </c>
      <c r="K96">
        <f t="shared" si="13"/>
        <v>3.7462839058752571</v>
      </c>
    </row>
    <row r="97" spans="1:11" x14ac:dyDescent="0.3">
      <c r="A97">
        <v>21.414858822206909</v>
      </c>
      <c r="B97">
        <v>1.5789473684210527</v>
      </c>
      <c r="D97">
        <f t="shared" si="7"/>
        <v>33.812934982431962</v>
      </c>
      <c r="E97">
        <f t="shared" si="8"/>
        <v>2.4930747922437675</v>
      </c>
      <c r="G97">
        <f t="shared" si="9"/>
        <v>22.55246012669306</v>
      </c>
      <c r="H97">
        <f t="shared" si="10"/>
        <v>-1.1376013044861502</v>
      </c>
      <c r="I97">
        <f t="shared" si="11"/>
        <v>1.2941367279685905</v>
      </c>
      <c r="J97">
        <f t="shared" si="12"/>
        <v>41.319894740487264</v>
      </c>
      <c r="K97">
        <f t="shared" si="13"/>
        <v>27.988903314561167</v>
      </c>
    </row>
    <row r="98" spans="1:11" x14ac:dyDescent="0.3">
      <c r="A98">
        <v>35.347863459864158</v>
      </c>
      <c r="B98">
        <v>4.1578947368421053</v>
      </c>
      <c r="D98">
        <f t="shared" si="7"/>
        <v>146.97269543838254</v>
      </c>
      <c r="E98">
        <f t="shared" si="8"/>
        <v>17.288088642659279</v>
      </c>
      <c r="G98">
        <f t="shared" si="9"/>
        <v>35.197935493536612</v>
      </c>
      <c r="H98">
        <f t="shared" si="10"/>
        <v>0.1499279663275459</v>
      </c>
      <c r="I98">
        <f t="shared" si="11"/>
        <v>2.2478395087113738E-2</v>
      </c>
      <c r="J98">
        <f t="shared" si="12"/>
        <v>56.324264793573448</v>
      </c>
      <c r="K98">
        <f t="shared" si="13"/>
        <v>54.096339600838007</v>
      </c>
    </row>
    <row r="99" spans="1:11" x14ac:dyDescent="0.3">
      <c r="A99">
        <v>32.506491263418667</v>
      </c>
      <c r="B99">
        <v>2.9473684210526314</v>
      </c>
      <c r="D99">
        <f t="shared" si="7"/>
        <v>95.808605829023435</v>
      </c>
      <c r="E99">
        <f t="shared" si="8"/>
        <v>8.6869806094182813</v>
      </c>
      <c r="G99">
        <f t="shared" si="9"/>
        <v>29.262304198895759</v>
      </c>
      <c r="H99">
        <f t="shared" si="10"/>
        <v>3.2441870645229081</v>
      </c>
      <c r="I99">
        <f t="shared" si="11"/>
        <v>10.524749709617764</v>
      </c>
      <c r="J99">
        <f t="shared" si="12"/>
        <v>21.748951896677077</v>
      </c>
      <c r="K99">
        <f t="shared" si="13"/>
        <v>2.014668233826197</v>
      </c>
    </row>
    <row r="100" spans="1:11" x14ac:dyDescent="0.3">
      <c r="A100">
        <v>30.486251712254461</v>
      </c>
      <c r="B100">
        <v>2.1578947368421053</v>
      </c>
      <c r="D100">
        <f t="shared" si="7"/>
        <v>65.786122115917522</v>
      </c>
      <c r="E100">
        <f t="shared" si="8"/>
        <v>4.6565096952908593</v>
      </c>
      <c r="G100">
        <f t="shared" si="9"/>
        <v>25.391240311086509</v>
      </c>
      <c r="H100">
        <f t="shared" si="10"/>
        <v>5.0950114011679517</v>
      </c>
      <c r="I100">
        <f t="shared" si="11"/>
        <v>25.959141178031416</v>
      </c>
      <c r="J100">
        <f t="shared" si="12"/>
        <v>6.9872336969434414</v>
      </c>
      <c r="K100">
        <f t="shared" si="13"/>
        <v>6.010704400093176</v>
      </c>
    </row>
    <row r="101" spans="1:11" x14ac:dyDescent="0.3">
      <c r="A101">
        <v>27.561677017257605</v>
      </c>
      <c r="B101">
        <v>3.5789473684210527</v>
      </c>
      <c r="D101">
        <f t="shared" si="7"/>
        <v>98.641791430185108</v>
      </c>
      <c r="E101">
        <f t="shared" si="8"/>
        <v>12.808864265927978</v>
      </c>
      <c r="G101">
        <f t="shared" si="9"/>
        <v>32.359155309143162</v>
      </c>
      <c r="H101">
        <f t="shared" si="10"/>
        <v>-4.7974782918855574</v>
      </c>
      <c r="I101">
        <f t="shared" si="11"/>
        <v>23.015797961113165</v>
      </c>
      <c r="J101">
        <f t="shared" si="12"/>
        <v>7.9094300477492524E-2</v>
      </c>
      <c r="K101">
        <f t="shared" si="13"/>
        <v>20.396434598653887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793B-81AC-4B66-9FD5-D1A01A8B8C35}">
  <dimension ref="A1:I18"/>
  <sheetViews>
    <sheetView workbookViewId="0">
      <selection activeCell="F12" sqref="F1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0.91126342281668671</v>
      </c>
      <c r="D4">
        <f>1-B5</f>
        <v>0.16959897423641657</v>
      </c>
    </row>
    <row r="5" spans="1:9" x14ac:dyDescent="0.3">
      <c r="A5" s="1" t="s">
        <v>14</v>
      </c>
      <c r="B5" s="1">
        <v>0.83040102576358343</v>
      </c>
    </row>
    <row r="6" spans="1:9" x14ac:dyDescent="0.3">
      <c r="A6" s="1" t="s">
        <v>15</v>
      </c>
      <c r="B6" s="1">
        <v>0.82867042398566082</v>
      </c>
      <c r="I6">
        <f>C13/B8</f>
        <v>11.334146618829259</v>
      </c>
    </row>
    <row r="7" spans="1:9" x14ac:dyDescent="0.3">
      <c r="A7" s="1" t="s">
        <v>16</v>
      </c>
      <c r="B7" s="1">
        <v>3.4008022191093743</v>
      </c>
    </row>
    <row r="8" spans="1:9" ht="15" thickBot="1" x14ac:dyDescent="0.35">
      <c r="A8" s="2" t="s">
        <v>17</v>
      </c>
      <c r="B8" s="2">
        <v>100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5549.4952259031634</v>
      </c>
      <c r="D12" s="1">
        <v>5549.4952259031634</v>
      </c>
      <c r="E12" s="1">
        <v>479.83368349498738</v>
      </c>
      <c r="F12" s="1">
        <v>1.5361387318053693E-39</v>
      </c>
    </row>
    <row r="13" spans="1:9" x14ac:dyDescent="0.3">
      <c r="A13" s="1" t="s">
        <v>20</v>
      </c>
      <c r="B13" s="1">
        <v>98</v>
      </c>
      <c r="C13" s="1">
        <v>1133.4146618829259</v>
      </c>
      <c r="D13" s="1">
        <v>11.565455733499244</v>
      </c>
      <c r="E13" s="1"/>
      <c r="F13" s="1"/>
    </row>
    <row r="14" spans="1:9" ht="15" thickBot="1" x14ac:dyDescent="0.35">
      <c r="A14" s="2" t="s">
        <v>21</v>
      </c>
      <c r="B14" s="2">
        <v>99</v>
      </c>
      <c r="C14" s="2">
        <v>6682.9098877860888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14.810332351074599</v>
      </c>
      <c r="C17" s="1">
        <v>0.6852938030153064</v>
      </c>
      <c r="D17" s="1">
        <v>21.611653696427421</v>
      </c>
      <c r="E17" s="1">
        <v>4.6023807737220376E-39</v>
      </c>
      <c r="F17" s="1">
        <v>13.450389102214331</v>
      </c>
      <c r="G17" s="1">
        <v>16.170275599934772</v>
      </c>
      <c r="H17" s="1">
        <v>13.450389102214331</v>
      </c>
      <c r="I17" s="1">
        <v>16.170275599934772</v>
      </c>
    </row>
    <row r="18" spans="1:9" ht="15" thickBot="1" x14ac:dyDescent="0.35">
      <c r="A18" s="2" t="s">
        <v>35</v>
      </c>
      <c r="B18" s="2">
        <v>4.9033475912250548</v>
      </c>
      <c r="C18" s="2">
        <v>0.22384495726731962</v>
      </c>
      <c r="D18" s="2">
        <v>21.905106333797772</v>
      </c>
      <c r="E18" s="9">
        <v>1.5361387318053699E-39</v>
      </c>
      <c r="F18" s="2">
        <v>4.4591345586722175</v>
      </c>
      <c r="G18" s="2">
        <v>5.3475606237778921</v>
      </c>
      <c r="H18" s="2">
        <v>4.4591345586722175</v>
      </c>
      <c r="I18" s="2">
        <v>5.3475606237778921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F240-2515-4A36-871C-7AB19993F90E}">
  <dimension ref="A1:T101"/>
  <sheetViews>
    <sheetView topLeftCell="B1" workbookViewId="0">
      <selection activeCell="O23" sqref="O23"/>
    </sheetView>
  </sheetViews>
  <sheetFormatPr defaultRowHeight="14.4" x14ac:dyDescent="0.3"/>
  <cols>
    <col min="1" max="2" width="12" bestFit="1" customWidth="1"/>
    <col min="9" max="9" width="10.33203125" customWidth="1"/>
    <col min="10" max="10" width="18.88671875" customWidth="1"/>
    <col min="11" max="11" width="14.88671875" customWidth="1"/>
    <col min="19" max="19" width="11" customWidth="1"/>
  </cols>
  <sheetData>
    <row r="1" spans="1:20" x14ac:dyDescent="0.3">
      <c r="A1" t="s">
        <v>0</v>
      </c>
      <c r="B1" t="s">
        <v>1</v>
      </c>
      <c r="D1" t="s">
        <v>2</v>
      </c>
      <c r="E1" t="s">
        <v>8</v>
      </c>
      <c r="G1" t="s">
        <v>47</v>
      </c>
      <c r="H1" t="s">
        <v>46</v>
      </c>
      <c r="I1" t="s">
        <v>40</v>
      </c>
      <c r="J1" t="s">
        <v>48</v>
      </c>
      <c r="K1" t="s">
        <v>44</v>
      </c>
    </row>
    <row r="2" spans="1:20" x14ac:dyDescent="0.3">
      <c r="A2">
        <v>16.471313042456046</v>
      </c>
      <c r="B2">
        <v>5.2631578947368418E-2</v>
      </c>
      <c r="D2">
        <f>A2*B2</f>
        <v>0.86691121276084449</v>
      </c>
      <c r="E2">
        <f>B2*B2</f>
        <v>2.7700831024930744E-3</v>
      </c>
      <c r="G2">
        <f>$T$8*B2+$T$9</f>
        <v>21.357419107636076</v>
      </c>
      <c r="H2">
        <f>A2-G2</f>
        <v>-4.8861060651800301</v>
      </c>
      <c r="I2">
        <f>H2*H2</f>
        <v>23.874032480189076</v>
      </c>
      <c r="J2">
        <f>(G2-$T$3)*(G2-$T$3)</f>
        <v>156.29305605134664</v>
      </c>
      <c r="K2">
        <f>(A2-$T$3)*(A2-$T$3)</f>
        <v>302.33656911646511</v>
      </c>
      <c r="S2" t="s">
        <v>3</v>
      </c>
      <c r="T2">
        <f>AVERAGE(B2:B101)</f>
        <v>2.6578947368421044</v>
      </c>
    </row>
    <row r="3" spans="1:20" x14ac:dyDescent="0.3">
      <c r="A3">
        <v>12.413239761090956</v>
      </c>
      <c r="B3">
        <v>0.10526315789473684</v>
      </c>
      <c r="D3">
        <f t="shared" ref="D3:D66" si="0">A3*B3</f>
        <v>1.3066568169569428</v>
      </c>
      <c r="E3">
        <f t="shared" ref="E3:E66" si="1">B3*B3</f>
        <v>1.1080332409972297E-2</v>
      </c>
      <c r="G3">
        <f t="shared" ref="G3:G66" si="2">$T$8*B3+$T$9</f>
        <v>21.609979150533562</v>
      </c>
      <c r="H3">
        <f t="shared" ref="H3:H66" si="3">A3-G3</f>
        <v>-9.1967393894426053</v>
      </c>
      <c r="I3">
        <f t="shared" ref="I3:I66" si="4">H3*H3</f>
        <v>84.580015397325141</v>
      </c>
      <c r="J3">
        <f t="shared" ref="J3:J66" si="5">(G3-$T$3)*(G3-$T$3)</f>
        <v>150.04197167504543</v>
      </c>
      <c r="K3">
        <f t="shared" ref="K3:K66" si="6">(A3-$T$3)*(A3-$T$3)</f>
        <v>459.92668985968805</v>
      </c>
      <c r="S3" t="s">
        <v>4</v>
      </c>
      <c r="T3">
        <f>AVERAGE(A2:A101)</f>
        <v>33.859141231061578</v>
      </c>
    </row>
    <row r="4" spans="1:20" x14ac:dyDescent="0.3">
      <c r="A4">
        <v>15.74685268521476</v>
      </c>
      <c r="B4">
        <v>0.15789473684210525</v>
      </c>
      <c r="D4">
        <f t="shared" si="0"/>
        <v>2.4863451608233831</v>
      </c>
      <c r="E4">
        <f t="shared" si="1"/>
        <v>2.4930747922437671E-2</v>
      </c>
      <c r="G4">
        <f t="shared" si="2"/>
        <v>21.862539193431047</v>
      </c>
      <c r="H4">
        <f t="shared" si="3"/>
        <v>-6.115686508216287</v>
      </c>
      <c r="I4">
        <f t="shared" si="4"/>
        <v>37.401621466778721</v>
      </c>
      <c r="J4">
        <f t="shared" si="5"/>
        <v>143.91846044928101</v>
      </c>
      <c r="K4">
        <f t="shared" si="6"/>
        <v>328.05499636801375</v>
      </c>
      <c r="S4" t="s">
        <v>5</v>
      </c>
      <c r="T4">
        <f>AVERAGE(D2:D101)</f>
        <v>101.07012041647049</v>
      </c>
    </row>
    <row r="5" spans="1:20" x14ac:dyDescent="0.3">
      <c r="A5">
        <v>14.492348832081063</v>
      </c>
      <c r="B5">
        <v>0.21052631578947367</v>
      </c>
      <c r="D5">
        <f t="shared" si="0"/>
        <v>3.051020806753908</v>
      </c>
      <c r="E5">
        <f t="shared" si="1"/>
        <v>4.432132963988919E-2</v>
      </c>
      <c r="G5">
        <f t="shared" si="2"/>
        <v>22.115099236328533</v>
      </c>
      <c r="H5">
        <f t="shared" si="3"/>
        <v>-7.6227504042474692</v>
      </c>
      <c r="I5">
        <f t="shared" si="4"/>
        <v>58.106323725454956</v>
      </c>
      <c r="J5">
        <f t="shared" si="5"/>
        <v>137.92252237405333</v>
      </c>
      <c r="K5">
        <f t="shared" si="6"/>
        <v>375.07264782520946</v>
      </c>
      <c r="S5" t="s">
        <v>6</v>
      </c>
      <c r="T5">
        <f>AVERAGE(E2:E101)</f>
        <v>9.3725761772853211</v>
      </c>
    </row>
    <row r="6" spans="1:20" x14ac:dyDescent="0.3">
      <c r="A6">
        <v>28.881240318363837</v>
      </c>
      <c r="B6">
        <v>0.26315789473684209</v>
      </c>
      <c r="D6">
        <f t="shared" si="0"/>
        <v>7.6003263995694299</v>
      </c>
      <c r="E6">
        <f t="shared" si="1"/>
        <v>6.9252077562326861E-2</v>
      </c>
      <c r="G6">
        <f t="shared" si="2"/>
        <v>22.367659279226018</v>
      </c>
      <c r="H6">
        <f t="shared" si="3"/>
        <v>6.5135810391378186</v>
      </c>
      <c r="I6">
        <f t="shared" si="4"/>
        <v>42.426737953415703</v>
      </c>
      <c r="J6">
        <f t="shared" si="5"/>
        <v>132.05415744936241</v>
      </c>
      <c r="K6">
        <f t="shared" si="6"/>
        <v>24.779497496637006</v>
      </c>
      <c r="S6" t="s">
        <v>7</v>
      </c>
      <c r="T6">
        <f>T2*T2</f>
        <v>7.0644044321329593</v>
      </c>
    </row>
    <row r="7" spans="1:20" x14ac:dyDescent="0.3">
      <c r="A7">
        <v>15.208863586051169</v>
      </c>
      <c r="B7">
        <v>0.31578947368421051</v>
      </c>
      <c r="D7">
        <f t="shared" si="0"/>
        <v>4.8027990271740535</v>
      </c>
      <c r="E7">
        <f t="shared" si="1"/>
        <v>9.9722991689750684E-2</v>
      </c>
      <c r="G7">
        <f t="shared" si="2"/>
        <v>22.620219322123504</v>
      </c>
      <c r="H7">
        <f t="shared" si="3"/>
        <v>-7.4113557360723341</v>
      </c>
      <c r="I7">
        <f t="shared" si="4"/>
        <v>54.928193846612288</v>
      </c>
      <c r="J7">
        <f t="shared" si="5"/>
        <v>126.31336567520826</v>
      </c>
      <c r="K7">
        <f t="shared" si="6"/>
        <v>347.83285623597499</v>
      </c>
    </row>
    <row r="8" spans="1:20" x14ac:dyDescent="0.3">
      <c r="A8">
        <v>35.834928714633733</v>
      </c>
      <c r="B8">
        <v>0.36842105263157893</v>
      </c>
      <c r="D8">
        <f t="shared" si="0"/>
        <v>13.202342158022953</v>
      </c>
      <c r="E8">
        <f t="shared" si="1"/>
        <v>0.13573407202216065</v>
      </c>
      <c r="G8">
        <f t="shared" si="2"/>
        <v>22.872779365020989</v>
      </c>
      <c r="H8">
        <f t="shared" si="3"/>
        <v>12.962149349612744</v>
      </c>
      <c r="I8">
        <f t="shared" si="4"/>
        <v>168.01731576166608</v>
      </c>
      <c r="J8">
        <f t="shared" si="5"/>
        <v>120.70014705159086</v>
      </c>
      <c r="K8">
        <f t="shared" si="6"/>
        <v>3.9037361802403892</v>
      </c>
      <c r="S8" t="s">
        <v>9</v>
      </c>
      <c r="T8">
        <f>(T4-T2*T3)/(T5-T6)</f>
        <v>4.7986408150522193</v>
      </c>
    </row>
    <row r="9" spans="1:20" x14ac:dyDescent="0.3">
      <c r="A9">
        <v>21.760610001866048</v>
      </c>
      <c r="B9">
        <v>0.42105263157894735</v>
      </c>
      <c r="D9">
        <f t="shared" si="0"/>
        <v>9.162362106048862</v>
      </c>
      <c r="E9">
        <f t="shared" si="1"/>
        <v>0.17728531855955676</v>
      </c>
      <c r="G9">
        <f t="shared" si="2"/>
        <v>23.125339407918474</v>
      </c>
      <c r="H9">
        <f t="shared" si="3"/>
        <v>-1.364729406052426</v>
      </c>
      <c r="I9">
        <f t="shared" si="4"/>
        <v>1.8624863517442074</v>
      </c>
      <c r="J9">
        <f t="shared" si="5"/>
        <v>115.21450157851021</v>
      </c>
      <c r="K9">
        <f t="shared" si="6"/>
        <v>146.37445790381949</v>
      </c>
      <c r="S9" t="s">
        <v>10</v>
      </c>
      <c r="T9">
        <f>(T3*T5-T2*T4)/(T5-T6)</f>
        <v>21.104859064738591</v>
      </c>
    </row>
    <row r="10" spans="1:20" x14ac:dyDescent="0.3">
      <c r="A10">
        <v>15.592559025149583</v>
      </c>
      <c r="B10">
        <v>0.47368421052631576</v>
      </c>
      <c r="D10">
        <f t="shared" si="0"/>
        <v>7.3859490119129605</v>
      </c>
      <c r="E10">
        <f t="shared" si="1"/>
        <v>0.22437673130193903</v>
      </c>
      <c r="G10">
        <f t="shared" si="2"/>
        <v>23.377899450815956</v>
      </c>
      <c r="H10">
        <f t="shared" si="3"/>
        <v>-7.785340425666373</v>
      </c>
      <c r="I10">
        <f t="shared" si="4"/>
        <v>60.611525543515064</v>
      </c>
      <c r="J10">
        <f t="shared" si="5"/>
        <v>109.8564292559664</v>
      </c>
      <c r="K10">
        <f t="shared" si="6"/>
        <v>333.66802548534071</v>
      </c>
    </row>
    <row r="11" spans="1:20" x14ac:dyDescent="0.3">
      <c r="A11">
        <v>16.171625121109628</v>
      </c>
      <c r="B11">
        <v>0.52631578947368418</v>
      </c>
      <c r="D11">
        <f t="shared" si="0"/>
        <v>8.5113816426892779</v>
      </c>
      <c r="E11">
        <f t="shared" si="1"/>
        <v>0.27700831024930744</v>
      </c>
      <c r="G11">
        <f t="shared" si="2"/>
        <v>23.630459493713442</v>
      </c>
      <c r="H11">
        <f t="shared" si="3"/>
        <v>-7.458834372603814</v>
      </c>
      <c r="I11">
        <f t="shared" si="4"/>
        <v>55.634210197936135</v>
      </c>
      <c r="J11">
        <f t="shared" si="5"/>
        <v>104.62593008395929</v>
      </c>
      <c r="K11">
        <f t="shared" si="6"/>
        <v>312.84822613980975</v>
      </c>
      <c r="S11" t="s">
        <v>41</v>
      </c>
      <c r="T11">
        <f>SUM(I2:I101)</f>
        <v>4919.3344699779773</v>
      </c>
    </row>
    <row r="12" spans="1:20" x14ac:dyDescent="0.3">
      <c r="A12">
        <v>15.91212638366987</v>
      </c>
      <c r="B12">
        <v>0.57894736842105265</v>
      </c>
      <c r="D12">
        <f t="shared" si="0"/>
        <v>9.212283695808873</v>
      </c>
      <c r="E12">
        <f t="shared" si="1"/>
        <v>0.33518005540166207</v>
      </c>
      <c r="G12">
        <f t="shared" si="2"/>
        <v>23.883019536610927</v>
      </c>
      <c r="H12">
        <f t="shared" si="3"/>
        <v>-7.9708931529410574</v>
      </c>
      <c r="I12">
        <f t="shared" si="4"/>
        <v>63.535137655602632</v>
      </c>
      <c r="J12">
        <f t="shared" si="5"/>
        <v>99.523004062488923</v>
      </c>
      <c r="K12">
        <f t="shared" si="6"/>
        <v>322.09534193249834</v>
      </c>
      <c r="S12" t="s">
        <v>42</v>
      </c>
      <c r="T12">
        <f>SUM(J2:J101)</f>
        <v>5315.016384237726</v>
      </c>
    </row>
    <row r="13" spans="1:20" x14ac:dyDescent="0.3">
      <c r="A13">
        <v>21.340876124860429</v>
      </c>
      <c r="B13">
        <v>0.63157894736842102</v>
      </c>
      <c r="D13">
        <f t="shared" si="0"/>
        <v>13.478448078859218</v>
      </c>
      <c r="E13">
        <f t="shared" si="1"/>
        <v>0.39889196675900274</v>
      </c>
      <c r="G13">
        <f t="shared" si="2"/>
        <v>24.135579579508413</v>
      </c>
      <c r="H13">
        <f t="shared" si="3"/>
        <v>-2.7947034546479834</v>
      </c>
      <c r="I13">
        <f t="shared" si="4"/>
        <v>7.8103673994213727</v>
      </c>
      <c r="J13">
        <f t="shared" si="5"/>
        <v>94.547651191555317</v>
      </c>
      <c r="K13">
        <f t="shared" si="6"/>
        <v>156.70696126913325</v>
      </c>
      <c r="S13" t="s">
        <v>43</v>
      </c>
      <c r="T13">
        <f>SUM(K2:K101)</f>
        <v>10234.350854215656</v>
      </c>
    </row>
    <row r="14" spans="1:20" x14ac:dyDescent="0.3">
      <c r="A14">
        <v>14.545581384454774</v>
      </c>
      <c r="B14">
        <v>0.68421052631578949</v>
      </c>
      <c r="D14">
        <f t="shared" si="0"/>
        <v>9.9522398946269508</v>
      </c>
      <c r="E14">
        <f t="shared" si="1"/>
        <v>0.46814404432132967</v>
      </c>
      <c r="G14">
        <f t="shared" si="2"/>
        <v>24.388139622405898</v>
      </c>
      <c r="H14">
        <f t="shared" si="3"/>
        <v>-9.8425582379511241</v>
      </c>
      <c r="I14">
        <f t="shared" si="4"/>
        <v>96.875952667459529</v>
      </c>
      <c r="J14">
        <f t="shared" si="5"/>
        <v>89.699871471158474</v>
      </c>
      <c r="K14">
        <f t="shared" si="6"/>
        <v>373.01359394846264</v>
      </c>
      <c r="S14" t="s">
        <v>38</v>
      </c>
      <c r="T14">
        <f>T12/T13</f>
        <v>0.51933107042626014</v>
      </c>
    </row>
    <row r="15" spans="1:20" x14ac:dyDescent="0.3">
      <c r="A15">
        <v>23.781225498256944</v>
      </c>
      <c r="B15">
        <v>0.73684210526315785</v>
      </c>
      <c r="D15">
        <f t="shared" si="0"/>
        <v>17.523008261873535</v>
      </c>
      <c r="E15">
        <f t="shared" si="1"/>
        <v>0.54293628808864258</v>
      </c>
      <c r="G15">
        <f t="shared" si="2"/>
        <v>24.640699665303384</v>
      </c>
      <c r="H15">
        <f t="shared" si="3"/>
        <v>-0.85947416704643942</v>
      </c>
      <c r="I15">
        <f t="shared" si="4"/>
        <v>0.73869584382017084</v>
      </c>
      <c r="J15">
        <f t="shared" si="5"/>
        <v>84.979664901298392</v>
      </c>
      <c r="K15">
        <f t="shared" si="6"/>
        <v>101.56438551751116</v>
      </c>
    </row>
    <row r="16" spans="1:20" x14ac:dyDescent="0.3">
      <c r="A16">
        <v>30.798632725069758</v>
      </c>
      <c r="B16">
        <v>0.78947368421052633</v>
      </c>
      <c r="D16">
        <f t="shared" si="0"/>
        <v>24.314710046107706</v>
      </c>
      <c r="E16">
        <f t="shared" si="1"/>
        <v>0.62326869806094187</v>
      </c>
      <c r="G16">
        <f t="shared" si="2"/>
        <v>24.893259708200869</v>
      </c>
      <c r="H16">
        <f t="shared" si="3"/>
        <v>5.9053730168688894</v>
      </c>
      <c r="I16">
        <f t="shared" si="4"/>
        <v>34.873430468363168</v>
      </c>
      <c r="J16">
        <f t="shared" si="5"/>
        <v>80.387031481975072</v>
      </c>
      <c r="K16">
        <f t="shared" si="6"/>
        <v>9.3667123152482787</v>
      </c>
    </row>
    <row r="17" spans="1:20" x14ac:dyDescent="0.3">
      <c r="A17">
        <v>28.543044786196411</v>
      </c>
      <c r="B17">
        <v>0.84210526315789469</v>
      </c>
      <c r="D17">
        <f t="shared" si="0"/>
        <v>24.036248241007502</v>
      </c>
      <c r="E17">
        <f t="shared" si="1"/>
        <v>0.70914127423822704</v>
      </c>
      <c r="G17">
        <f t="shared" si="2"/>
        <v>25.145819751098355</v>
      </c>
      <c r="H17">
        <f t="shared" si="3"/>
        <v>3.3972250350980566</v>
      </c>
      <c r="I17">
        <f t="shared" si="4"/>
        <v>11.541137939096991</v>
      </c>
      <c r="J17">
        <f t="shared" si="5"/>
        <v>75.921971213188499</v>
      </c>
      <c r="K17">
        <f t="shared" si="6"/>
        <v>28.260881411108066</v>
      </c>
      <c r="S17" t="s">
        <v>53</v>
      </c>
      <c r="T17">
        <f>VAR(A2:A101)</f>
        <v>103.37728135571436</v>
      </c>
    </row>
    <row r="18" spans="1:20" x14ac:dyDescent="0.3">
      <c r="A18">
        <v>33.403110663707537</v>
      </c>
      <c r="B18">
        <v>0.89473684210526316</v>
      </c>
      <c r="D18">
        <f t="shared" si="0"/>
        <v>29.886993751738324</v>
      </c>
      <c r="E18">
        <f t="shared" si="1"/>
        <v>0.80055401662049863</v>
      </c>
      <c r="G18">
        <f t="shared" si="2"/>
        <v>25.39837979399584</v>
      </c>
      <c r="H18">
        <f t="shared" si="3"/>
        <v>8.0047308697116968</v>
      </c>
      <c r="I18">
        <f t="shared" si="4"/>
        <v>64.075716296515381</v>
      </c>
      <c r="J18">
        <f t="shared" si="5"/>
        <v>71.584484094938688</v>
      </c>
      <c r="K18">
        <f t="shared" si="6"/>
        <v>0.20796387836124874</v>
      </c>
      <c r="S18" t="s">
        <v>54</v>
      </c>
      <c r="T18">
        <f>_xlfn.STDEV.P(A2:A101)</f>
        <v>10.116496851289844</v>
      </c>
    </row>
    <row r="19" spans="1:20" x14ac:dyDescent="0.3">
      <c r="A19">
        <v>20.492395448016126</v>
      </c>
      <c r="B19">
        <v>0.94736842105263153</v>
      </c>
      <c r="D19">
        <f t="shared" si="0"/>
        <v>19.413848319173169</v>
      </c>
      <c r="E19">
        <f t="shared" si="1"/>
        <v>0.8975069252077561</v>
      </c>
      <c r="G19">
        <f t="shared" si="2"/>
        <v>25.650939836893325</v>
      </c>
      <c r="H19">
        <f t="shared" si="3"/>
        <v>-5.1585443888771998</v>
      </c>
      <c r="I19">
        <f t="shared" si="4"/>
        <v>26.610580212016444</v>
      </c>
      <c r="J19">
        <f t="shared" si="5"/>
        <v>67.374570127225638</v>
      </c>
      <c r="K19">
        <f t="shared" si="6"/>
        <v>178.66989282856338</v>
      </c>
      <c r="S19" t="s">
        <v>52</v>
      </c>
      <c r="T19">
        <f>CORREL(B2:B101,A2:A101)</f>
        <v>0.72064628662489827</v>
      </c>
    </row>
    <row r="20" spans="1:20" x14ac:dyDescent="0.3">
      <c r="A20">
        <v>32.105569674126905</v>
      </c>
      <c r="B20">
        <v>1</v>
      </c>
      <c r="D20">
        <f t="shared" si="0"/>
        <v>32.105569674126905</v>
      </c>
      <c r="E20">
        <f t="shared" si="1"/>
        <v>1</v>
      </c>
      <c r="G20">
        <f t="shared" si="2"/>
        <v>25.903499879790811</v>
      </c>
      <c r="H20">
        <f t="shared" si="3"/>
        <v>6.2020697943360936</v>
      </c>
      <c r="I20">
        <f t="shared" si="4"/>
        <v>38.465669733816156</v>
      </c>
      <c r="J20">
        <f t="shared" si="5"/>
        <v>63.292229310049358</v>
      </c>
      <c r="K20">
        <f t="shared" si="6"/>
        <v>3.0750132052902948</v>
      </c>
    </row>
    <row r="21" spans="1:20" x14ac:dyDescent="0.3">
      <c r="A21">
        <v>28.95314495691408</v>
      </c>
      <c r="B21">
        <v>1.0526315789473684</v>
      </c>
      <c r="D21">
        <f t="shared" si="0"/>
        <v>30.476994691488503</v>
      </c>
      <c r="E21">
        <f t="shared" si="1"/>
        <v>1.1080332409972298</v>
      </c>
      <c r="G21">
        <f t="shared" si="2"/>
        <v>26.156059922688293</v>
      </c>
      <c r="H21">
        <f t="shared" si="3"/>
        <v>2.7970850342257876</v>
      </c>
      <c r="I21">
        <f t="shared" si="4"/>
        <v>7.823684688689875</v>
      </c>
      <c r="J21">
        <f t="shared" si="5"/>
        <v>59.337461643409881</v>
      </c>
      <c r="K21">
        <f t="shared" si="6"/>
        <v>24.068799441949128</v>
      </c>
    </row>
    <row r="22" spans="1:20" x14ac:dyDescent="0.3">
      <c r="A22">
        <v>37.283357785905167</v>
      </c>
      <c r="B22">
        <v>1.1052631578947369</v>
      </c>
      <c r="D22">
        <f t="shared" si="0"/>
        <v>41.207921763368873</v>
      </c>
      <c r="E22">
        <f t="shared" si="1"/>
        <v>1.2216066481994463</v>
      </c>
      <c r="G22">
        <f t="shared" si="2"/>
        <v>26.408619965585782</v>
      </c>
      <c r="H22">
        <f t="shared" si="3"/>
        <v>10.874737820319385</v>
      </c>
      <c r="I22">
        <f t="shared" si="4"/>
        <v>118.25992266068482</v>
      </c>
      <c r="J22">
        <f t="shared" si="5"/>
        <v>55.51026712730706</v>
      </c>
      <c r="K22">
        <f t="shared" si="6"/>
        <v>11.7252590144649</v>
      </c>
    </row>
    <row r="23" spans="1:20" x14ac:dyDescent="0.3">
      <c r="A23">
        <v>24.304130575937616</v>
      </c>
      <c r="B23">
        <v>1.1578947368421053</v>
      </c>
      <c r="D23">
        <f t="shared" si="0"/>
        <v>28.141624877401451</v>
      </c>
      <c r="E23">
        <f t="shared" si="1"/>
        <v>1.3407202216066483</v>
      </c>
      <c r="G23">
        <f t="shared" si="2"/>
        <v>26.661180008483264</v>
      </c>
      <c r="H23">
        <f t="shared" si="3"/>
        <v>-2.3570494325456472</v>
      </c>
      <c r="I23">
        <f t="shared" si="4"/>
        <v>5.5556820274637575</v>
      </c>
      <c r="J23">
        <f t="shared" si="5"/>
        <v>51.8106457617411</v>
      </c>
      <c r="K23">
        <f t="shared" si="6"/>
        <v>91.298228619532438</v>
      </c>
    </row>
    <row r="24" spans="1:20" x14ac:dyDescent="0.3">
      <c r="A24">
        <v>33.175887555027472</v>
      </c>
      <c r="B24">
        <v>1.2105263157894737</v>
      </c>
      <c r="D24">
        <f t="shared" si="0"/>
        <v>40.160284935033253</v>
      </c>
      <c r="E24">
        <f t="shared" si="1"/>
        <v>1.4653739612188366</v>
      </c>
      <c r="G24">
        <f t="shared" si="2"/>
        <v>26.913740051380749</v>
      </c>
      <c r="H24">
        <f t="shared" si="3"/>
        <v>6.2621475036467231</v>
      </c>
      <c r="I24">
        <f t="shared" si="4"/>
        <v>39.214491357428884</v>
      </c>
      <c r="J24">
        <f t="shared" si="5"/>
        <v>48.238597546711851</v>
      </c>
      <c r="K24">
        <f t="shared" si="6"/>
        <v>0.46683558581411866</v>
      </c>
    </row>
    <row r="25" spans="1:20" x14ac:dyDescent="0.3">
      <c r="A25">
        <v>33.435604658491819</v>
      </c>
      <c r="B25">
        <v>1.263157894736842</v>
      </c>
      <c r="D25">
        <f t="shared" si="0"/>
        <v>42.234447989673875</v>
      </c>
      <c r="E25">
        <f t="shared" si="1"/>
        <v>1.5955678670360109</v>
      </c>
      <c r="G25">
        <f t="shared" si="2"/>
        <v>27.166300094278235</v>
      </c>
      <c r="H25">
        <f t="shared" si="3"/>
        <v>6.2693045642135843</v>
      </c>
      <c r="I25">
        <f t="shared" si="4"/>
        <v>39.304179718869278</v>
      </c>
      <c r="J25">
        <f t="shared" si="5"/>
        <v>44.794122482219358</v>
      </c>
      <c r="K25">
        <f t="shared" si="6"/>
        <v>0.1793832283041388</v>
      </c>
    </row>
    <row r="26" spans="1:20" x14ac:dyDescent="0.3">
      <c r="A26">
        <v>26.080305829108404</v>
      </c>
      <c r="B26">
        <v>1.3157894736842106</v>
      </c>
      <c r="D26">
        <f t="shared" si="0"/>
        <v>34.316191880405796</v>
      </c>
      <c r="E26">
        <f t="shared" si="1"/>
        <v>1.7313019390581721</v>
      </c>
      <c r="G26">
        <f t="shared" si="2"/>
        <v>27.41886013717572</v>
      </c>
      <c r="H26">
        <f t="shared" si="3"/>
        <v>-1.3385543080673159</v>
      </c>
      <c r="I26">
        <f t="shared" si="4"/>
        <v>1.7917276356455709</v>
      </c>
      <c r="J26">
        <f t="shared" si="5"/>
        <v>41.477220568263625</v>
      </c>
      <c r="K26">
        <f t="shared" si="6"/>
        <v>60.510280210679994</v>
      </c>
    </row>
    <row r="27" spans="1:20" x14ac:dyDescent="0.3">
      <c r="A27">
        <v>33.397547226378201</v>
      </c>
      <c r="B27">
        <v>1.368421052631579</v>
      </c>
      <c r="D27">
        <f t="shared" si="0"/>
        <v>45.701906730833329</v>
      </c>
      <c r="E27">
        <f t="shared" si="1"/>
        <v>1.8725761772853187</v>
      </c>
      <c r="G27">
        <f t="shared" si="2"/>
        <v>27.671420180073206</v>
      </c>
      <c r="H27">
        <f t="shared" si="3"/>
        <v>5.7261270463049954</v>
      </c>
      <c r="I27">
        <f t="shared" si="4"/>
        <v>32.788530950425567</v>
      </c>
      <c r="J27">
        <f t="shared" si="5"/>
        <v>38.287891804844648</v>
      </c>
      <c r="K27">
        <f t="shared" si="6"/>
        <v>0.21306902515963755</v>
      </c>
    </row>
    <row r="28" spans="1:20" x14ac:dyDescent="0.3">
      <c r="A28">
        <v>38.478666684845763</v>
      </c>
      <c r="B28">
        <v>1.4210526315789473</v>
      </c>
      <c r="D28">
        <f t="shared" si="0"/>
        <v>54.680210552149241</v>
      </c>
      <c r="E28">
        <f t="shared" si="1"/>
        <v>2.0193905817174516</v>
      </c>
      <c r="G28">
        <f t="shared" si="2"/>
        <v>27.923980222970691</v>
      </c>
      <c r="H28">
        <f t="shared" si="3"/>
        <v>10.554686461875072</v>
      </c>
      <c r="I28">
        <f t="shared" si="4"/>
        <v>111.40140630848892</v>
      </c>
      <c r="J28">
        <f t="shared" si="5"/>
        <v>35.226136191962432</v>
      </c>
      <c r="K28">
        <f t="shared" si="6"/>
        <v>21.340015418159979</v>
      </c>
    </row>
    <row r="29" spans="1:20" x14ac:dyDescent="0.3">
      <c r="A29">
        <v>24.384159941334438</v>
      </c>
      <c r="B29">
        <v>1.4736842105263157</v>
      </c>
      <c r="D29">
        <f t="shared" si="0"/>
        <v>35.934551492492858</v>
      </c>
      <c r="E29">
        <f t="shared" si="1"/>
        <v>2.1717451523545703</v>
      </c>
      <c r="G29">
        <f t="shared" si="2"/>
        <v>28.176540265868177</v>
      </c>
      <c r="H29">
        <f t="shared" si="3"/>
        <v>-3.7923803245337382</v>
      </c>
      <c r="I29">
        <f t="shared" si="4"/>
        <v>14.382148525910621</v>
      </c>
      <c r="J29">
        <f t="shared" si="5"/>
        <v>32.291953729616978</v>
      </c>
      <c r="K29">
        <f t="shared" si="6"/>
        <v>89.775270440679378</v>
      </c>
    </row>
    <row r="30" spans="1:20" x14ac:dyDescent="0.3">
      <c r="A30">
        <v>29.832364921018026</v>
      </c>
      <c r="B30">
        <v>1.5263157894736843</v>
      </c>
      <c r="D30">
        <f t="shared" si="0"/>
        <v>45.533609616290676</v>
      </c>
      <c r="E30">
        <f t="shared" si="1"/>
        <v>2.3296398891966761</v>
      </c>
      <c r="G30">
        <f t="shared" si="2"/>
        <v>28.429100308765662</v>
      </c>
      <c r="H30">
        <f t="shared" si="3"/>
        <v>1.4032646122523644</v>
      </c>
      <c r="I30">
        <f t="shared" si="4"/>
        <v>1.9691515719997787</v>
      </c>
      <c r="J30">
        <f t="shared" si="5"/>
        <v>29.485344417808282</v>
      </c>
      <c r="K30">
        <f t="shared" si="6"/>
        <v>16.214927451127963</v>
      </c>
    </row>
    <row r="31" spans="1:20" x14ac:dyDescent="0.3">
      <c r="A31">
        <v>26.311657633983693</v>
      </c>
      <c r="B31">
        <v>1.5789473684210527</v>
      </c>
      <c r="D31">
        <f t="shared" si="0"/>
        <v>41.544722579974255</v>
      </c>
      <c r="E31">
        <f t="shared" si="1"/>
        <v>2.4930747922437675</v>
      </c>
      <c r="G31">
        <f t="shared" si="2"/>
        <v>28.681660351663147</v>
      </c>
      <c r="H31">
        <f t="shared" si="3"/>
        <v>-2.3700027176794549</v>
      </c>
      <c r="I31">
        <f t="shared" si="4"/>
        <v>5.6169128818080019</v>
      </c>
      <c r="J31">
        <f t="shared" si="5"/>
        <v>26.806308256536347</v>
      </c>
      <c r="K31">
        <f t="shared" si="6"/>
        <v>56.964508648159736</v>
      </c>
    </row>
    <row r="32" spans="1:20" x14ac:dyDescent="0.3">
      <c r="A32">
        <v>34.519164455109845</v>
      </c>
      <c r="B32">
        <v>1.631578947368421</v>
      </c>
      <c r="D32">
        <f t="shared" si="0"/>
        <v>56.320742005705533</v>
      </c>
      <c r="E32">
        <f t="shared" si="1"/>
        <v>2.6620498614958445</v>
      </c>
      <c r="G32">
        <f t="shared" si="2"/>
        <v>28.934220394560633</v>
      </c>
      <c r="H32">
        <f t="shared" si="3"/>
        <v>5.584944060549212</v>
      </c>
      <c r="I32">
        <f t="shared" si="4"/>
        <v>31.191600159463921</v>
      </c>
      <c r="J32">
        <f t="shared" si="5"/>
        <v>24.254845245801171</v>
      </c>
      <c r="K32">
        <f t="shared" si="6"/>
        <v>0.43563065628306868</v>
      </c>
    </row>
    <row r="33" spans="1:11" x14ac:dyDescent="0.3">
      <c r="A33">
        <v>31.801679266358057</v>
      </c>
      <c r="B33">
        <v>1.6842105263157894</v>
      </c>
      <c r="D33">
        <f t="shared" si="0"/>
        <v>53.560722974918832</v>
      </c>
      <c r="E33">
        <f t="shared" si="1"/>
        <v>2.8365650969529081</v>
      </c>
      <c r="G33">
        <f t="shared" si="2"/>
        <v>29.186780437458118</v>
      </c>
      <c r="H33">
        <f t="shared" si="3"/>
        <v>2.6148988288999391</v>
      </c>
      <c r="I33">
        <f t="shared" si="4"/>
        <v>6.8376958853822725</v>
      </c>
      <c r="J33">
        <f t="shared" si="5"/>
        <v>21.830955385602753</v>
      </c>
      <c r="K33">
        <f t="shared" si="6"/>
        <v>4.2331497362016712</v>
      </c>
    </row>
    <row r="34" spans="1:11" x14ac:dyDescent="0.3">
      <c r="A34">
        <v>24.619264435862213</v>
      </c>
      <c r="B34">
        <v>1.736842105263158</v>
      </c>
      <c r="D34">
        <f t="shared" si="0"/>
        <v>42.759775072813319</v>
      </c>
      <c r="E34">
        <f t="shared" si="1"/>
        <v>3.0166204986149587</v>
      </c>
      <c r="G34">
        <f t="shared" si="2"/>
        <v>29.439340480355604</v>
      </c>
      <c r="H34">
        <f t="shared" si="3"/>
        <v>-4.8200760444933906</v>
      </c>
      <c r="I34">
        <f t="shared" si="4"/>
        <v>23.233133074699051</v>
      </c>
      <c r="J34">
        <f t="shared" si="5"/>
        <v>19.534638675941093</v>
      </c>
      <c r="K34">
        <f t="shared" si="6"/>
        <v>85.375323190463689</v>
      </c>
    </row>
    <row r="35" spans="1:11" x14ac:dyDescent="0.3">
      <c r="A35">
        <v>29.141326524014652</v>
      </c>
      <c r="B35">
        <v>1.7894736842105263</v>
      </c>
      <c r="D35">
        <f t="shared" si="0"/>
        <v>52.147636937710431</v>
      </c>
      <c r="E35">
        <f t="shared" si="1"/>
        <v>3.2022160664819945</v>
      </c>
      <c r="G35">
        <f t="shared" si="2"/>
        <v>29.691900523253089</v>
      </c>
      <c r="H35">
        <f t="shared" si="3"/>
        <v>-0.55057399923843775</v>
      </c>
      <c r="I35">
        <f t="shared" si="4"/>
        <v>0.30313172863740723</v>
      </c>
      <c r="J35">
        <f t="shared" si="5"/>
        <v>17.365895116816194</v>
      </c>
      <c r="K35">
        <f t="shared" si="6"/>
        <v>22.257775610028276</v>
      </c>
    </row>
    <row r="36" spans="1:11" x14ac:dyDescent="0.3">
      <c r="A36">
        <v>32.714778147031438</v>
      </c>
      <c r="B36">
        <v>1.8421052631578947</v>
      </c>
      <c r="D36">
        <f t="shared" si="0"/>
        <v>60.264065007689489</v>
      </c>
      <c r="E36">
        <f t="shared" si="1"/>
        <v>3.3933518005540164</v>
      </c>
      <c r="G36">
        <f t="shared" si="2"/>
        <v>29.944460566150575</v>
      </c>
      <c r="H36">
        <f t="shared" si="3"/>
        <v>2.7703175808808638</v>
      </c>
      <c r="I36">
        <f t="shared" si="4"/>
        <v>7.6746594989376016</v>
      </c>
      <c r="J36">
        <f t="shared" si="5"/>
        <v>15.324724708228056</v>
      </c>
      <c r="K36">
        <f t="shared" si="6"/>
        <v>1.3095668680909722</v>
      </c>
    </row>
    <row r="37" spans="1:11" x14ac:dyDescent="0.3">
      <c r="A37">
        <v>32.284855465037673</v>
      </c>
      <c r="B37">
        <v>1.8947368421052631</v>
      </c>
      <c r="D37">
        <f t="shared" si="0"/>
        <v>61.171305091650325</v>
      </c>
      <c r="E37">
        <f t="shared" si="1"/>
        <v>3.5900277008310244</v>
      </c>
      <c r="G37">
        <f t="shared" si="2"/>
        <v>30.19702060904806</v>
      </c>
      <c r="H37">
        <f t="shared" si="3"/>
        <v>2.0878348559896125</v>
      </c>
      <c r="I37">
        <f t="shared" si="4"/>
        <v>4.359054385885166</v>
      </c>
      <c r="J37">
        <f t="shared" si="5"/>
        <v>13.411127450176675</v>
      </c>
      <c r="K37">
        <f t="shared" si="6"/>
        <v>2.4783756731054747</v>
      </c>
    </row>
    <row r="38" spans="1:11" x14ac:dyDescent="0.3">
      <c r="A38">
        <v>28.803757914753078</v>
      </c>
      <c r="B38">
        <v>1.9473684210526316</v>
      </c>
      <c r="D38">
        <f t="shared" si="0"/>
        <v>56.091528570834946</v>
      </c>
      <c r="E38">
        <f t="shared" si="1"/>
        <v>3.7922437673130198</v>
      </c>
      <c r="G38">
        <f t="shared" si="2"/>
        <v>30.449580651945546</v>
      </c>
      <c r="H38">
        <f t="shared" si="3"/>
        <v>-1.6458227371924679</v>
      </c>
      <c r="I38">
        <f t="shared" si="4"/>
        <v>2.7087324822597072</v>
      </c>
      <c r="J38">
        <f t="shared" si="5"/>
        <v>11.625103342662054</v>
      </c>
      <c r="K38">
        <f t="shared" si="6"/>
        <v>25.55690047481033</v>
      </c>
    </row>
    <row r="39" spans="1:11" x14ac:dyDescent="0.3">
      <c r="A39">
        <v>42.677454929276649</v>
      </c>
      <c r="B39">
        <v>2</v>
      </c>
      <c r="D39">
        <f t="shared" si="0"/>
        <v>85.354909858553299</v>
      </c>
      <c r="E39">
        <f t="shared" si="1"/>
        <v>4</v>
      </c>
      <c r="G39">
        <f t="shared" si="2"/>
        <v>30.702140694843031</v>
      </c>
      <c r="H39">
        <f t="shared" si="3"/>
        <v>11.975314234433618</v>
      </c>
      <c r="I39">
        <f t="shared" si="4"/>
        <v>143.40815101342844</v>
      </c>
      <c r="J39">
        <f t="shared" si="5"/>
        <v>9.966652385684192</v>
      </c>
      <c r="K39">
        <f t="shared" si="6"/>
        <v>77.762656480127575</v>
      </c>
    </row>
    <row r="40" spans="1:11" x14ac:dyDescent="0.3">
      <c r="A40">
        <v>36.033106926140945</v>
      </c>
      <c r="B40">
        <v>2.0526315789473686</v>
      </c>
      <c r="D40">
        <f t="shared" si="0"/>
        <v>73.962693164184046</v>
      </c>
      <c r="E40">
        <f t="shared" si="1"/>
        <v>4.2132963988919672</v>
      </c>
      <c r="G40">
        <f t="shared" si="2"/>
        <v>30.954700737740517</v>
      </c>
      <c r="H40">
        <f t="shared" si="3"/>
        <v>5.0784061884004288</v>
      </c>
      <c r="I40">
        <f t="shared" si="4"/>
        <v>25.790209414383771</v>
      </c>
      <c r="J40">
        <f t="shared" si="5"/>
        <v>8.4357745792430912</v>
      </c>
      <c r="K40">
        <f t="shared" si="6"/>
        <v>4.726126843381917</v>
      </c>
    </row>
    <row r="41" spans="1:11" x14ac:dyDescent="0.3">
      <c r="A41">
        <v>34.293567302714102</v>
      </c>
      <c r="B41">
        <v>2.1052631578947367</v>
      </c>
      <c r="D41">
        <f t="shared" si="0"/>
        <v>72.196983795187577</v>
      </c>
      <c r="E41">
        <f t="shared" si="1"/>
        <v>4.4321329639889191</v>
      </c>
      <c r="G41">
        <f t="shared" si="2"/>
        <v>31.207260780637998</v>
      </c>
      <c r="H41">
        <f t="shared" si="3"/>
        <v>3.0863065220761037</v>
      </c>
      <c r="I41">
        <f t="shared" si="4"/>
        <v>9.5252879482094954</v>
      </c>
      <c r="J41">
        <f t="shared" si="5"/>
        <v>7.0324699233387671</v>
      </c>
      <c r="K41">
        <f t="shared" si="6"/>
        <v>0.18872601173144402</v>
      </c>
    </row>
    <row r="42" spans="1:11" x14ac:dyDescent="0.3">
      <c r="A42">
        <v>42.074427909302059</v>
      </c>
      <c r="B42">
        <v>2.1578947368421053</v>
      </c>
      <c r="D42">
        <f t="shared" si="0"/>
        <v>90.792186541125503</v>
      </c>
      <c r="E42">
        <f t="shared" si="1"/>
        <v>4.6565096952908593</v>
      </c>
      <c r="G42">
        <f t="shared" si="2"/>
        <v>31.459820823535487</v>
      </c>
      <c r="H42">
        <f t="shared" si="3"/>
        <v>10.614607085766572</v>
      </c>
      <c r="I42">
        <f t="shared" si="4"/>
        <v>112.66988358520592</v>
      </c>
      <c r="J42">
        <f t="shared" si="5"/>
        <v>5.7567384179711656</v>
      </c>
      <c r="K42">
        <f t="shared" si="6"/>
        <v>67.490935205675527</v>
      </c>
    </row>
    <row r="43" spans="1:11" x14ac:dyDescent="0.3">
      <c r="A43">
        <v>41.184432076540133</v>
      </c>
      <c r="B43">
        <v>2.2105263157894739</v>
      </c>
      <c r="D43">
        <f t="shared" si="0"/>
        <v>91.039270906036094</v>
      </c>
      <c r="E43">
        <f t="shared" si="1"/>
        <v>4.8864265927977852</v>
      </c>
      <c r="G43">
        <f t="shared" si="2"/>
        <v>31.712380866432973</v>
      </c>
      <c r="H43">
        <f t="shared" si="3"/>
        <v>9.4720512101071606</v>
      </c>
      <c r="I43">
        <f t="shared" si="4"/>
        <v>89.719754126892525</v>
      </c>
      <c r="J43">
        <f t="shared" si="5"/>
        <v>4.6085800631403417</v>
      </c>
      <c r="K43">
        <f t="shared" si="6"/>
        <v>53.659885970851931</v>
      </c>
    </row>
    <row r="44" spans="1:11" x14ac:dyDescent="0.3">
      <c r="A44">
        <v>40.450388850225742</v>
      </c>
      <c r="B44">
        <v>2.263157894736842</v>
      </c>
      <c r="D44">
        <f t="shared" si="0"/>
        <v>91.545616871563524</v>
      </c>
      <c r="E44">
        <f t="shared" si="1"/>
        <v>5.121883656509695</v>
      </c>
      <c r="G44">
        <f t="shared" si="2"/>
        <v>31.964940909330455</v>
      </c>
      <c r="H44">
        <f t="shared" si="3"/>
        <v>8.4854479408952876</v>
      </c>
      <c r="I44">
        <f t="shared" si="4"/>
        <v>72.002826757644073</v>
      </c>
      <c r="J44">
        <f t="shared" si="5"/>
        <v>3.5879948588462907</v>
      </c>
      <c r="K44">
        <f t="shared" si="6"/>
        <v>43.444545177137265</v>
      </c>
    </row>
    <row r="45" spans="1:11" x14ac:dyDescent="0.3">
      <c r="A45">
        <v>22.067587598372821</v>
      </c>
      <c r="B45">
        <v>2.3157894736842106</v>
      </c>
      <c r="D45">
        <f t="shared" si="0"/>
        <v>51.103887069916006</v>
      </c>
      <c r="E45">
        <f t="shared" si="1"/>
        <v>5.3628808864265931</v>
      </c>
      <c r="G45">
        <f t="shared" si="2"/>
        <v>32.217500952227937</v>
      </c>
      <c r="H45">
        <f t="shared" si="3"/>
        <v>-10.149913353855116</v>
      </c>
      <c r="I45">
        <f t="shared" si="4"/>
        <v>103.02074109076641</v>
      </c>
      <c r="J45">
        <f t="shared" si="5"/>
        <v>2.6949828050889955</v>
      </c>
      <c r="K45">
        <f t="shared" si="6"/>
        <v>139.04073707257541</v>
      </c>
    </row>
    <row r="46" spans="1:11" x14ac:dyDescent="0.3">
      <c r="A46">
        <v>27.009304227241429</v>
      </c>
      <c r="B46">
        <v>2.3684210526315788</v>
      </c>
      <c r="D46">
        <f t="shared" si="0"/>
        <v>63.969404748729694</v>
      </c>
      <c r="E46">
        <f t="shared" si="1"/>
        <v>5.609418282548476</v>
      </c>
      <c r="G46">
        <f t="shared" si="2"/>
        <v>32.470060995125422</v>
      </c>
      <c r="H46">
        <f t="shared" si="3"/>
        <v>-5.4607567678839928</v>
      </c>
      <c r="I46">
        <f t="shared" si="4"/>
        <v>29.81986447799083</v>
      </c>
      <c r="J46">
        <f t="shared" si="5"/>
        <v>1.9295439018684464</v>
      </c>
      <c r="K46">
        <f t="shared" si="6"/>
        <v>46.92026697890379</v>
      </c>
    </row>
    <row r="47" spans="1:11" x14ac:dyDescent="0.3">
      <c r="A47">
        <v>23.506141481372861</v>
      </c>
      <c r="B47">
        <v>2.4210526315789473</v>
      </c>
      <c r="D47">
        <f t="shared" si="0"/>
        <v>56.909605691744822</v>
      </c>
      <c r="E47">
        <f t="shared" si="1"/>
        <v>5.8614958448753463</v>
      </c>
      <c r="G47">
        <f t="shared" si="2"/>
        <v>32.722621038022908</v>
      </c>
      <c r="H47">
        <f t="shared" si="3"/>
        <v>-9.2164795566500466</v>
      </c>
      <c r="I47">
        <f t="shared" si="4"/>
        <v>84.943495418148245</v>
      </c>
      <c r="J47">
        <f t="shared" si="5"/>
        <v>1.2916781491846565</v>
      </c>
      <c r="K47">
        <f t="shared" si="6"/>
        <v>107.18460381705464</v>
      </c>
    </row>
    <row r="48" spans="1:11" x14ac:dyDescent="0.3">
      <c r="A48">
        <v>21.64284778291513</v>
      </c>
      <c r="B48">
        <v>2.4736842105263159</v>
      </c>
      <c r="D48">
        <f t="shared" si="0"/>
        <v>53.53757083142164</v>
      </c>
      <c r="E48">
        <f t="shared" si="1"/>
        <v>6.1191135734072031</v>
      </c>
      <c r="G48">
        <f t="shared" si="2"/>
        <v>32.975181080920393</v>
      </c>
      <c r="H48">
        <f t="shared" si="3"/>
        <v>-11.332333298005263</v>
      </c>
      <c r="I48">
        <f t="shared" si="4"/>
        <v>128.42177797707885</v>
      </c>
      <c r="J48">
        <f t="shared" si="5"/>
        <v>0.78138554703762619</v>
      </c>
      <c r="K48">
        <f t="shared" si="6"/>
        <v>149.23782561122584</v>
      </c>
    </row>
    <row r="49" spans="1:11" x14ac:dyDescent="0.3">
      <c r="A49">
        <v>27.02549311725268</v>
      </c>
      <c r="B49">
        <v>2.5263157894736841</v>
      </c>
      <c r="D49">
        <f t="shared" si="0"/>
        <v>68.274929980427814</v>
      </c>
      <c r="E49">
        <f t="shared" si="1"/>
        <v>6.3822714681440438</v>
      </c>
      <c r="G49">
        <f t="shared" si="2"/>
        <v>33.227741123817879</v>
      </c>
      <c r="H49">
        <f t="shared" si="3"/>
        <v>-6.202248006565199</v>
      </c>
      <c r="I49">
        <f t="shared" si="4"/>
        <v>38.467880334941988</v>
      </c>
      <c r="J49">
        <f t="shared" si="5"/>
        <v>0.39866609542735515</v>
      </c>
      <c r="K49">
        <f t="shared" si="6"/>
        <v>46.698746543363917</v>
      </c>
    </row>
    <row r="50" spans="1:11" x14ac:dyDescent="0.3">
      <c r="A50">
        <v>33.096905455851285</v>
      </c>
      <c r="B50">
        <v>2.5789473684210527</v>
      </c>
      <c r="D50">
        <f t="shared" si="0"/>
        <v>85.355177228248053</v>
      </c>
      <c r="E50">
        <f t="shared" si="1"/>
        <v>6.6509695290858728</v>
      </c>
      <c r="G50">
        <f t="shared" si="2"/>
        <v>33.480301166715364</v>
      </c>
      <c r="H50">
        <f t="shared" si="3"/>
        <v>-0.38339571086407886</v>
      </c>
      <c r="I50">
        <f t="shared" si="4"/>
        <v>0.14699227110897237</v>
      </c>
      <c r="J50">
        <f t="shared" si="5"/>
        <v>0.14351979435384354</v>
      </c>
      <c r="K50">
        <f t="shared" si="6"/>
        <v>0.58100337701043603</v>
      </c>
    </row>
    <row r="51" spans="1:11" x14ac:dyDescent="0.3">
      <c r="A51">
        <v>30.066495061369157</v>
      </c>
      <c r="B51">
        <v>2.6315789473684212</v>
      </c>
      <c r="D51">
        <f t="shared" si="0"/>
        <v>79.12235542465568</v>
      </c>
      <c r="E51">
        <f t="shared" si="1"/>
        <v>6.9252077562326884</v>
      </c>
      <c r="G51">
        <f t="shared" si="2"/>
        <v>33.73286120961285</v>
      </c>
      <c r="H51">
        <f t="shared" si="3"/>
        <v>-3.6663661482436929</v>
      </c>
      <c r="I51">
        <f t="shared" si="4"/>
        <v>13.442240732987292</v>
      </c>
      <c r="J51">
        <f t="shared" si="5"/>
        <v>1.5946643817091335E-2</v>
      </c>
      <c r="K51">
        <f t="shared" si="6"/>
        <v>14.384164968482596</v>
      </c>
    </row>
    <row r="52" spans="1:11" x14ac:dyDescent="0.3">
      <c r="A52">
        <v>33.467060188377651</v>
      </c>
      <c r="B52">
        <v>2.6842105263157894</v>
      </c>
      <c r="D52">
        <f t="shared" si="0"/>
        <v>89.83263524248737</v>
      </c>
      <c r="E52">
        <f t="shared" si="1"/>
        <v>7.2049861495844869</v>
      </c>
      <c r="G52">
        <f t="shared" si="2"/>
        <v>33.985421252510335</v>
      </c>
      <c r="H52">
        <f t="shared" si="3"/>
        <v>-0.51836106413268368</v>
      </c>
      <c r="I52">
        <f t="shared" si="4"/>
        <v>0.26869819280876822</v>
      </c>
      <c r="J52">
        <f t="shared" si="5"/>
        <v>1.5946643817098514E-2</v>
      </c>
      <c r="K52">
        <f t="shared" si="6"/>
        <v>0.15372754403211519</v>
      </c>
    </row>
    <row r="53" spans="1:11" x14ac:dyDescent="0.3">
      <c r="A53">
        <v>23.186156470744056</v>
      </c>
      <c r="B53">
        <v>2.736842105263158</v>
      </c>
      <c r="D53">
        <f t="shared" si="0"/>
        <v>63.456849288352153</v>
      </c>
      <c r="E53">
        <f t="shared" si="1"/>
        <v>7.4903047091412747</v>
      </c>
      <c r="G53">
        <f t="shared" si="2"/>
        <v>34.23798129540782</v>
      </c>
      <c r="H53">
        <f t="shared" si="3"/>
        <v>-11.051824824663765</v>
      </c>
      <c r="I53">
        <f t="shared" si="4"/>
        <v>122.14283195505425</v>
      </c>
      <c r="J53">
        <f t="shared" si="5"/>
        <v>0.14351979435386508</v>
      </c>
      <c r="K53">
        <f t="shared" si="6"/>
        <v>113.91260369397008</v>
      </c>
    </row>
    <row r="54" spans="1:11" x14ac:dyDescent="0.3">
      <c r="A54">
        <v>24.216491996032666</v>
      </c>
      <c r="B54">
        <v>2.7894736842105261</v>
      </c>
      <c r="D54">
        <f t="shared" si="0"/>
        <v>67.551267146827954</v>
      </c>
      <c r="E54">
        <f t="shared" si="1"/>
        <v>7.7811634349030463</v>
      </c>
      <c r="G54">
        <f t="shared" si="2"/>
        <v>34.490541338305306</v>
      </c>
      <c r="H54">
        <f t="shared" si="3"/>
        <v>-10.27404934227264</v>
      </c>
      <c r="I54">
        <f t="shared" si="4"/>
        <v>105.55608988745287</v>
      </c>
      <c r="J54">
        <f t="shared" si="5"/>
        <v>0.39866609542739107</v>
      </c>
      <c r="K54">
        <f t="shared" si="6"/>
        <v>92.980684269803675</v>
      </c>
    </row>
    <row r="55" spans="1:11" x14ac:dyDescent="0.3">
      <c r="A55">
        <v>39.125537951733349</v>
      </c>
      <c r="B55">
        <v>2.8421052631578947</v>
      </c>
      <c r="D55">
        <f t="shared" si="0"/>
        <v>111.19889733650531</v>
      </c>
      <c r="E55">
        <f t="shared" si="1"/>
        <v>8.0775623268698062</v>
      </c>
      <c r="G55">
        <f t="shared" si="2"/>
        <v>34.743101381202791</v>
      </c>
      <c r="H55">
        <f t="shared" si="3"/>
        <v>4.3824365705305581</v>
      </c>
      <c r="I55">
        <f t="shared" si="4"/>
        <v>19.205750294723639</v>
      </c>
      <c r="J55">
        <f t="shared" si="5"/>
        <v>0.78138554703767638</v>
      </c>
      <c r="K55">
        <f t="shared" si="6"/>
        <v>27.734934419502387</v>
      </c>
    </row>
    <row r="56" spans="1:11" x14ac:dyDescent="0.3">
      <c r="A56">
        <v>35.955968818756524</v>
      </c>
      <c r="B56">
        <v>2.8947368421052633</v>
      </c>
      <c r="D56">
        <f t="shared" si="0"/>
        <v>104.08306763324258</v>
      </c>
      <c r="E56">
        <f t="shared" si="1"/>
        <v>8.3795013850415518</v>
      </c>
      <c r="G56">
        <f t="shared" si="2"/>
        <v>34.995661424100277</v>
      </c>
      <c r="H56">
        <f t="shared" si="3"/>
        <v>0.96030739465624748</v>
      </c>
      <c r="I56">
        <f t="shared" si="4"/>
        <v>0.92219029223146987</v>
      </c>
      <c r="J56">
        <f t="shared" si="5"/>
        <v>1.2916781491847211</v>
      </c>
      <c r="K56">
        <f t="shared" si="6"/>
        <v>4.3966859325186078</v>
      </c>
    </row>
    <row r="57" spans="1:11" x14ac:dyDescent="0.3">
      <c r="A57">
        <v>42.006944518087124</v>
      </c>
      <c r="B57">
        <v>2.9473684210526314</v>
      </c>
      <c r="D57">
        <f t="shared" si="0"/>
        <v>123.80994173751994</v>
      </c>
      <c r="E57">
        <f t="shared" si="1"/>
        <v>8.6869806094182813</v>
      </c>
      <c r="G57">
        <f t="shared" si="2"/>
        <v>35.248221466997762</v>
      </c>
      <c r="H57">
        <f t="shared" si="3"/>
        <v>6.7587230510893619</v>
      </c>
      <c r="I57">
        <f t="shared" si="4"/>
        <v>45.680337281326693</v>
      </c>
      <c r="J57">
        <f t="shared" si="5"/>
        <v>1.9295439018685252</v>
      </c>
      <c r="K57">
        <f t="shared" si="6"/>
        <v>66.38669840406429</v>
      </c>
    </row>
    <row r="58" spans="1:11" x14ac:dyDescent="0.3">
      <c r="A58">
        <v>24.190162677240366</v>
      </c>
      <c r="B58">
        <v>3</v>
      </c>
      <c r="D58">
        <f t="shared" si="0"/>
        <v>72.570488031721098</v>
      </c>
      <c r="E58">
        <f t="shared" si="1"/>
        <v>9</v>
      </c>
      <c r="G58">
        <f t="shared" si="2"/>
        <v>35.500781509895248</v>
      </c>
      <c r="H58">
        <f t="shared" si="3"/>
        <v>-11.310618832654882</v>
      </c>
      <c r="I58">
        <f t="shared" si="4"/>
        <v>127.93009837760728</v>
      </c>
      <c r="J58">
        <f t="shared" si="5"/>
        <v>2.6949828050890887</v>
      </c>
      <c r="K58">
        <f t="shared" si="6"/>
        <v>93.489146274254537</v>
      </c>
    </row>
    <row r="59" spans="1:11" x14ac:dyDescent="0.3">
      <c r="A59">
        <v>37.364475621097057</v>
      </c>
      <c r="B59">
        <v>3.0526315789473686</v>
      </c>
      <c r="D59">
        <f t="shared" si="0"/>
        <v>114.05997821176997</v>
      </c>
      <c r="E59">
        <f t="shared" si="1"/>
        <v>9.3185595567867043</v>
      </c>
      <c r="G59">
        <f t="shared" si="2"/>
        <v>35.753341552792733</v>
      </c>
      <c r="H59">
        <f t="shared" si="3"/>
        <v>1.6111340683043238</v>
      </c>
      <c r="I59">
        <f t="shared" si="4"/>
        <v>2.5957529860508415</v>
      </c>
      <c r="J59">
        <f t="shared" si="5"/>
        <v>3.5879948588464119</v>
      </c>
      <c r="K59">
        <f t="shared" si="6"/>
        <v>12.287369185965403</v>
      </c>
    </row>
    <row r="60" spans="1:11" x14ac:dyDescent="0.3">
      <c r="A60">
        <v>33.640307185136088</v>
      </c>
      <c r="B60">
        <v>3.1052631578947367</v>
      </c>
      <c r="D60">
        <f t="shared" si="0"/>
        <v>104.46200652226469</v>
      </c>
      <c r="E60">
        <f t="shared" si="1"/>
        <v>9.6426592797783925</v>
      </c>
      <c r="G60">
        <f t="shared" si="2"/>
        <v>36.005901595690219</v>
      </c>
      <c r="H60">
        <f t="shared" si="3"/>
        <v>-2.3655944105541309</v>
      </c>
      <c r="I60">
        <f t="shared" si="4"/>
        <v>5.5960369152449463</v>
      </c>
      <c r="J60">
        <f t="shared" si="5"/>
        <v>4.6085800631404936</v>
      </c>
      <c r="K60">
        <f t="shared" si="6"/>
        <v>4.7888339656119584E-2</v>
      </c>
    </row>
    <row r="61" spans="1:11" x14ac:dyDescent="0.3">
      <c r="A61">
        <v>43.609609504233084</v>
      </c>
      <c r="B61">
        <v>3.1578947368421053</v>
      </c>
      <c r="D61">
        <f t="shared" si="0"/>
        <v>137.71455632915712</v>
      </c>
      <c r="E61">
        <f t="shared" si="1"/>
        <v>9.97229916897507</v>
      </c>
      <c r="G61">
        <f t="shared" si="2"/>
        <v>36.258461638587704</v>
      </c>
      <c r="H61">
        <f t="shared" si="3"/>
        <v>7.3511478656453804</v>
      </c>
      <c r="I61">
        <f t="shared" si="4"/>
        <v>54.039374942582633</v>
      </c>
      <c r="J61">
        <f t="shared" si="5"/>
        <v>5.7567384179713361</v>
      </c>
      <c r="K61">
        <f t="shared" si="6"/>
        <v>95.071631546124138</v>
      </c>
    </row>
    <row r="62" spans="1:11" x14ac:dyDescent="0.3">
      <c r="A62">
        <v>46.898881457798353</v>
      </c>
      <c r="B62">
        <v>3.2105263157894739</v>
      </c>
      <c r="D62">
        <f t="shared" si="0"/>
        <v>150.57009310135263</v>
      </c>
      <c r="E62">
        <f t="shared" si="1"/>
        <v>10.307479224376733</v>
      </c>
      <c r="G62">
        <f t="shared" si="2"/>
        <v>36.51102168148519</v>
      </c>
      <c r="H62">
        <f t="shared" si="3"/>
        <v>10.387859776313164</v>
      </c>
      <c r="I62">
        <f t="shared" si="4"/>
        <v>107.90763073234497</v>
      </c>
      <c r="J62">
        <f t="shared" si="5"/>
        <v>7.0324699233389367</v>
      </c>
      <c r="K62">
        <f t="shared" si="6"/>
        <v>170.03482518077723</v>
      </c>
    </row>
    <row r="63" spans="1:11" x14ac:dyDescent="0.3">
      <c r="A63">
        <v>48.824034244492204</v>
      </c>
      <c r="B63">
        <v>3.263157894736842</v>
      </c>
      <c r="D63">
        <f t="shared" si="0"/>
        <v>159.32053279781667</v>
      </c>
      <c r="E63">
        <f t="shared" si="1"/>
        <v>10.648199445983378</v>
      </c>
      <c r="G63">
        <f t="shared" si="2"/>
        <v>36.763581724382675</v>
      </c>
      <c r="H63">
        <f t="shared" si="3"/>
        <v>12.060452520109529</v>
      </c>
      <c r="I63">
        <f t="shared" si="4"/>
        <v>145.45451498981629</v>
      </c>
      <c r="J63">
        <f t="shared" si="5"/>
        <v>8.4357745792432972</v>
      </c>
      <c r="K63">
        <f t="shared" si="6"/>
        <v>223.94802290342474</v>
      </c>
    </row>
    <row r="64" spans="1:11" x14ac:dyDescent="0.3">
      <c r="A64">
        <v>29.837995216581021</v>
      </c>
      <c r="B64">
        <v>3.3157894736842106</v>
      </c>
      <c r="D64">
        <f t="shared" si="0"/>
        <v>98.936510454979171</v>
      </c>
      <c r="E64">
        <f t="shared" si="1"/>
        <v>10.994459833795014</v>
      </c>
      <c r="G64">
        <f t="shared" si="2"/>
        <v>37.01614176728016</v>
      </c>
      <c r="H64">
        <f t="shared" si="3"/>
        <v>-7.1781465506991395</v>
      </c>
      <c r="I64">
        <f t="shared" si="4"/>
        <v>51.525787903313955</v>
      </c>
      <c r="J64">
        <f t="shared" si="5"/>
        <v>9.9666523856844176</v>
      </c>
      <c r="K64">
        <f t="shared" si="6"/>
        <v>16.169615269772869</v>
      </c>
    </row>
    <row r="65" spans="1:11" x14ac:dyDescent="0.3">
      <c r="A65">
        <v>48.290589884770412</v>
      </c>
      <c r="B65">
        <v>3.3684210526315788</v>
      </c>
      <c r="D65">
        <f t="shared" si="0"/>
        <v>162.66303961185821</v>
      </c>
      <c r="E65">
        <f t="shared" si="1"/>
        <v>11.346260387811633</v>
      </c>
      <c r="G65">
        <f t="shared" si="2"/>
        <v>37.268701810177646</v>
      </c>
      <c r="H65">
        <f t="shared" si="3"/>
        <v>11.021888074592766</v>
      </c>
      <c r="I65">
        <f t="shared" si="4"/>
        <v>121.48201672885024</v>
      </c>
      <c r="J65">
        <f t="shared" si="5"/>
        <v>11.625103342662296</v>
      </c>
      <c r="K65">
        <f t="shared" si="6"/>
        <v>208.26671024463451</v>
      </c>
    </row>
    <row r="66" spans="1:11" x14ac:dyDescent="0.3">
      <c r="A66">
        <v>38.853778373800139</v>
      </c>
      <c r="B66">
        <v>3.4210526315789473</v>
      </c>
      <c r="D66">
        <f t="shared" si="0"/>
        <v>132.92082075247416</v>
      </c>
      <c r="E66">
        <f t="shared" si="1"/>
        <v>11.70360110803324</v>
      </c>
      <c r="G66">
        <f t="shared" si="2"/>
        <v>37.521261853075131</v>
      </c>
      <c r="H66">
        <f t="shared" si="3"/>
        <v>1.332516520725008</v>
      </c>
      <c r="I66">
        <f t="shared" si="4"/>
        <v>1.7756002780050808</v>
      </c>
      <c r="J66">
        <f t="shared" si="5"/>
        <v>13.411127450176934</v>
      </c>
      <c r="K66">
        <f t="shared" si="6"/>
        <v>24.94640018762362</v>
      </c>
    </row>
    <row r="67" spans="1:11" x14ac:dyDescent="0.3">
      <c r="A67">
        <v>26.657722374460828</v>
      </c>
      <c r="B67">
        <v>3.4736842105263159</v>
      </c>
      <c r="D67">
        <f t="shared" ref="D67:D101" si="7">A67*B67</f>
        <v>92.600509300758674</v>
      </c>
      <c r="E67">
        <f t="shared" ref="E67:E101" si="8">B67*B67</f>
        <v>12.066481994459835</v>
      </c>
      <c r="G67">
        <f t="shared" ref="G67:G101" si="9">$T$8*B67+$T$9</f>
        <v>37.773821895972617</v>
      </c>
      <c r="H67">
        <f t="shared" ref="H67:H101" si="10">A67-G67</f>
        <v>-11.116099521511789</v>
      </c>
      <c r="I67">
        <f t="shared" ref="I67:I101" si="11">H67*H67</f>
        <v>123.56766857215462</v>
      </c>
      <c r="J67">
        <f t="shared" ref="J67:J101" si="12">(G67-$T$3)*(G67-$T$3)</f>
        <v>15.324724708228333</v>
      </c>
      <c r="K67">
        <f t="shared" ref="K67:K101" si="13">(A67-$T$3)*(A67-$T$3)</f>
        <v>51.860433548204853</v>
      </c>
    </row>
    <row r="68" spans="1:11" x14ac:dyDescent="0.3">
      <c r="A68">
        <v>48.650954067025467</v>
      </c>
      <c r="B68">
        <v>3.5263157894736841</v>
      </c>
      <c r="D68">
        <f t="shared" si="7"/>
        <v>171.55862749951086</v>
      </c>
      <c r="E68">
        <f t="shared" si="8"/>
        <v>12.434903047091412</v>
      </c>
      <c r="G68">
        <f t="shared" si="9"/>
        <v>38.026381938870102</v>
      </c>
      <c r="H68">
        <f t="shared" si="10"/>
        <v>10.624572128155364</v>
      </c>
      <c r="I68">
        <f t="shared" si="11"/>
        <v>112.88153290637581</v>
      </c>
      <c r="J68">
        <f t="shared" si="12"/>
        <v>17.365895116816489</v>
      </c>
      <c r="K68">
        <f t="shared" si="13"/>
        <v>218.79772697418605</v>
      </c>
    </row>
    <row r="69" spans="1:11" x14ac:dyDescent="0.3">
      <c r="A69">
        <v>28.284195540339308</v>
      </c>
      <c r="B69">
        <v>3.5789473684210527</v>
      </c>
      <c r="D69">
        <f t="shared" si="7"/>
        <v>101.22764719700383</v>
      </c>
      <c r="E69">
        <f t="shared" si="8"/>
        <v>12.808864265927978</v>
      </c>
      <c r="G69">
        <f t="shared" si="9"/>
        <v>38.278941981767588</v>
      </c>
      <c r="H69">
        <f t="shared" si="10"/>
        <v>-9.9947464414282798</v>
      </c>
      <c r="I69">
        <f t="shared" si="11"/>
        <v>99.894956428443265</v>
      </c>
      <c r="J69">
        <f t="shared" si="12"/>
        <v>19.534638675941409</v>
      </c>
      <c r="K69">
        <f t="shared" si="13"/>
        <v>31.080019454502811</v>
      </c>
    </row>
    <row r="70" spans="1:11" x14ac:dyDescent="0.3">
      <c r="A70">
        <v>31.866302142249644</v>
      </c>
      <c r="B70">
        <v>3.6315789473684212</v>
      </c>
      <c r="D70">
        <f t="shared" si="7"/>
        <v>115.72499199027503</v>
      </c>
      <c r="E70">
        <f t="shared" si="8"/>
        <v>13.18836565096953</v>
      </c>
      <c r="G70">
        <f t="shared" si="9"/>
        <v>38.531502024665073</v>
      </c>
      <c r="H70">
        <f t="shared" si="10"/>
        <v>-6.665199882415429</v>
      </c>
      <c r="I70">
        <f t="shared" si="11"/>
        <v>44.424889472550646</v>
      </c>
      <c r="J70">
        <f t="shared" si="12"/>
        <v>21.830955385603083</v>
      </c>
      <c r="K70">
        <f t="shared" si="13"/>
        <v>3.9714076338967788</v>
      </c>
    </row>
    <row r="71" spans="1:11" x14ac:dyDescent="0.3">
      <c r="A71">
        <v>30.90496599607631</v>
      </c>
      <c r="B71">
        <v>3.6842105263157894</v>
      </c>
      <c r="D71">
        <f t="shared" si="7"/>
        <v>113.86040103817588</v>
      </c>
      <c r="E71">
        <f t="shared" si="8"/>
        <v>13.573407202216066</v>
      </c>
      <c r="G71">
        <f t="shared" si="9"/>
        <v>38.784062067562559</v>
      </c>
      <c r="H71">
        <f t="shared" si="10"/>
        <v>-7.8790960714862486</v>
      </c>
      <c r="I71">
        <f t="shared" si="11"/>
        <v>62.080154903710039</v>
      </c>
      <c r="J71">
        <f t="shared" si="12"/>
        <v>24.254845245801519</v>
      </c>
      <c r="K71">
        <f t="shared" si="13"/>
        <v>8.7271513190002636</v>
      </c>
    </row>
    <row r="72" spans="1:11" x14ac:dyDescent="0.3">
      <c r="A72">
        <v>34.549023974614954</v>
      </c>
      <c r="B72">
        <v>3.736842105263158</v>
      </c>
      <c r="D72">
        <f t="shared" si="7"/>
        <v>129.10424748408747</v>
      </c>
      <c r="E72">
        <f t="shared" si="8"/>
        <v>13.963988919667591</v>
      </c>
      <c r="G72">
        <f t="shared" si="9"/>
        <v>39.036622110460044</v>
      </c>
      <c r="H72">
        <f t="shared" si="10"/>
        <v>-4.48759813584509</v>
      </c>
      <c r="I72">
        <f t="shared" si="11"/>
        <v>20.138537028840329</v>
      </c>
      <c r="J72">
        <f t="shared" si="12"/>
        <v>26.806308256536713</v>
      </c>
      <c r="K72">
        <f t="shared" si="13"/>
        <v>0.47593819985273328</v>
      </c>
    </row>
    <row r="73" spans="1:11" x14ac:dyDescent="0.3">
      <c r="A73">
        <v>40.295622306564269</v>
      </c>
      <c r="B73">
        <v>3.7894736842105261</v>
      </c>
      <c r="D73">
        <f t="shared" si="7"/>
        <v>152.69920031961195</v>
      </c>
      <c r="E73">
        <f t="shared" si="8"/>
        <v>14.360110803324098</v>
      </c>
      <c r="G73">
        <f t="shared" si="9"/>
        <v>39.28918215335753</v>
      </c>
      <c r="H73">
        <f t="shared" si="10"/>
        <v>1.0064401532067393</v>
      </c>
      <c r="I73">
        <f t="shared" si="11"/>
        <v>1.0129217819868048</v>
      </c>
      <c r="J73">
        <f t="shared" si="12"/>
        <v>29.485344417808669</v>
      </c>
      <c r="K73">
        <f t="shared" si="13"/>
        <v>41.428288635304277</v>
      </c>
    </row>
    <row r="74" spans="1:11" x14ac:dyDescent="0.3">
      <c r="A74">
        <v>32.150835341229318</v>
      </c>
      <c r="B74">
        <v>3.8421052631578947</v>
      </c>
      <c r="D74">
        <f t="shared" si="7"/>
        <v>123.52689367946</v>
      </c>
      <c r="E74">
        <f t="shared" si="8"/>
        <v>14.761772853185596</v>
      </c>
      <c r="G74">
        <f t="shared" si="9"/>
        <v>39.541742196255015</v>
      </c>
      <c r="H74">
        <f t="shared" si="10"/>
        <v>-7.3909068550256976</v>
      </c>
      <c r="I74">
        <f t="shared" si="11"/>
        <v>54.62550413966585</v>
      </c>
      <c r="J74">
        <f t="shared" si="12"/>
        <v>32.291953729617383</v>
      </c>
      <c r="K74">
        <f t="shared" si="13"/>
        <v>2.9183090132355916</v>
      </c>
    </row>
    <row r="75" spans="1:11" x14ac:dyDescent="0.3">
      <c r="A75">
        <v>48.100469552319957</v>
      </c>
      <c r="B75">
        <v>3.8947368421052633</v>
      </c>
      <c r="D75">
        <f t="shared" si="7"/>
        <v>187.338670887983</v>
      </c>
      <c r="E75">
        <f t="shared" si="8"/>
        <v>15.168975069252079</v>
      </c>
      <c r="G75">
        <f t="shared" si="9"/>
        <v>39.794302239152501</v>
      </c>
      <c r="H75">
        <f t="shared" si="10"/>
        <v>8.3061673131674567</v>
      </c>
      <c r="I75">
        <f t="shared" si="11"/>
        <v>68.992415434331491</v>
      </c>
      <c r="J75">
        <f t="shared" si="12"/>
        <v>35.226136191962858</v>
      </c>
      <c r="K75">
        <f t="shared" si="13"/>
        <v>202.81543235387602</v>
      </c>
    </row>
    <row r="76" spans="1:11" x14ac:dyDescent="0.3">
      <c r="A76">
        <v>53.478941520019944</v>
      </c>
      <c r="B76">
        <v>3.9473684210526314</v>
      </c>
      <c r="D76">
        <f t="shared" si="7"/>
        <v>211.10108494744713</v>
      </c>
      <c r="E76">
        <f t="shared" si="8"/>
        <v>15.581717451523545</v>
      </c>
      <c r="G76">
        <f t="shared" si="9"/>
        <v>40.046862282049986</v>
      </c>
      <c r="H76">
        <f t="shared" si="10"/>
        <v>13.432079237969958</v>
      </c>
      <c r="I76">
        <f t="shared" si="11"/>
        <v>180.42075265510363</v>
      </c>
      <c r="J76">
        <f t="shared" si="12"/>
        <v>38.287891804845088</v>
      </c>
      <c r="K76">
        <f t="shared" si="13"/>
        <v>384.9365633786108</v>
      </c>
    </row>
    <row r="77" spans="1:11" x14ac:dyDescent="0.3">
      <c r="A77">
        <v>46.113736182606871</v>
      </c>
      <c r="B77">
        <v>4</v>
      </c>
      <c r="D77">
        <f t="shared" si="7"/>
        <v>184.45494473042748</v>
      </c>
      <c r="E77">
        <f t="shared" si="8"/>
        <v>16</v>
      </c>
      <c r="G77">
        <f t="shared" si="9"/>
        <v>40.299422324947471</v>
      </c>
      <c r="H77">
        <f t="shared" si="10"/>
        <v>5.8143138576593998</v>
      </c>
      <c r="I77">
        <f t="shared" si="11"/>
        <v>33.806245635370132</v>
      </c>
      <c r="J77">
        <f t="shared" si="12"/>
        <v>41.47722056826408</v>
      </c>
      <c r="K77">
        <f t="shared" si="13"/>
        <v>150.17509742643938</v>
      </c>
    </row>
    <row r="78" spans="1:11" x14ac:dyDescent="0.3">
      <c r="A78">
        <v>34.694718535505615</v>
      </c>
      <c r="B78">
        <v>4.0526315789473681</v>
      </c>
      <c r="D78">
        <f t="shared" si="7"/>
        <v>140.60491195968063</v>
      </c>
      <c r="E78">
        <f t="shared" si="8"/>
        <v>16.423822714681439</v>
      </c>
      <c r="G78">
        <f t="shared" si="9"/>
        <v>40.551982367844957</v>
      </c>
      <c r="H78">
        <f t="shared" si="10"/>
        <v>-5.857263832339342</v>
      </c>
      <c r="I78">
        <f t="shared" si="11"/>
        <v>34.307539601630559</v>
      </c>
      <c r="J78">
        <f t="shared" si="12"/>
        <v>44.794122482219834</v>
      </c>
      <c r="K78">
        <f t="shared" si="13"/>
        <v>0.69818943170196268</v>
      </c>
    </row>
    <row r="79" spans="1:11" x14ac:dyDescent="0.3">
      <c r="A79">
        <v>52.650868392184179</v>
      </c>
      <c r="B79">
        <v>4.1052631578947372</v>
      </c>
      <c r="D79">
        <f t="shared" si="7"/>
        <v>216.14567024159822</v>
      </c>
      <c r="E79">
        <f t="shared" si="8"/>
        <v>16.853185595567869</v>
      </c>
      <c r="G79">
        <f t="shared" si="9"/>
        <v>40.804542410742442</v>
      </c>
      <c r="H79">
        <f t="shared" si="10"/>
        <v>11.846325981441737</v>
      </c>
      <c r="I79">
        <f t="shared" si="11"/>
        <v>140.33543925858154</v>
      </c>
      <c r="J79">
        <f t="shared" si="12"/>
        <v>48.238597546712342</v>
      </c>
      <c r="K79">
        <f t="shared" si="13"/>
        <v>353.12900969807288</v>
      </c>
    </row>
    <row r="80" spans="1:11" x14ac:dyDescent="0.3">
      <c r="A80">
        <v>41.369452383488927</v>
      </c>
      <c r="B80">
        <v>4.1578947368421053</v>
      </c>
      <c r="D80">
        <f t="shared" si="7"/>
        <v>172.0098283313487</v>
      </c>
      <c r="E80">
        <f t="shared" si="8"/>
        <v>17.288088642659279</v>
      </c>
      <c r="G80">
        <f t="shared" si="9"/>
        <v>41.057102453639928</v>
      </c>
      <c r="H80">
        <f t="shared" si="10"/>
        <v>0.3123499298489989</v>
      </c>
      <c r="I80">
        <f t="shared" si="11"/>
        <v>9.756247867667453E-2</v>
      </c>
      <c r="J80">
        <f t="shared" si="12"/>
        <v>51.810645761741611</v>
      </c>
      <c r="K80">
        <f t="shared" si="13"/>
        <v>56.40477360627461</v>
      </c>
    </row>
    <row r="81" spans="1:11" x14ac:dyDescent="0.3">
      <c r="A81">
        <v>38.401140824192012</v>
      </c>
      <c r="B81">
        <v>4.2105263157894735</v>
      </c>
      <c r="D81">
        <f t="shared" si="7"/>
        <v>161.68901399659794</v>
      </c>
      <c r="E81">
        <f t="shared" si="8"/>
        <v>17.728531855955676</v>
      </c>
      <c r="G81">
        <f t="shared" si="9"/>
        <v>41.309662496537406</v>
      </c>
      <c r="H81">
        <f t="shared" si="10"/>
        <v>-2.9085216723453939</v>
      </c>
      <c r="I81">
        <f t="shared" si="11"/>
        <v>8.4594983185028472</v>
      </c>
      <c r="J81">
        <f t="shared" si="12"/>
        <v>55.510267127307536</v>
      </c>
      <c r="K81">
        <f t="shared" si="13"/>
        <v>20.629760303997031</v>
      </c>
    </row>
    <row r="82" spans="1:11" x14ac:dyDescent="0.3">
      <c r="A82">
        <v>44.978585375999472</v>
      </c>
      <c r="B82">
        <v>4.2631578947368425</v>
      </c>
      <c r="D82">
        <f t="shared" si="7"/>
        <v>191.75081133978725</v>
      </c>
      <c r="E82">
        <f t="shared" si="8"/>
        <v>18.174515235457068</v>
      </c>
      <c r="G82">
        <f t="shared" si="9"/>
        <v>41.562222539434899</v>
      </c>
      <c r="H82">
        <f t="shared" si="10"/>
        <v>3.4163628365645735</v>
      </c>
      <c r="I82">
        <f t="shared" si="11"/>
        <v>11.671535031059539</v>
      </c>
      <c r="J82">
        <f t="shared" si="12"/>
        <v>59.337461643410428</v>
      </c>
      <c r="K82">
        <f t="shared" si="13"/>
        <v>123.64203809239362</v>
      </c>
    </row>
    <row r="83" spans="1:11" x14ac:dyDescent="0.3">
      <c r="A83">
        <v>49.84891907719237</v>
      </c>
      <c r="B83">
        <v>4.3157894736842106</v>
      </c>
      <c r="D83">
        <f t="shared" si="7"/>
        <v>215.13744022788288</v>
      </c>
      <c r="E83">
        <f t="shared" si="8"/>
        <v>18.626038781163437</v>
      </c>
      <c r="G83">
        <f t="shared" si="9"/>
        <v>41.814782582332384</v>
      </c>
      <c r="H83">
        <f t="shared" si="10"/>
        <v>8.034136494859986</v>
      </c>
      <c r="I83">
        <f t="shared" si="11"/>
        <v>64.547349218041106</v>
      </c>
      <c r="J83">
        <f t="shared" si="12"/>
        <v>63.292229310049976</v>
      </c>
      <c r="K83">
        <f t="shared" si="13"/>
        <v>255.67299556861508</v>
      </c>
    </row>
    <row r="84" spans="1:11" x14ac:dyDescent="0.3">
      <c r="A84">
        <v>48.498264585105588</v>
      </c>
      <c r="B84">
        <v>4.3684210526315788</v>
      </c>
      <c r="D84">
        <f t="shared" si="7"/>
        <v>211.86084002967178</v>
      </c>
      <c r="E84">
        <f t="shared" si="8"/>
        <v>19.08310249307479</v>
      </c>
      <c r="G84">
        <f t="shared" si="9"/>
        <v>42.067342625229863</v>
      </c>
      <c r="H84">
        <f t="shared" si="10"/>
        <v>6.4309219598757252</v>
      </c>
      <c r="I84">
        <f t="shared" si="11"/>
        <v>41.356757254011839</v>
      </c>
      <c r="J84">
        <f t="shared" si="12"/>
        <v>67.374570127226164</v>
      </c>
      <c r="K84">
        <f t="shared" si="13"/>
        <v>214.30393257491673</v>
      </c>
    </row>
    <row r="85" spans="1:11" x14ac:dyDescent="0.3">
      <c r="A85">
        <v>39.835752849159775</v>
      </c>
      <c r="B85">
        <v>4.4210526315789478</v>
      </c>
      <c r="D85">
        <f t="shared" si="7"/>
        <v>176.11595996470638</v>
      </c>
      <c r="E85">
        <f t="shared" si="8"/>
        <v>19.545706371191141</v>
      </c>
      <c r="G85">
        <f t="shared" si="9"/>
        <v>42.319902668127355</v>
      </c>
      <c r="H85">
        <f t="shared" si="10"/>
        <v>-2.4841498189675804</v>
      </c>
      <c r="I85">
        <f t="shared" si="11"/>
        <v>6.1710003230766626</v>
      </c>
      <c r="J85">
        <f t="shared" si="12"/>
        <v>71.584484094939356</v>
      </c>
      <c r="K85">
        <f t="shared" si="13"/>
        <v>35.719886433586346</v>
      </c>
    </row>
    <row r="86" spans="1:11" x14ac:dyDescent="0.3">
      <c r="A86">
        <v>39.758059284494571</v>
      </c>
      <c r="B86">
        <v>4.4736842105263159</v>
      </c>
      <c r="D86">
        <f t="shared" si="7"/>
        <v>177.86500206221257</v>
      </c>
      <c r="E86">
        <f t="shared" si="8"/>
        <v>20.013850415512465</v>
      </c>
      <c r="G86">
        <f t="shared" si="9"/>
        <v>42.572462711024841</v>
      </c>
      <c r="H86">
        <f t="shared" si="10"/>
        <v>-2.8144034265302693</v>
      </c>
      <c r="I86">
        <f t="shared" si="11"/>
        <v>7.9208666472653206</v>
      </c>
      <c r="J86">
        <f t="shared" si="12"/>
        <v>75.921971213189181</v>
      </c>
      <c r="K86">
        <f t="shared" si="13"/>
        <v>34.797234201117696</v>
      </c>
    </row>
    <row r="87" spans="1:11" x14ac:dyDescent="0.3">
      <c r="A87">
        <v>41.842195962448329</v>
      </c>
      <c r="B87">
        <v>4.5263157894736841</v>
      </c>
      <c r="D87">
        <f t="shared" si="7"/>
        <v>189.39099225108191</v>
      </c>
      <c r="E87">
        <f t="shared" si="8"/>
        <v>20.48753462603878</v>
      </c>
      <c r="G87">
        <f t="shared" si="9"/>
        <v>42.825022753922319</v>
      </c>
      <c r="H87">
        <f t="shared" si="10"/>
        <v>-0.98282679147398966</v>
      </c>
      <c r="I87">
        <f t="shared" si="11"/>
        <v>0.96594850203905713</v>
      </c>
      <c r="J87">
        <f t="shared" si="12"/>
        <v>80.38703148197564</v>
      </c>
      <c r="K87">
        <f t="shared" si="13"/>
        <v>63.729162844316399</v>
      </c>
    </row>
    <row r="88" spans="1:11" x14ac:dyDescent="0.3">
      <c r="A88">
        <v>42.678847445760667</v>
      </c>
      <c r="B88">
        <v>4.5789473684210522</v>
      </c>
      <c r="D88">
        <f t="shared" si="7"/>
        <v>195.42419619900934</v>
      </c>
      <c r="E88">
        <f t="shared" si="8"/>
        <v>20.966759002770079</v>
      </c>
      <c r="G88">
        <f t="shared" si="9"/>
        <v>43.077582796819804</v>
      </c>
      <c r="H88">
        <f t="shared" si="10"/>
        <v>-0.3987353510591376</v>
      </c>
      <c r="I88">
        <f t="shared" si="11"/>
        <v>0.1589898801842537</v>
      </c>
      <c r="J88">
        <f t="shared" si="12"/>
        <v>84.979664901298975</v>
      </c>
      <c r="K88">
        <f t="shared" si="13"/>
        <v>77.787217713601734</v>
      </c>
    </row>
    <row r="89" spans="1:11" x14ac:dyDescent="0.3">
      <c r="A89">
        <v>39.246793413798102</v>
      </c>
      <c r="B89">
        <v>4.6315789473684212</v>
      </c>
      <c r="D89">
        <f t="shared" si="7"/>
        <v>181.7746221270649</v>
      </c>
      <c r="E89">
        <f t="shared" si="8"/>
        <v>21.451523545706372</v>
      </c>
      <c r="G89">
        <f t="shared" si="9"/>
        <v>43.33014283971729</v>
      </c>
      <c r="H89">
        <f t="shared" si="10"/>
        <v>-4.083349425919188</v>
      </c>
      <c r="I89">
        <f t="shared" si="11"/>
        <v>16.673742534154563</v>
      </c>
      <c r="J89">
        <f t="shared" si="12"/>
        <v>89.699871471159085</v>
      </c>
      <c r="K89">
        <f t="shared" si="13"/>
        <v>29.02679604214563</v>
      </c>
    </row>
    <row r="90" spans="1:11" x14ac:dyDescent="0.3">
      <c r="A90">
        <v>42.919968208560618</v>
      </c>
      <c r="B90">
        <v>4.6842105263157894</v>
      </c>
      <c r="D90">
        <f t="shared" si="7"/>
        <v>201.04616687167868</v>
      </c>
      <c r="E90">
        <f t="shared" si="8"/>
        <v>21.941828254847646</v>
      </c>
      <c r="G90">
        <f t="shared" si="9"/>
        <v>43.582702882614775</v>
      </c>
      <c r="H90">
        <f t="shared" si="10"/>
        <v>-0.66273467405415687</v>
      </c>
      <c r="I90">
        <f t="shared" si="11"/>
        <v>0.43921724819366953</v>
      </c>
      <c r="J90">
        <f t="shared" si="12"/>
        <v>94.547651191555943</v>
      </c>
      <c r="K90">
        <f t="shared" si="13"/>
        <v>82.098585516174396</v>
      </c>
    </row>
    <row r="91" spans="1:11" x14ac:dyDescent="0.3">
      <c r="A91">
        <v>35.15813612890215</v>
      </c>
      <c r="B91">
        <v>4.7368421052631575</v>
      </c>
      <c r="D91">
        <f t="shared" si="7"/>
        <v>166.53853955795753</v>
      </c>
      <c r="E91">
        <f t="shared" si="8"/>
        <v>22.437673130193904</v>
      </c>
      <c r="G91">
        <f t="shared" si="9"/>
        <v>43.835262925512261</v>
      </c>
      <c r="H91">
        <f t="shared" si="10"/>
        <v>-8.6771267966101107</v>
      </c>
      <c r="I91">
        <f t="shared" si="11"/>
        <v>75.292529444449244</v>
      </c>
      <c r="J91">
        <f t="shared" si="12"/>
        <v>99.523004062489562</v>
      </c>
      <c r="K91">
        <f t="shared" si="13"/>
        <v>1.6873877446158383</v>
      </c>
    </row>
    <row r="92" spans="1:11" x14ac:dyDescent="0.3">
      <c r="A92">
        <v>33.332428876081103</v>
      </c>
      <c r="B92">
        <v>4.7894736842105265</v>
      </c>
      <c r="D92">
        <f t="shared" si="7"/>
        <v>159.64479093280951</v>
      </c>
      <c r="E92">
        <f t="shared" si="8"/>
        <v>22.939058171745156</v>
      </c>
      <c r="G92">
        <f t="shared" si="9"/>
        <v>44.087822968409746</v>
      </c>
      <c r="H92">
        <f t="shared" si="10"/>
        <v>-10.755394092328643</v>
      </c>
      <c r="I92">
        <f t="shared" si="11"/>
        <v>115.67850208129788</v>
      </c>
      <c r="J92">
        <f t="shared" si="12"/>
        <v>104.62593008395994</v>
      </c>
      <c r="K92">
        <f t="shared" si="13"/>
        <v>0.27742590488907798</v>
      </c>
    </row>
    <row r="93" spans="1:11" x14ac:dyDescent="0.3">
      <c r="A93">
        <v>40.303474198819487</v>
      </c>
      <c r="B93">
        <v>4.8421052631578947</v>
      </c>
      <c r="D93">
        <f t="shared" si="7"/>
        <v>195.15366454165226</v>
      </c>
      <c r="E93">
        <f t="shared" si="8"/>
        <v>23.445983379501385</v>
      </c>
      <c r="G93">
        <f t="shared" si="9"/>
        <v>44.340383011307232</v>
      </c>
      <c r="H93">
        <f t="shared" si="10"/>
        <v>-4.036908812487745</v>
      </c>
      <c r="I93">
        <f t="shared" si="11"/>
        <v>16.296632760341215</v>
      </c>
      <c r="J93">
        <f t="shared" si="12"/>
        <v>109.85642925596709</v>
      </c>
      <c r="K93">
        <f t="shared" si="13"/>
        <v>41.529427399331453</v>
      </c>
    </row>
    <row r="94" spans="1:11" x14ac:dyDescent="0.3">
      <c r="A94">
        <v>54.442070919857912</v>
      </c>
      <c r="B94">
        <v>4.8947368421052628</v>
      </c>
      <c r="D94">
        <f t="shared" si="7"/>
        <v>266.47961029193607</v>
      </c>
      <c r="E94">
        <f t="shared" si="8"/>
        <v>23.958448753462601</v>
      </c>
      <c r="G94">
        <f t="shared" si="9"/>
        <v>44.59294305420471</v>
      </c>
      <c r="H94">
        <f t="shared" si="10"/>
        <v>9.8491278656532018</v>
      </c>
      <c r="I94">
        <f t="shared" si="11"/>
        <v>97.005319713986395</v>
      </c>
      <c r="J94">
        <f t="shared" si="12"/>
        <v>115.21450157851082</v>
      </c>
      <c r="K94">
        <f t="shared" si="13"/>
        <v>423.65699457393356</v>
      </c>
    </row>
    <row r="95" spans="1:11" x14ac:dyDescent="0.3">
      <c r="A95">
        <v>55.322919528923414</v>
      </c>
      <c r="B95">
        <v>4.9473684210526319</v>
      </c>
      <c r="D95">
        <f t="shared" si="7"/>
        <v>273.70286503783166</v>
      </c>
      <c r="E95">
        <f t="shared" si="8"/>
        <v>24.476454293628812</v>
      </c>
      <c r="G95">
        <f t="shared" si="9"/>
        <v>44.845503097102203</v>
      </c>
      <c r="H95">
        <f t="shared" si="10"/>
        <v>10.477416431821212</v>
      </c>
      <c r="I95">
        <f t="shared" si="11"/>
        <v>109.77625508579713</v>
      </c>
      <c r="J95">
        <f t="shared" si="12"/>
        <v>120.70014705159163</v>
      </c>
      <c r="K95">
        <f t="shared" si="13"/>
        <v>460.69377881976476</v>
      </c>
    </row>
    <row r="96" spans="1:11" x14ac:dyDescent="0.3">
      <c r="A96">
        <v>36.412418743851489</v>
      </c>
      <c r="B96">
        <v>5</v>
      </c>
      <c r="D96">
        <f t="shared" si="7"/>
        <v>182.06209371925746</v>
      </c>
      <c r="E96">
        <f t="shared" si="8"/>
        <v>25</v>
      </c>
      <c r="G96">
        <f t="shared" si="9"/>
        <v>45.098063139999688</v>
      </c>
      <c r="H96">
        <f t="shared" si="10"/>
        <v>-8.6856443961481986</v>
      </c>
      <c r="I96">
        <f t="shared" si="11"/>
        <v>75.440418576340605</v>
      </c>
      <c r="J96">
        <f t="shared" si="12"/>
        <v>126.31336567520906</v>
      </c>
      <c r="K96">
        <f t="shared" si="13"/>
        <v>6.5192260573186367</v>
      </c>
    </row>
    <row r="97" spans="1:11" x14ac:dyDescent="0.3">
      <c r="A97">
        <v>39.365122773514685</v>
      </c>
      <c r="B97">
        <v>5.0526315789473681</v>
      </c>
      <c r="D97">
        <f t="shared" si="7"/>
        <v>198.8974624346005</v>
      </c>
      <c r="E97">
        <f t="shared" si="8"/>
        <v>25.529085872576175</v>
      </c>
      <c r="G97">
        <f t="shared" si="9"/>
        <v>45.350623182897166</v>
      </c>
      <c r="H97">
        <f t="shared" si="10"/>
        <v>-5.9855004093824817</v>
      </c>
      <c r="I97">
        <f t="shared" si="11"/>
        <v>35.826215150717857</v>
      </c>
      <c r="J97">
        <f t="shared" si="12"/>
        <v>132.05415744936306</v>
      </c>
      <c r="K97">
        <f t="shared" si="13"/>
        <v>30.315832745834292</v>
      </c>
    </row>
    <row r="98" spans="1:11" x14ac:dyDescent="0.3">
      <c r="A98">
        <v>45.823629778101747</v>
      </c>
      <c r="B98">
        <v>5.1052631578947372</v>
      </c>
      <c r="D98">
        <f t="shared" si="7"/>
        <v>233.94168886715104</v>
      </c>
      <c r="E98">
        <f t="shared" si="8"/>
        <v>26.063711911357345</v>
      </c>
      <c r="G98">
        <f t="shared" si="9"/>
        <v>45.603183225794659</v>
      </c>
      <c r="H98">
        <f t="shared" si="10"/>
        <v>0.22044655230708798</v>
      </c>
      <c r="I98">
        <f t="shared" si="11"/>
        <v>4.8596682424081682E-2</v>
      </c>
      <c r="J98">
        <f t="shared" si="12"/>
        <v>137.92252237405415</v>
      </c>
      <c r="K98">
        <f t="shared" si="13"/>
        <v>143.14898619225536</v>
      </c>
    </row>
    <row r="99" spans="1:11" x14ac:dyDescent="0.3">
      <c r="A99">
        <v>51.96946757082263</v>
      </c>
      <c r="B99">
        <v>5.1578947368421053</v>
      </c>
      <c r="D99">
        <f t="shared" si="7"/>
        <v>268.0530432600325</v>
      </c>
      <c r="E99">
        <f t="shared" si="8"/>
        <v>26.603878116343491</v>
      </c>
      <c r="G99">
        <f t="shared" si="9"/>
        <v>45.855743268692144</v>
      </c>
      <c r="H99">
        <f t="shared" si="10"/>
        <v>6.1137243021304855</v>
      </c>
      <c r="I99">
        <f t="shared" si="11"/>
        <v>37.377624842460889</v>
      </c>
      <c r="J99">
        <f t="shared" si="12"/>
        <v>143.91846044928187</v>
      </c>
      <c r="K99">
        <f t="shared" si="13"/>
        <v>327.98392013264294</v>
      </c>
    </row>
    <row r="100" spans="1:11" x14ac:dyDescent="0.3">
      <c r="A100">
        <v>37.827213231404926</v>
      </c>
      <c r="B100">
        <v>5.2105263157894735</v>
      </c>
      <c r="D100">
        <f t="shared" si="7"/>
        <v>197.09968999521513</v>
      </c>
      <c r="E100">
        <f t="shared" si="8"/>
        <v>27.149584487534625</v>
      </c>
      <c r="G100">
        <f t="shared" si="9"/>
        <v>46.108303311589623</v>
      </c>
      <c r="H100">
        <f t="shared" si="10"/>
        <v>-8.2810900801846969</v>
      </c>
      <c r="I100">
        <f t="shared" si="11"/>
        <v>68.576452916133391</v>
      </c>
      <c r="J100">
        <f t="shared" si="12"/>
        <v>150.04197167504614</v>
      </c>
      <c r="K100">
        <f t="shared" si="13"/>
        <v>15.745595399908858</v>
      </c>
    </row>
    <row r="101" spans="1:11" x14ac:dyDescent="0.3">
      <c r="A101">
        <v>44.566961439540087</v>
      </c>
      <c r="B101">
        <v>5.2631578947368425</v>
      </c>
      <c r="D101">
        <f t="shared" si="7"/>
        <v>234.56295494494785</v>
      </c>
      <c r="E101">
        <f t="shared" si="8"/>
        <v>27.700831024930753</v>
      </c>
      <c r="G101">
        <f t="shared" si="9"/>
        <v>46.360863354487115</v>
      </c>
      <c r="H101">
        <f t="shared" si="10"/>
        <v>-1.7939019149470283</v>
      </c>
      <c r="I101">
        <f t="shared" si="11"/>
        <v>3.2180840804506152</v>
      </c>
      <c r="J101">
        <f t="shared" si="12"/>
        <v>156.29305605134752</v>
      </c>
      <c r="K101">
        <f t="shared" si="13"/>
        <v>114.65741361710074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7BB5-5A31-4DED-8DF2-D8BEFC440F8C}">
  <dimension ref="A1:I18"/>
  <sheetViews>
    <sheetView workbookViewId="0">
      <selection activeCell="I7" sqref="I7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0.72064628662489838</v>
      </c>
    </row>
    <row r="5" spans="1:9" x14ac:dyDescent="0.3">
      <c r="A5" s="1" t="s">
        <v>14</v>
      </c>
      <c r="B5" s="1">
        <v>0.51933107042625526</v>
      </c>
      <c r="F5">
        <f>1-B5</f>
        <v>0.48066892957374474</v>
      </c>
    </row>
    <row r="6" spans="1:9" x14ac:dyDescent="0.3">
      <c r="A6" s="1" t="s">
        <v>15</v>
      </c>
      <c r="B6" s="1">
        <v>0.51442628543060476</v>
      </c>
    </row>
    <row r="7" spans="1:9" x14ac:dyDescent="0.3">
      <c r="A7" s="1" t="s">
        <v>16</v>
      </c>
      <c r="B7" s="1">
        <v>7.0850046231445321</v>
      </c>
      <c r="I7">
        <f>C13/B8</f>
        <v>49.1933446997798</v>
      </c>
    </row>
    <row r="8" spans="1:9" ht="15" thickBot="1" x14ac:dyDescent="0.35">
      <c r="A8" s="2" t="s">
        <v>17</v>
      </c>
      <c r="B8" s="2">
        <v>100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5315.016384237676</v>
      </c>
      <c r="D12" s="1">
        <v>5315.016384237676</v>
      </c>
      <c r="E12" s="1">
        <v>105.88253529702033</v>
      </c>
      <c r="F12" s="1">
        <v>2.8445980483741853E-17</v>
      </c>
    </row>
    <row r="13" spans="1:9" x14ac:dyDescent="0.3">
      <c r="A13" s="1" t="s">
        <v>20</v>
      </c>
      <c r="B13" s="1">
        <v>98</v>
      </c>
      <c r="C13" s="1">
        <v>4919.33446997798</v>
      </c>
      <c r="D13" s="1">
        <v>50.197290509979389</v>
      </c>
      <c r="E13" s="1"/>
      <c r="F13" s="1"/>
    </row>
    <row r="14" spans="1:9" ht="15" thickBot="1" x14ac:dyDescent="0.35">
      <c r="A14" s="2" t="s">
        <v>21</v>
      </c>
      <c r="B14" s="2">
        <v>99</v>
      </c>
      <c r="C14" s="2">
        <v>10234.350854215656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21.10485906473864</v>
      </c>
      <c r="C17" s="1">
        <v>1.4276954229485554</v>
      </c>
      <c r="D17" s="1">
        <v>14.78246601165935</v>
      </c>
      <c r="E17" s="1">
        <v>1.0816343173021878E-26</v>
      </c>
      <c r="F17" s="1">
        <v>18.271643962946513</v>
      </c>
      <c r="G17" s="1">
        <v>23.938074166530768</v>
      </c>
      <c r="H17" s="1">
        <v>18.271643962946513</v>
      </c>
      <c r="I17" s="1">
        <v>23.938074166530768</v>
      </c>
    </row>
    <row r="18" spans="1:9" ht="15" thickBot="1" x14ac:dyDescent="0.35">
      <c r="A18" s="2" t="s">
        <v>35</v>
      </c>
      <c r="B18" s="2">
        <v>4.7986408150521962</v>
      </c>
      <c r="C18" s="2">
        <v>0.46634366097358265</v>
      </c>
      <c r="D18" s="2">
        <v>10.289923969447992</v>
      </c>
      <c r="E18" s="2">
        <v>2.8445980483742056E-17</v>
      </c>
      <c r="F18" s="2">
        <v>3.8731969972337854</v>
      </c>
      <c r="G18" s="2">
        <v>5.724084632870607</v>
      </c>
      <c r="H18" s="2">
        <v>3.8731969972337854</v>
      </c>
      <c r="I18" s="2">
        <v>5.724084632870607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DCF0-3521-40D1-9346-A9197D6AD407}">
  <dimension ref="A1:S31"/>
  <sheetViews>
    <sheetView tabSelected="1" topLeftCell="A6" workbookViewId="0">
      <selection activeCell="R24" sqref="R24"/>
    </sheetView>
  </sheetViews>
  <sheetFormatPr defaultRowHeight="14.4" x14ac:dyDescent="0.3"/>
  <cols>
    <col min="1" max="2" width="12" bestFit="1" customWidth="1"/>
    <col min="9" max="9" width="11.77734375" customWidth="1"/>
    <col min="10" max="10" width="19.77734375" customWidth="1"/>
    <col min="11" max="11" width="15.109375" customWidth="1"/>
    <col min="19" max="19" width="10.5546875" bestFit="1" customWidth="1"/>
  </cols>
  <sheetData>
    <row r="1" spans="1:19" x14ac:dyDescent="0.3">
      <c r="A1" t="s">
        <v>0</v>
      </c>
      <c r="B1" t="s">
        <v>1</v>
      </c>
      <c r="D1" t="s">
        <v>2</v>
      </c>
      <c r="E1" t="s">
        <v>8</v>
      </c>
      <c r="G1" t="s">
        <v>47</v>
      </c>
      <c r="H1" t="s">
        <v>46</v>
      </c>
      <c r="I1" t="s">
        <v>40</v>
      </c>
      <c r="J1" t="s">
        <v>48</v>
      </c>
      <c r="K1" t="s">
        <v>44</v>
      </c>
    </row>
    <row r="2" spans="1:19" x14ac:dyDescent="0.3">
      <c r="A2">
        <v>23.781225498256944</v>
      </c>
      <c r="B2">
        <v>0.73684210526315785</v>
      </c>
      <c r="D2">
        <f>B2*A2</f>
        <v>17.523008261873535</v>
      </c>
      <c r="E2">
        <f>B2*B2</f>
        <v>0.54293628808864258</v>
      </c>
      <c r="G2">
        <f>$S$12*B2+$S$13</f>
        <v>24.255777518245587</v>
      </c>
      <c r="H2">
        <f>A2-G2</f>
        <v>-0.47455201998864283</v>
      </c>
      <c r="I2">
        <f>H2*H2</f>
        <v>0.22519961967530125</v>
      </c>
      <c r="J2">
        <f>(G2-$S$7)*(G2-$S$7)</f>
        <v>115.45640179842806</v>
      </c>
      <c r="K2">
        <f>(A2-$S$7)*(A2-$S$7)</f>
        <v>125.87978513366464</v>
      </c>
    </row>
    <row r="3" spans="1:19" x14ac:dyDescent="0.3">
      <c r="A3">
        <v>43.609609504233084</v>
      </c>
      <c r="B3">
        <v>3.1578947368421053</v>
      </c>
      <c r="D3">
        <f t="shared" ref="D3:D31" si="0">B3*A3</f>
        <v>137.71455632915712</v>
      </c>
      <c r="E3">
        <f t="shared" ref="E3:E31" si="1">B3*B3</f>
        <v>9.97229916897507</v>
      </c>
      <c r="G3">
        <f t="shared" ref="G3:G31" si="2">$S$12*B3+$S$13</f>
        <v>35.618374002618289</v>
      </c>
      <c r="H3">
        <f t="shared" ref="H3:H31" si="3">A3-G3</f>
        <v>7.9912355016147956</v>
      </c>
      <c r="I3">
        <f t="shared" ref="I3:I31" si="4">H3*H3</f>
        <v>63.859844842268672</v>
      </c>
      <c r="J3">
        <f t="shared" ref="J3:J31" si="5">(G3-$S$7)*(G3-$S$7)</f>
        <v>0.38134628682263927</v>
      </c>
      <c r="K3">
        <f t="shared" ref="K3:K31" si="6">(A3-$S$7)*(A3-$S$7)</f>
        <v>74.11088508740005</v>
      </c>
    </row>
    <row r="4" spans="1:19" x14ac:dyDescent="0.3">
      <c r="A4">
        <v>34.694718535505615</v>
      </c>
      <c r="B4">
        <v>4.0526315789473681</v>
      </c>
      <c r="D4">
        <f t="shared" si="0"/>
        <v>140.60491195968063</v>
      </c>
      <c r="E4">
        <f t="shared" si="1"/>
        <v>16.423822714681439</v>
      </c>
      <c r="G4">
        <f t="shared" si="2"/>
        <v>39.81759444249515</v>
      </c>
      <c r="H4">
        <f t="shared" si="3"/>
        <v>-5.1228759069895347</v>
      </c>
      <c r="I4">
        <f t="shared" si="4"/>
        <v>26.243857558413847</v>
      </c>
      <c r="J4">
        <f t="shared" si="5"/>
        <v>23.201108090290262</v>
      </c>
      <c r="K4">
        <f t="shared" si="6"/>
        <v>9.3711321425222788E-2</v>
      </c>
    </row>
    <row r="5" spans="1:19" x14ac:dyDescent="0.3">
      <c r="A5">
        <v>46.898881457798353</v>
      </c>
      <c r="B5">
        <v>3.2105263157894739</v>
      </c>
      <c r="D5">
        <f t="shared" si="0"/>
        <v>150.57009310135263</v>
      </c>
      <c r="E5">
        <f t="shared" si="1"/>
        <v>10.307479224376733</v>
      </c>
      <c r="G5">
        <f t="shared" si="2"/>
        <v>35.865386969669871</v>
      </c>
      <c r="H5">
        <f t="shared" si="3"/>
        <v>11.033494488128483</v>
      </c>
      <c r="I5">
        <f t="shared" si="4"/>
        <v>121.7380006195616</v>
      </c>
      <c r="J5">
        <f t="shared" si="5"/>
        <v>0.74743872217238527</v>
      </c>
      <c r="K5">
        <f t="shared" si="6"/>
        <v>141.56335281495282</v>
      </c>
    </row>
    <row r="6" spans="1:19" x14ac:dyDescent="0.3">
      <c r="A6">
        <v>21.64284778291513</v>
      </c>
      <c r="B6">
        <v>2.4736842105263159</v>
      </c>
      <c r="D6">
        <f t="shared" si="0"/>
        <v>53.53757083142164</v>
      </c>
      <c r="E6">
        <f t="shared" si="1"/>
        <v>6.1191135734072031</v>
      </c>
      <c r="G6">
        <f t="shared" si="2"/>
        <v>32.407205430947741</v>
      </c>
      <c r="H6">
        <f t="shared" si="3"/>
        <v>-10.764357648032611</v>
      </c>
      <c r="I6">
        <f t="shared" si="4"/>
        <v>115.87139557475817</v>
      </c>
      <c r="J6">
        <f t="shared" si="5"/>
        <v>6.7269484995517619</v>
      </c>
      <c r="K6">
        <f t="shared" si="6"/>
        <v>178.43599841625334</v>
      </c>
      <c r="R6" t="s">
        <v>3</v>
      </c>
      <c r="S6">
        <f>AVERAGE(B2:B31)</f>
        <v>3.026315789473685</v>
      </c>
    </row>
    <row r="7" spans="1:19" x14ac:dyDescent="0.3">
      <c r="A7">
        <v>44.978585375999472</v>
      </c>
      <c r="B7">
        <v>4.2631578947368425</v>
      </c>
      <c r="D7">
        <f t="shared" si="0"/>
        <v>191.75081133978725</v>
      </c>
      <c r="E7">
        <f t="shared" si="1"/>
        <v>18.174515235457068</v>
      </c>
      <c r="G7">
        <f t="shared" si="2"/>
        <v>40.805646310701476</v>
      </c>
      <c r="H7">
        <f t="shared" si="3"/>
        <v>4.1729390652979959</v>
      </c>
      <c r="I7">
        <f t="shared" si="4"/>
        <v>17.413420442690111</v>
      </c>
      <c r="J7">
        <f t="shared" si="5"/>
        <v>33.695757903649806</v>
      </c>
      <c r="K7">
        <f t="shared" si="6"/>
        <v>99.555371159041002</v>
      </c>
      <c r="R7" t="s">
        <v>4</v>
      </c>
      <c r="S7">
        <f>AVERAGE(A2:A31)</f>
        <v>35.000841584989352</v>
      </c>
    </row>
    <row r="8" spans="1:19" x14ac:dyDescent="0.3">
      <c r="A8">
        <v>33.403110663707537</v>
      </c>
      <c r="B8">
        <v>0.89473684210526316</v>
      </c>
      <c r="D8">
        <f t="shared" si="0"/>
        <v>29.886993751738324</v>
      </c>
      <c r="E8">
        <f t="shared" si="1"/>
        <v>0.80055401662049863</v>
      </c>
      <c r="G8">
        <f t="shared" si="2"/>
        <v>24.996816419400329</v>
      </c>
      <c r="H8">
        <f t="shared" si="3"/>
        <v>8.4062942443072082</v>
      </c>
      <c r="I8">
        <f t="shared" si="4"/>
        <v>70.665782921872491</v>
      </c>
      <c r="J8">
        <f t="shared" si="5"/>
        <v>100.08051951373849</v>
      </c>
      <c r="K8">
        <f t="shared" si="6"/>
        <v>2.5527440968200392</v>
      </c>
      <c r="R8" t="s">
        <v>5</v>
      </c>
      <c r="S8">
        <f>AVERAGE(D2:D31)</f>
        <v>115.51788652306158</v>
      </c>
    </row>
    <row r="9" spans="1:19" x14ac:dyDescent="0.3">
      <c r="A9">
        <v>28.803757914753078</v>
      </c>
      <c r="B9">
        <v>1.9473684210526316</v>
      </c>
      <c r="D9">
        <f t="shared" si="0"/>
        <v>56.091528570834946</v>
      </c>
      <c r="E9">
        <f t="shared" si="1"/>
        <v>3.7922437673130198</v>
      </c>
      <c r="G9">
        <f t="shared" si="2"/>
        <v>29.937075760431938</v>
      </c>
      <c r="H9">
        <f t="shared" si="3"/>
        <v>-1.1333178456788602</v>
      </c>
      <c r="I9">
        <f t="shared" si="4"/>
        <v>1.2844093393341727</v>
      </c>
      <c r="J9">
        <f t="shared" si="5"/>
        <v>25.641724325955632</v>
      </c>
      <c r="K9">
        <f t="shared" si="6"/>
        <v>38.403846015909096</v>
      </c>
      <c r="R9" t="s">
        <v>6</v>
      </c>
      <c r="S9">
        <f>AVERAGE(E2:E31)</f>
        <v>11.202862419205909</v>
      </c>
    </row>
    <row r="10" spans="1:19" x14ac:dyDescent="0.3">
      <c r="A10">
        <v>23.506141481372861</v>
      </c>
      <c r="B10">
        <v>2.4210526315789473</v>
      </c>
      <c r="D10">
        <f t="shared" si="0"/>
        <v>56.909605691744822</v>
      </c>
      <c r="E10">
        <f t="shared" si="1"/>
        <v>5.8614958448753463</v>
      </c>
      <c r="G10">
        <f t="shared" si="2"/>
        <v>32.160192463896159</v>
      </c>
      <c r="H10">
        <f t="shared" si="3"/>
        <v>-8.6540509825232981</v>
      </c>
      <c r="I10">
        <f t="shared" si="4"/>
        <v>74.892598408112462</v>
      </c>
      <c r="J10">
        <f t="shared" si="5"/>
        <v>8.0692874291675309</v>
      </c>
      <c r="K10">
        <f t="shared" si="6"/>
        <v>132.12813047208098</v>
      </c>
      <c r="R10" t="s">
        <v>7</v>
      </c>
      <c r="S10">
        <f>S6*S6</f>
        <v>9.1585872576177323</v>
      </c>
    </row>
    <row r="11" spans="1:19" x14ac:dyDescent="0.3">
      <c r="A11">
        <v>36.412418743851489</v>
      </c>
      <c r="B11">
        <v>5</v>
      </c>
      <c r="D11">
        <f t="shared" si="0"/>
        <v>182.06209371925746</v>
      </c>
      <c r="E11">
        <f t="shared" si="1"/>
        <v>25</v>
      </c>
      <c r="G11">
        <f t="shared" si="2"/>
        <v>44.263827849423606</v>
      </c>
      <c r="H11">
        <f t="shared" si="3"/>
        <v>-7.8514091055721167</v>
      </c>
      <c r="I11">
        <f t="shared" si="4"/>
        <v>61.644624943060748</v>
      </c>
      <c r="J11">
        <f t="shared" si="5"/>
        <v>85.802914535097656</v>
      </c>
      <c r="K11">
        <f t="shared" si="6"/>
        <v>1.992550075421303</v>
      </c>
    </row>
    <row r="12" spans="1:19" x14ac:dyDescent="0.3">
      <c r="A12">
        <v>33.332428876081103</v>
      </c>
      <c r="B12">
        <v>4.7894736842105265</v>
      </c>
      <c r="D12">
        <f t="shared" si="0"/>
        <v>159.64479093280951</v>
      </c>
      <c r="E12">
        <f t="shared" si="1"/>
        <v>22.939058171745156</v>
      </c>
      <c r="G12">
        <f t="shared" si="2"/>
        <v>43.275775981217279</v>
      </c>
      <c r="H12">
        <f t="shared" si="3"/>
        <v>-9.9433471051361764</v>
      </c>
      <c r="I12">
        <f t="shared" si="4"/>
        <v>98.870151653219978</v>
      </c>
      <c r="J12">
        <f t="shared" si="5"/>
        <v>68.474539261876046</v>
      </c>
      <c r="K12">
        <f t="shared" si="6"/>
        <v>2.7836009672465631</v>
      </c>
      <c r="R12" t="s">
        <v>9</v>
      </c>
      <c r="S12" s="6">
        <f>(S8-S6*S7)/(S9-S10)</f>
        <v>4.6932463739800285</v>
      </c>
    </row>
    <row r="13" spans="1:19" x14ac:dyDescent="0.3">
      <c r="A13">
        <v>42.677454929276649</v>
      </c>
      <c r="B13">
        <v>2</v>
      </c>
      <c r="D13">
        <f t="shared" si="0"/>
        <v>85.354909858553299</v>
      </c>
      <c r="E13">
        <f t="shared" si="1"/>
        <v>4</v>
      </c>
      <c r="G13">
        <f t="shared" si="2"/>
        <v>30.18408872748352</v>
      </c>
      <c r="H13">
        <f t="shared" si="3"/>
        <v>12.49336620179313</v>
      </c>
      <c r="I13">
        <f t="shared" si="4"/>
        <v>156.0841990521069</v>
      </c>
      <c r="J13">
        <f t="shared" si="5"/>
        <v>23.201108090290603</v>
      </c>
      <c r="K13">
        <f t="shared" si="6"/>
        <v>58.930392437689797</v>
      </c>
      <c r="R13" t="s">
        <v>10</v>
      </c>
      <c r="S13" s="8">
        <f>(S7*S9-S6*S8)/(S9-S10)</f>
        <v>20.797595979523461</v>
      </c>
    </row>
    <row r="14" spans="1:19" x14ac:dyDescent="0.3">
      <c r="A14">
        <v>15.208863586051169</v>
      </c>
      <c r="B14">
        <v>0.31578947368421051</v>
      </c>
      <c r="D14">
        <f t="shared" si="0"/>
        <v>4.8027990271740535</v>
      </c>
      <c r="E14">
        <f t="shared" si="1"/>
        <v>9.9722991689750684E-2</v>
      </c>
      <c r="G14">
        <f t="shared" si="2"/>
        <v>22.279673781832944</v>
      </c>
      <c r="H14">
        <f t="shared" si="3"/>
        <v>-7.0708101957817746</v>
      </c>
      <c r="I14">
        <f t="shared" si="4"/>
        <v>49.996356824771496</v>
      </c>
      <c r="J14">
        <f t="shared" si="5"/>
        <v>161.82811027606323</v>
      </c>
      <c r="K14">
        <f t="shared" si="6"/>
        <v>391.72239311045308</v>
      </c>
    </row>
    <row r="15" spans="1:19" x14ac:dyDescent="0.3">
      <c r="A15">
        <v>38.853778373800139</v>
      </c>
      <c r="B15">
        <v>3.4210526315789473</v>
      </c>
      <c r="D15">
        <f t="shared" si="0"/>
        <v>132.92082075247416</v>
      </c>
      <c r="E15">
        <f t="shared" si="1"/>
        <v>11.70360110803324</v>
      </c>
      <c r="G15">
        <f t="shared" si="2"/>
        <v>36.85343883787619</v>
      </c>
      <c r="H15">
        <f t="shared" si="3"/>
        <v>2.0003395359239491</v>
      </c>
      <c r="I15">
        <f t="shared" si="4"/>
        <v>4.0013582589804404</v>
      </c>
      <c r="J15">
        <f t="shared" si="5"/>
        <v>3.4321165814038586</v>
      </c>
      <c r="K15">
        <f t="shared" si="6"/>
        <v>14.845121898571579</v>
      </c>
      <c r="R15" t="s">
        <v>41</v>
      </c>
      <c r="S15">
        <f>SUM(I2:I31)</f>
        <v>1494.3770111766112</v>
      </c>
    </row>
    <row r="16" spans="1:19" x14ac:dyDescent="0.3">
      <c r="A16">
        <v>32.150835341229318</v>
      </c>
      <c r="B16">
        <v>3.8421052631578947</v>
      </c>
      <c r="D16">
        <f t="shared" si="0"/>
        <v>123.52689367946</v>
      </c>
      <c r="E16">
        <f t="shared" si="1"/>
        <v>14.761772853185596</v>
      </c>
      <c r="G16">
        <f t="shared" si="2"/>
        <v>38.829542574288837</v>
      </c>
      <c r="H16">
        <f t="shared" si="3"/>
        <v>-6.6787072330595194</v>
      </c>
      <c r="I16">
        <f t="shared" si="4"/>
        <v>44.605130304921545</v>
      </c>
      <c r="J16">
        <f t="shared" si="5"/>
        <v>14.658951265462852</v>
      </c>
      <c r="K16">
        <f t="shared" si="6"/>
        <v>8.1225355894711839</v>
      </c>
      <c r="R16" t="s">
        <v>42</v>
      </c>
      <c r="S16">
        <f>SUM(J2:J31)</f>
        <v>1350.850578737635</v>
      </c>
    </row>
    <row r="17" spans="1:19" x14ac:dyDescent="0.3">
      <c r="A17">
        <v>49.84891907719237</v>
      </c>
      <c r="B17">
        <v>4.3157894736842106</v>
      </c>
      <c r="D17">
        <f t="shared" si="0"/>
        <v>215.13744022788288</v>
      </c>
      <c r="E17">
        <f t="shared" si="1"/>
        <v>18.626038781163437</v>
      </c>
      <c r="G17">
        <f t="shared" si="2"/>
        <v>41.052659277753058</v>
      </c>
      <c r="H17">
        <f t="shared" si="3"/>
        <v>8.7962597994393121</v>
      </c>
      <c r="I17">
        <f t="shared" si="4"/>
        <v>77.374186459232121</v>
      </c>
      <c r="J17">
        <f t="shared" si="5"/>
        <v>36.624497386447821</v>
      </c>
      <c r="K17">
        <f t="shared" si="6"/>
        <v>220.46540521446585</v>
      </c>
      <c r="R17" t="s">
        <v>43</v>
      </c>
      <c r="S17">
        <f>SUM(K2:K31)</f>
        <v>2845.2275899142396</v>
      </c>
    </row>
    <row r="18" spans="1:19" x14ac:dyDescent="0.3">
      <c r="A18">
        <v>34.549023974614954</v>
      </c>
      <c r="B18">
        <v>3.736842105263158</v>
      </c>
      <c r="D18">
        <f t="shared" si="0"/>
        <v>129.10424748408747</v>
      </c>
      <c r="E18">
        <f t="shared" si="1"/>
        <v>13.963988919667591</v>
      </c>
      <c r="G18">
        <f t="shared" si="2"/>
        <v>38.335516640185674</v>
      </c>
      <c r="H18">
        <f t="shared" si="3"/>
        <v>-3.7864926655707194</v>
      </c>
      <c r="I18">
        <f t="shared" si="4"/>
        <v>14.337526706420851</v>
      </c>
      <c r="J18">
        <f t="shared" si="5"/>
        <v>11.120057723748587</v>
      </c>
      <c r="K18">
        <f t="shared" si="6"/>
        <v>0.20413915304443156</v>
      </c>
      <c r="R18" t="s">
        <v>38</v>
      </c>
      <c r="S18">
        <f>S16/S17</f>
        <v>0.47477768862010511</v>
      </c>
    </row>
    <row r="19" spans="1:19" x14ac:dyDescent="0.3">
      <c r="A19">
        <v>16.471313042456046</v>
      </c>
      <c r="B19">
        <v>5.2631578947368418E-2</v>
      </c>
      <c r="D19">
        <f t="shared" si="0"/>
        <v>0.86691121276084449</v>
      </c>
      <c r="E19">
        <f t="shared" si="1"/>
        <v>2.7700831024930744E-3</v>
      </c>
      <c r="G19">
        <f t="shared" si="2"/>
        <v>21.044608946575043</v>
      </c>
      <c r="H19">
        <f t="shared" si="3"/>
        <v>-4.5732959041189964</v>
      </c>
      <c r="I19">
        <f t="shared" si="4"/>
        <v>20.91503542663159</v>
      </c>
      <c r="J19">
        <f t="shared" si="5"/>
        <v>194.77642945754084</v>
      </c>
      <c r="K19">
        <f t="shared" si="6"/>
        <v>343.34342800855649</v>
      </c>
    </row>
    <row r="20" spans="1:19" x14ac:dyDescent="0.3">
      <c r="A20">
        <v>48.100469552319957</v>
      </c>
      <c r="B20">
        <v>3.8947368421052633</v>
      </c>
      <c r="D20">
        <f t="shared" si="0"/>
        <v>187.338670887983</v>
      </c>
      <c r="E20">
        <f t="shared" si="1"/>
        <v>15.168975069252079</v>
      </c>
      <c r="G20">
        <f t="shared" si="2"/>
        <v>39.076555541340412</v>
      </c>
      <c r="H20">
        <f t="shared" si="3"/>
        <v>9.0239140109795457</v>
      </c>
      <c r="I20">
        <f t="shared" si="4"/>
        <v>81.431024077552948</v>
      </c>
      <c r="J20">
        <f t="shared" si="5"/>
        <v>16.611444253994804</v>
      </c>
      <c r="K20">
        <f t="shared" si="6"/>
        <v>171.60025288247016</v>
      </c>
      <c r="R20" t="s">
        <v>55</v>
      </c>
      <c r="S20">
        <f>VAR(A2:A31)</f>
        <v>98.111296203938821</v>
      </c>
    </row>
    <row r="21" spans="1:19" x14ac:dyDescent="0.3">
      <c r="A21">
        <v>31.866302142249644</v>
      </c>
      <c r="B21">
        <v>3.6315789473684212</v>
      </c>
      <c r="D21">
        <f t="shared" si="0"/>
        <v>115.72499199027503</v>
      </c>
      <c r="E21">
        <f t="shared" si="1"/>
        <v>13.18836565096953</v>
      </c>
      <c r="G21">
        <f t="shared" si="2"/>
        <v>37.84149070608251</v>
      </c>
      <c r="H21">
        <f t="shared" si="3"/>
        <v>-5.9751885638328659</v>
      </c>
      <c r="I21">
        <f t="shared" si="4"/>
        <v>35.70287837335907</v>
      </c>
      <c r="J21">
        <f t="shared" si="5"/>
        <v>8.0692874291673302</v>
      </c>
      <c r="K21">
        <f t="shared" si="6"/>
        <v>9.8253375180909597</v>
      </c>
      <c r="R21" t="s">
        <v>54</v>
      </c>
      <c r="S21">
        <f>_xlfn.STDEV.S(A2:A31)</f>
        <v>9.9051146487023978</v>
      </c>
    </row>
    <row r="22" spans="1:19" x14ac:dyDescent="0.3">
      <c r="A22">
        <v>51.96946757082263</v>
      </c>
      <c r="B22">
        <v>5.1578947368421053</v>
      </c>
      <c r="D22">
        <f t="shared" si="0"/>
        <v>268.0530432600325</v>
      </c>
      <c r="E22">
        <f t="shared" si="1"/>
        <v>26.603878116343491</v>
      </c>
      <c r="G22">
        <f t="shared" si="2"/>
        <v>45.004866750578344</v>
      </c>
      <c r="H22">
        <f t="shared" si="3"/>
        <v>6.9646008202442857</v>
      </c>
      <c r="I22">
        <f t="shared" si="4"/>
        <v>48.505664585347375</v>
      </c>
      <c r="J22">
        <f t="shared" si="5"/>
        <v>100.08051951373785</v>
      </c>
      <c r="K22">
        <f t="shared" si="6"/>
        <v>287.93426784709635</v>
      </c>
      <c r="R22" t="s">
        <v>56</v>
      </c>
      <c r="S22">
        <f>CORREL(B2:B31,A2:A31)</f>
        <v>0.68904113710293324</v>
      </c>
    </row>
    <row r="23" spans="1:19" x14ac:dyDescent="0.3">
      <c r="A23">
        <v>26.080305829108404</v>
      </c>
      <c r="B23">
        <v>1.3157894736842106</v>
      </c>
      <c r="D23">
        <f t="shared" si="0"/>
        <v>34.316191880405796</v>
      </c>
      <c r="E23">
        <f t="shared" si="1"/>
        <v>1.7313019390581721</v>
      </c>
      <c r="G23">
        <f t="shared" si="2"/>
        <v>26.972920155812972</v>
      </c>
      <c r="H23">
        <f t="shared" si="3"/>
        <v>-0.89261432670456742</v>
      </c>
      <c r="I23">
        <f t="shared" si="4"/>
        <v>0.79676033623824827</v>
      </c>
      <c r="J23">
        <f t="shared" si="5"/>
        <v>64.447522473029338</v>
      </c>
      <c r="K23">
        <f t="shared" si="6"/>
        <v>79.575958171950475</v>
      </c>
    </row>
    <row r="24" spans="1:19" x14ac:dyDescent="0.3">
      <c r="A24">
        <v>46.113736182606871</v>
      </c>
      <c r="B24">
        <v>4</v>
      </c>
      <c r="D24">
        <f t="shared" si="0"/>
        <v>184.45494473042748</v>
      </c>
      <c r="E24">
        <f t="shared" si="1"/>
        <v>16</v>
      </c>
      <c r="G24">
        <f t="shared" si="2"/>
        <v>39.570581475443575</v>
      </c>
      <c r="H24">
        <f t="shared" si="3"/>
        <v>6.5431547071632963</v>
      </c>
      <c r="I24">
        <f t="shared" si="4"/>
        <v>42.8128735218732</v>
      </c>
      <c r="J24">
        <f t="shared" si="5"/>
        <v>20.882522666408569</v>
      </c>
      <c r="K24">
        <f t="shared" si="6"/>
        <v>123.49642633775663</v>
      </c>
      <c r="R24" t="s">
        <v>57</v>
      </c>
    </row>
    <row r="25" spans="1:19" x14ac:dyDescent="0.3">
      <c r="A25">
        <v>37.283357785905167</v>
      </c>
      <c r="B25">
        <v>1.1052631578947369</v>
      </c>
      <c r="D25">
        <f t="shared" si="0"/>
        <v>41.207921763368873</v>
      </c>
      <c r="E25">
        <f t="shared" si="1"/>
        <v>1.2216066481994463</v>
      </c>
      <c r="G25">
        <f t="shared" si="2"/>
        <v>25.984868287606652</v>
      </c>
      <c r="H25">
        <f t="shared" si="3"/>
        <v>11.298489498298515</v>
      </c>
      <c r="I25">
        <f t="shared" si="4"/>
        <v>127.65586494316183</v>
      </c>
      <c r="J25">
        <f t="shared" si="5"/>
        <v>81.287774499117887</v>
      </c>
      <c r="K25">
        <f t="shared" si="6"/>
        <v>5.2098802074431649</v>
      </c>
    </row>
    <row r="26" spans="1:19" x14ac:dyDescent="0.3">
      <c r="A26">
        <v>33.467060188377651</v>
      </c>
      <c r="B26">
        <v>2.6842105263157894</v>
      </c>
      <c r="D26">
        <f t="shared" si="0"/>
        <v>89.83263524248737</v>
      </c>
      <c r="E26">
        <f t="shared" si="1"/>
        <v>7.2049861495844869</v>
      </c>
      <c r="G26">
        <f t="shared" si="2"/>
        <v>33.395257299154068</v>
      </c>
      <c r="H26">
        <f t="shared" si="3"/>
        <v>7.1802889223583577E-2</v>
      </c>
      <c r="I26">
        <f t="shared" si="4"/>
        <v>5.155654900854215E-3</v>
      </c>
      <c r="J26">
        <f t="shared" si="5"/>
        <v>2.5779008989212011</v>
      </c>
      <c r="K26">
        <f t="shared" si="6"/>
        <v>2.3524853725921404</v>
      </c>
    </row>
    <row r="27" spans="1:19" x14ac:dyDescent="0.3">
      <c r="A27">
        <v>42.919968208560618</v>
      </c>
      <c r="B27">
        <v>4.6842105263157894</v>
      </c>
      <c r="D27">
        <f t="shared" si="0"/>
        <v>201.04616687167868</v>
      </c>
      <c r="E27">
        <f t="shared" si="1"/>
        <v>21.941828254847646</v>
      </c>
      <c r="G27">
        <f t="shared" si="2"/>
        <v>42.781750047114116</v>
      </c>
      <c r="H27">
        <f t="shared" si="3"/>
        <v>0.13821816144650256</v>
      </c>
      <c r="I27">
        <f t="shared" si="4"/>
        <v>1.9104260153651447E-2</v>
      </c>
      <c r="J27">
        <f t="shared" si="5"/>
        <v>60.542536495964754</v>
      </c>
      <c r="K27">
        <f t="shared" si="6"/>
        <v>62.712566480155239</v>
      </c>
    </row>
    <row r="28" spans="1:19" x14ac:dyDescent="0.3">
      <c r="A28">
        <v>23.186156470744056</v>
      </c>
      <c r="B28">
        <v>2.736842105263158</v>
      </c>
      <c r="D28">
        <f t="shared" si="0"/>
        <v>63.456849288352153</v>
      </c>
      <c r="E28">
        <f t="shared" si="1"/>
        <v>7.4903047091412747</v>
      </c>
      <c r="G28">
        <f t="shared" si="2"/>
        <v>33.642270266205642</v>
      </c>
      <c r="H28">
        <f t="shared" si="3"/>
        <v>-10.456113795461587</v>
      </c>
      <c r="I28">
        <f t="shared" si="4"/>
        <v>109.3303157036421</v>
      </c>
      <c r="J28">
        <f t="shared" si="5"/>
        <v>1.8457160282217091</v>
      </c>
      <c r="K28">
        <f t="shared" si="6"/>
        <v>139.58678434876938</v>
      </c>
    </row>
    <row r="29" spans="1:19" x14ac:dyDescent="0.3">
      <c r="A29">
        <v>39.835752849159775</v>
      </c>
      <c r="B29">
        <v>4.4210526315789478</v>
      </c>
      <c r="D29">
        <f t="shared" si="0"/>
        <v>176.11595996470638</v>
      </c>
      <c r="E29">
        <f t="shared" si="1"/>
        <v>19.545706371191141</v>
      </c>
      <c r="G29">
        <f t="shared" si="2"/>
        <v>41.546685211856222</v>
      </c>
      <c r="H29">
        <f t="shared" si="3"/>
        <v>-1.7109323626964468</v>
      </c>
      <c r="I29">
        <f t="shared" si="4"/>
        <v>2.9272895497220457</v>
      </c>
      <c r="J29">
        <f t="shared" si="5"/>
        <v>42.848068787393608</v>
      </c>
      <c r="K29">
        <f t="shared" si="6"/>
        <v>23.376366932402032</v>
      </c>
    </row>
    <row r="30" spans="1:19" x14ac:dyDescent="0.3">
      <c r="A30">
        <v>41.369452383488927</v>
      </c>
      <c r="B30">
        <v>4.1578947368421053</v>
      </c>
      <c r="D30">
        <f t="shared" si="0"/>
        <v>172.0098283313487</v>
      </c>
      <c r="E30">
        <f t="shared" si="1"/>
        <v>17.288088642659279</v>
      </c>
      <c r="G30">
        <f t="shared" si="2"/>
        <v>40.311620376598313</v>
      </c>
      <c r="H30">
        <f t="shared" si="3"/>
        <v>1.0578320068906137</v>
      </c>
      <c r="I30">
        <f t="shared" si="4"/>
        <v>1.1190085548022235</v>
      </c>
      <c r="J30">
        <f t="shared" si="5"/>
        <v>28.204371373403532</v>
      </c>
      <c r="K30">
        <f t="shared" si="6"/>
        <v>40.559203502765385</v>
      </c>
    </row>
    <row r="31" spans="1:19" x14ac:dyDescent="0.3">
      <c r="A31">
        <v>27.009304227241429</v>
      </c>
      <c r="B31">
        <v>2.3684210526315788</v>
      </c>
      <c r="D31">
        <f t="shared" si="0"/>
        <v>63.969404748729694</v>
      </c>
      <c r="E31">
        <f t="shared" si="1"/>
        <v>5.609418282548476</v>
      </c>
      <c r="G31">
        <f t="shared" si="2"/>
        <v>31.913179496844581</v>
      </c>
      <c r="H31">
        <f t="shared" si="3"/>
        <v>-4.9038752696031516</v>
      </c>
      <c r="I31">
        <f t="shared" si="4"/>
        <v>24.047992659825383</v>
      </c>
      <c r="J31">
        <f t="shared" si="5"/>
        <v>9.5336571705665296</v>
      </c>
      <c r="K31">
        <f t="shared" si="6"/>
        <v>63.864669340280656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397-04CA-421E-A6A6-512CD8CCC2A9}">
  <dimension ref="A1:I18"/>
  <sheetViews>
    <sheetView workbookViewId="0">
      <selection activeCell="G8" sqref="G8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0.68904113710293269</v>
      </c>
      <c r="D4">
        <f>1-B5</f>
        <v>0.5252223113798975</v>
      </c>
      <c r="H4">
        <f>C13/B8</f>
        <v>49.812567039220397</v>
      </c>
    </row>
    <row r="5" spans="1:9" x14ac:dyDescent="0.3">
      <c r="A5" s="1" t="s">
        <v>14</v>
      </c>
      <c r="B5" s="1">
        <v>0.47477768862010256</v>
      </c>
    </row>
    <row r="6" spans="1:9" x14ac:dyDescent="0.3">
      <c r="A6" s="1" t="s">
        <v>15</v>
      </c>
      <c r="B6" s="1">
        <v>0.45601974892796332</v>
      </c>
    </row>
    <row r="7" spans="1:9" x14ac:dyDescent="0.3">
      <c r="A7" s="1" t="s">
        <v>16</v>
      </c>
      <c r="B7" s="1">
        <v>7.3055189782808618</v>
      </c>
    </row>
    <row r="8" spans="1:9" ht="15" thickBot="1" x14ac:dyDescent="0.35">
      <c r="A8" s="2" t="s">
        <v>17</v>
      </c>
      <c r="B8" s="2">
        <v>30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1350.8505787376278</v>
      </c>
      <c r="D12" s="1">
        <v>1350.8505787376278</v>
      </c>
      <c r="E12" s="1">
        <v>25.310758879295552</v>
      </c>
      <c r="F12" s="1">
        <v>2.5480949672192339E-5</v>
      </c>
    </row>
    <row r="13" spans="1:9" x14ac:dyDescent="0.3">
      <c r="A13" s="1" t="s">
        <v>20</v>
      </c>
      <c r="B13" s="1">
        <v>28</v>
      </c>
      <c r="C13" s="1">
        <v>1494.3770111766119</v>
      </c>
      <c r="D13" s="1">
        <v>53.370607542021851</v>
      </c>
      <c r="E13" s="1"/>
      <c r="F13" s="1"/>
    </row>
    <row r="14" spans="1:9" ht="15" thickBot="1" x14ac:dyDescent="0.35">
      <c r="A14" s="2" t="s">
        <v>21</v>
      </c>
      <c r="B14" s="2">
        <v>29</v>
      </c>
      <c r="C14" s="2">
        <v>2845.2275899142396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20.797595979523507</v>
      </c>
      <c r="C17" s="1">
        <v>3.1223765114828184</v>
      </c>
      <c r="D17" s="1">
        <v>6.6608225827469854</v>
      </c>
      <c r="E17" s="1">
        <v>3.1526766593284547E-7</v>
      </c>
      <c r="F17" s="1">
        <v>14.40169763402838</v>
      </c>
      <c r="G17" s="1">
        <v>27.193494325018634</v>
      </c>
      <c r="H17" s="1">
        <v>14.40169763402838</v>
      </c>
      <c r="I17" s="1">
        <v>27.193494325018634</v>
      </c>
    </row>
    <row r="18" spans="1:9" ht="15" thickBot="1" x14ac:dyDescent="0.35">
      <c r="A18" s="2" t="s">
        <v>35</v>
      </c>
      <c r="B18" s="2">
        <v>4.693246373980017</v>
      </c>
      <c r="C18" s="2">
        <v>0.93286923336395511</v>
      </c>
      <c r="D18" s="2">
        <v>5.0309799124321275</v>
      </c>
      <c r="E18" s="2">
        <v>2.5480949672192105E-5</v>
      </c>
      <c r="F18" s="2">
        <v>2.7823503739962367</v>
      </c>
      <c r="G18" s="2">
        <v>6.6041423739637972</v>
      </c>
      <c r="H18" s="2">
        <v>2.7823503739962367</v>
      </c>
      <c r="I18" s="2">
        <v>6.6041423739637972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C40A-F80F-4C33-8CBF-8A53F3906985}">
  <dimension ref="A1:P181"/>
  <sheetViews>
    <sheetView workbookViewId="0">
      <selection activeCell="P19" sqref="P19:P21"/>
    </sheetView>
  </sheetViews>
  <sheetFormatPr defaultRowHeight="14.4" x14ac:dyDescent="0.3"/>
  <cols>
    <col min="1" max="1" width="12.6640625" bestFit="1" customWidth="1"/>
    <col min="2" max="2" width="12" bestFit="1" customWidth="1"/>
    <col min="9" max="9" width="12.88671875" customWidth="1"/>
    <col min="10" max="10" width="19.77734375" customWidth="1"/>
    <col min="11" max="11" width="16.21875" customWidth="1"/>
    <col min="15" max="15" width="11" customWidth="1"/>
  </cols>
  <sheetData>
    <row r="1" spans="1:16" x14ac:dyDescent="0.3">
      <c r="A1" t="s">
        <v>0</v>
      </c>
      <c r="B1" t="s">
        <v>1</v>
      </c>
      <c r="D1" t="s">
        <v>2</v>
      </c>
      <c r="E1" t="s">
        <v>8</v>
      </c>
      <c r="G1" t="s">
        <v>47</v>
      </c>
      <c r="H1" t="s">
        <v>46</v>
      </c>
      <c r="I1" t="s">
        <v>40</v>
      </c>
      <c r="J1" t="s">
        <v>48</v>
      </c>
      <c r="K1" t="s">
        <v>44</v>
      </c>
    </row>
    <row r="2" spans="1:16" x14ac:dyDescent="0.3">
      <c r="A2">
        <v>2.1599690050338554</v>
      </c>
      <c r="B2">
        <v>5.128205128205128E-2</v>
      </c>
      <c r="D2">
        <f>B2*A2</f>
        <v>0.11076764128378745</v>
      </c>
      <c r="E2">
        <f>B2*B2</f>
        <v>2.6298487836949372E-3</v>
      </c>
      <c r="G2">
        <f>$P$10*B2+$P$11</f>
        <v>2.2212388549727651</v>
      </c>
      <c r="H2">
        <f>A2-G2</f>
        <v>-6.1269849938909715E-2</v>
      </c>
      <c r="I2">
        <f>H2*H2</f>
        <v>3.7539945115365146E-3</v>
      </c>
      <c r="J2">
        <f>(G2-$P$5)*(G2-$P$5)</f>
        <v>1.0337881819135311</v>
      </c>
      <c r="K2">
        <f>(A2-$P$5)*(A2-$P$5)</f>
        <v>0.91294947742557242</v>
      </c>
    </row>
    <row r="3" spans="1:16" x14ac:dyDescent="0.3">
      <c r="A3">
        <v>2.4971037345022711</v>
      </c>
      <c r="B3">
        <v>0.10256410256410256</v>
      </c>
      <c r="D3">
        <f t="shared" ref="D3:D66" si="0">B3*A3</f>
        <v>0.25611320353869443</v>
      </c>
      <c r="E3">
        <f t="shared" ref="E3:E66" si="1">B3*B3</f>
        <v>1.0519395134779749E-2</v>
      </c>
      <c r="G3">
        <f t="shared" ref="G3:G66" si="2">$P$10*B3+$P$11</f>
        <v>2.2098784779119995</v>
      </c>
      <c r="H3">
        <f t="shared" ref="H3:H66" si="3">A3-G3</f>
        <v>0.28722525659027154</v>
      </c>
      <c r="I3">
        <f t="shared" ref="I3:I66" si="4">H3*H3</f>
        <v>8.2498348023347323E-2</v>
      </c>
      <c r="J3">
        <f t="shared" ref="J3:J66" si="5">(G3-$P$5)*(G3-$P$5)</f>
        <v>1.0108158281941582</v>
      </c>
      <c r="K3">
        <f t="shared" ref="K3:K66" si="6">(A3-$P$5)*(A3-$P$5)</f>
        <v>1.6708629134921003</v>
      </c>
    </row>
    <row r="4" spans="1:16" x14ac:dyDescent="0.3">
      <c r="A4">
        <v>0.34894870271574557</v>
      </c>
      <c r="B4">
        <v>0.15384615384615385</v>
      </c>
      <c r="D4">
        <f t="shared" si="0"/>
        <v>5.3684415802422399E-2</v>
      </c>
      <c r="E4">
        <f t="shared" si="1"/>
        <v>2.3668639053254441E-2</v>
      </c>
      <c r="G4">
        <f t="shared" si="2"/>
        <v>2.1985181008512336</v>
      </c>
      <c r="H4">
        <f t="shared" si="3"/>
        <v>-1.8495693981354879</v>
      </c>
      <c r="I4">
        <f t="shared" si="4"/>
        <v>3.4209069585192711</v>
      </c>
      <c r="J4">
        <f t="shared" si="5"/>
        <v>0.98810159080870996</v>
      </c>
      <c r="K4">
        <f t="shared" si="6"/>
        <v>0.73194254082529042</v>
      </c>
      <c r="O4" t="s">
        <v>3</v>
      </c>
      <c r="P4">
        <f>AVERAGE(B2:B181)</f>
        <v>4.6410256410256405</v>
      </c>
    </row>
    <row r="5" spans="1:16" x14ac:dyDescent="0.3">
      <c r="A5">
        <v>2.4307317231623298</v>
      </c>
      <c r="B5">
        <v>0.20512820512820512</v>
      </c>
      <c r="D5">
        <f t="shared" si="0"/>
        <v>0.49861163552047788</v>
      </c>
      <c r="E5">
        <f t="shared" si="1"/>
        <v>4.2077580539118996E-2</v>
      </c>
      <c r="G5">
        <f t="shared" si="2"/>
        <v>2.187157723790468</v>
      </c>
      <c r="H5">
        <f t="shared" si="3"/>
        <v>0.24357399937186175</v>
      </c>
      <c r="I5">
        <f t="shared" si="4"/>
        <v>5.932829317000371E-2</v>
      </c>
      <c r="J5">
        <f t="shared" si="5"/>
        <v>0.96564546975718824</v>
      </c>
      <c r="K5">
        <f t="shared" si="6"/>
        <v>1.5036807611130985</v>
      </c>
      <c r="O5" t="s">
        <v>4</v>
      </c>
      <c r="P5">
        <f>AVERAGE(A2:A181)</f>
        <v>1.2044851080342396</v>
      </c>
    </row>
    <row r="6" spans="1:16" x14ac:dyDescent="0.3">
      <c r="A6">
        <v>0.82469840568097896</v>
      </c>
      <c r="B6">
        <v>0.25641025641025639</v>
      </c>
      <c r="D6">
        <f t="shared" si="0"/>
        <v>0.21146112966178945</v>
      </c>
      <c r="E6">
        <f t="shared" si="1"/>
        <v>6.5746219592373423E-2</v>
      </c>
      <c r="G6">
        <f t="shared" si="2"/>
        <v>2.1757973467297025</v>
      </c>
      <c r="H6">
        <f t="shared" si="3"/>
        <v>-1.3510989410487235</v>
      </c>
      <c r="I6">
        <f t="shared" si="4"/>
        <v>1.8254683485029821</v>
      </c>
      <c r="J6">
        <f t="shared" si="5"/>
        <v>0.94344746503959187</v>
      </c>
      <c r="K6">
        <f t="shared" si="6"/>
        <v>0.14423793928436418</v>
      </c>
      <c r="O6" t="s">
        <v>5</v>
      </c>
      <c r="P6">
        <f>AVERAGE(D2:D181)</f>
        <v>4.0171195339035766</v>
      </c>
    </row>
    <row r="7" spans="1:16" x14ac:dyDescent="0.3">
      <c r="A7">
        <v>0.29061037059730521</v>
      </c>
      <c r="B7">
        <v>0.30769230769230771</v>
      </c>
      <c r="D7">
        <f t="shared" si="0"/>
        <v>8.9418575568401604E-2</v>
      </c>
      <c r="E7">
        <f t="shared" si="1"/>
        <v>9.4674556213017763E-2</v>
      </c>
      <c r="G7">
        <f t="shared" si="2"/>
        <v>2.1644369696689365</v>
      </c>
      <c r="H7">
        <f t="shared" si="3"/>
        <v>-1.8738265990716312</v>
      </c>
      <c r="I7">
        <f t="shared" si="4"/>
        <v>3.5112261233883557</v>
      </c>
      <c r="J7">
        <f t="shared" si="5"/>
        <v>0.92150757665592031</v>
      </c>
      <c r="K7">
        <f t="shared" si="6"/>
        <v>0.83516703572542572</v>
      </c>
      <c r="O7" t="s">
        <v>6</v>
      </c>
      <c r="P7">
        <f>AVERAGE(E2:E181)</f>
        <v>28.639491562568498</v>
      </c>
    </row>
    <row r="8" spans="1:16" x14ac:dyDescent="0.3">
      <c r="A8">
        <v>0.55584681531860558</v>
      </c>
      <c r="B8">
        <v>0.35897435897435898</v>
      </c>
      <c r="D8">
        <f t="shared" si="0"/>
        <v>0.19953475421693534</v>
      </c>
      <c r="E8">
        <f t="shared" si="1"/>
        <v>0.12886259040105194</v>
      </c>
      <c r="G8">
        <f t="shared" si="2"/>
        <v>2.153076592608171</v>
      </c>
      <c r="H8">
        <f t="shared" si="3"/>
        <v>-1.5972297772895654</v>
      </c>
      <c r="I8">
        <f t="shared" si="4"/>
        <v>2.5511429614604748</v>
      </c>
      <c r="J8">
        <f t="shared" si="5"/>
        <v>0.89982580460617512</v>
      </c>
      <c r="K8">
        <f t="shared" si="6"/>
        <v>0.4207316347770525</v>
      </c>
      <c r="O8" t="s">
        <v>7</v>
      </c>
      <c r="P8">
        <f>P4*P4</f>
        <v>21.539119000657458</v>
      </c>
    </row>
    <row r="9" spans="1:16" x14ac:dyDescent="0.3">
      <c r="A9">
        <v>2.6023448869532424</v>
      </c>
      <c r="B9">
        <v>0.41025641025641024</v>
      </c>
      <c r="D9">
        <f t="shared" si="0"/>
        <v>1.067628671570561</v>
      </c>
      <c r="E9">
        <f t="shared" si="1"/>
        <v>0.16831032215647598</v>
      </c>
      <c r="G9">
        <f t="shared" si="2"/>
        <v>2.1417162155474054</v>
      </c>
      <c r="H9">
        <f t="shared" si="3"/>
        <v>0.46062867140583696</v>
      </c>
      <c r="I9">
        <f t="shared" si="4"/>
        <v>0.21217877292110651</v>
      </c>
      <c r="J9">
        <f t="shared" si="5"/>
        <v>0.87840214889035539</v>
      </c>
      <c r="K9">
        <f t="shared" si="6"/>
        <v>1.9540119615194835</v>
      </c>
    </row>
    <row r="10" spans="1:16" x14ac:dyDescent="0.3">
      <c r="A10">
        <v>0.73779363400965636</v>
      </c>
      <c r="B10">
        <v>0.46153846153846156</v>
      </c>
      <c r="D10">
        <f t="shared" si="0"/>
        <v>0.34052013877368759</v>
      </c>
      <c r="E10">
        <f t="shared" si="1"/>
        <v>0.21301775147928997</v>
      </c>
      <c r="G10">
        <f t="shared" si="2"/>
        <v>2.1303558384866399</v>
      </c>
      <c r="H10">
        <f t="shared" si="3"/>
        <v>-1.3925622044769836</v>
      </c>
      <c r="I10">
        <f t="shared" si="4"/>
        <v>1.9392294933377965</v>
      </c>
      <c r="J10">
        <f t="shared" si="5"/>
        <v>0.85723660950846137</v>
      </c>
      <c r="K10">
        <f t="shared" si="6"/>
        <v>0.21780093192723823</v>
      </c>
      <c r="O10" t="s">
        <v>9</v>
      </c>
      <c r="P10">
        <f>(P6-P4*P5)/(P7-P8)</f>
        <v>-0.2215273526849301</v>
      </c>
    </row>
    <row r="11" spans="1:16" x14ac:dyDescent="0.3">
      <c r="A11">
        <v>1.3949277524825485</v>
      </c>
      <c r="B11">
        <v>0.51282051282051277</v>
      </c>
      <c r="D11">
        <f t="shared" si="0"/>
        <v>0.71534756537566579</v>
      </c>
      <c r="E11">
        <f t="shared" si="1"/>
        <v>0.26298487836949369</v>
      </c>
      <c r="G11">
        <f t="shared" si="2"/>
        <v>2.1189954614258744</v>
      </c>
      <c r="H11">
        <f t="shared" si="3"/>
        <v>-0.72406770894332584</v>
      </c>
      <c r="I11">
        <f t="shared" si="4"/>
        <v>0.52427404713443682</v>
      </c>
      <c r="J11">
        <f t="shared" si="5"/>
        <v>0.8363291864604927</v>
      </c>
      <c r="K11">
        <f t="shared" si="6"/>
        <v>3.6268400824465016E-2</v>
      </c>
      <c r="O11" t="s">
        <v>10</v>
      </c>
      <c r="P11">
        <f>(P5*P7-P4*P6)/(P7-P8)</f>
        <v>2.2325992320335306</v>
      </c>
    </row>
    <row r="12" spans="1:16" x14ac:dyDescent="0.3">
      <c r="A12">
        <v>1.8514679375282204</v>
      </c>
      <c r="B12">
        <v>0.5641025641025641</v>
      </c>
      <c r="D12">
        <f t="shared" si="0"/>
        <v>1.0444178109133551</v>
      </c>
      <c r="E12">
        <f t="shared" si="1"/>
        <v>0.31821170282708744</v>
      </c>
      <c r="G12">
        <f t="shared" si="2"/>
        <v>2.1076350843651084</v>
      </c>
      <c r="H12">
        <f t="shared" si="3"/>
        <v>-0.25616714683688802</v>
      </c>
      <c r="I12">
        <f t="shared" si="4"/>
        <v>6.562160711855175E-2</v>
      </c>
      <c r="J12">
        <f t="shared" si="5"/>
        <v>0.81567987974644884</v>
      </c>
      <c r="K12">
        <f t="shared" si="6"/>
        <v>0.41858678166003743</v>
      </c>
    </row>
    <row r="13" spans="1:16" x14ac:dyDescent="0.3">
      <c r="A13">
        <v>0.87949368404700667</v>
      </c>
      <c r="B13">
        <v>0.61538461538461542</v>
      </c>
      <c r="D13">
        <f t="shared" si="0"/>
        <v>0.54122688249046569</v>
      </c>
      <c r="E13">
        <f t="shared" si="1"/>
        <v>0.37869822485207105</v>
      </c>
      <c r="G13">
        <f t="shared" si="2"/>
        <v>2.0962747073043428</v>
      </c>
      <c r="H13">
        <f t="shared" si="3"/>
        <v>-1.2167810232573362</v>
      </c>
      <c r="I13">
        <f t="shared" si="4"/>
        <v>1.4805560585591702</v>
      </c>
      <c r="J13">
        <f t="shared" si="5"/>
        <v>0.79528868936633135</v>
      </c>
      <c r="K13">
        <f t="shared" si="6"/>
        <v>0.10561942566524939</v>
      </c>
      <c r="O13" t="s">
        <v>41</v>
      </c>
      <c r="P13">
        <f>SUM(I2:I181)</f>
        <v>143.98672727255504</v>
      </c>
    </row>
    <row r="14" spans="1:16" x14ac:dyDescent="0.3">
      <c r="A14">
        <v>0.91172556918446745</v>
      </c>
      <c r="B14">
        <v>0.66666666666666663</v>
      </c>
      <c r="D14">
        <f t="shared" si="0"/>
        <v>0.60781704612297827</v>
      </c>
      <c r="E14">
        <f t="shared" si="1"/>
        <v>0.44444444444444442</v>
      </c>
      <c r="G14">
        <f t="shared" si="2"/>
        <v>2.0849143302435773</v>
      </c>
      <c r="H14">
        <f t="shared" si="3"/>
        <v>-1.1731887610591099</v>
      </c>
      <c r="I14">
        <f t="shared" si="4"/>
        <v>1.3763718690754092</v>
      </c>
      <c r="J14">
        <f t="shared" si="5"/>
        <v>0.77515561532013944</v>
      </c>
      <c r="K14">
        <f t="shared" si="6"/>
        <v>8.570814758753123E-2</v>
      </c>
      <c r="O14" t="s">
        <v>42</v>
      </c>
      <c r="P14">
        <f>SUM(J2:J181)</f>
        <v>62.720333271401913</v>
      </c>
    </row>
    <row r="15" spans="1:16" x14ac:dyDescent="0.3">
      <c r="A15">
        <v>0.54931283742432058</v>
      </c>
      <c r="B15">
        <v>0.71794871794871795</v>
      </c>
      <c r="D15">
        <f t="shared" si="0"/>
        <v>0.39437844738156347</v>
      </c>
      <c r="E15">
        <f t="shared" si="1"/>
        <v>0.51545036160420776</v>
      </c>
      <c r="G15">
        <f t="shared" si="2"/>
        <v>2.0735539531828118</v>
      </c>
      <c r="H15">
        <f t="shared" si="3"/>
        <v>-1.5242411157584912</v>
      </c>
      <c r="I15">
        <f t="shared" si="4"/>
        <v>2.3233109789686903</v>
      </c>
      <c r="J15">
        <f t="shared" si="5"/>
        <v>0.755280657607873</v>
      </c>
      <c r="K15">
        <f t="shared" si="6"/>
        <v>0.42925070417615696</v>
      </c>
      <c r="O15" t="s">
        <v>43</v>
      </c>
      <c r="P15">
        <f>SUM(K2:K181)</f>
        <v>206.70706054395768</v>
      </c>
    </row>
    <row r="16" spans="1:16" x14ac:dyDescent="0.3">
      <c r="A16">
        <v>2.2951769651929617</v>
      </c>
      <c r="B16">
        <v>0.76923076923076927</v>
      </c>
      <c r="D16">
        <f t="shared" si="0"/>
        <v>1.7655207424561246</v>
      </c>
      <c r="E16">
        <f t="shared" si="1"/>
        <v>0.59171597633136097</v>
      </c>
      <c r="G16">
        <f t="shared" si="2"/>
        <v>2.0621935761220458</v>
      </c>
      <c r="H16">
        <f t="shared" si="3"/>
        <v>0.23298338907091587</v>
      </c>
      <c r="I16">
        <f t="shared" si="4"/>
        <v>5.4281259582969761E-2</v>
      </c>
      <c r="J16">
        <f t="shared" si="5"/>
        <v>0.73566381622953125</v>
      </c>
      <c r="K16">
        <f t="shared" si="6"/>
        <v>1.1896087272723421</v>
      </c>
      <c r="O16" t="s">
        <v>38</v>
      </c>
      <c r="P16">
        <f>P14/P15</f>
        <v>0.30342617763684954</v>
      </c>
    </row>
    <row r="17" spans="1:16" x14ac:dyDescent="0.3">
      <c r="A17">
        <v>2.1870456289645048</v>
      </c>
      <c r="B17">
        <v>0.82051282051282048</v>
      </c>
      <c r="D17">
        <f t="shared" si="0"/>
        <v>1.7944989776119014</v>
      </c>
      <c r="E17">
        <f t="shared" si="1"/>
        <v>0.67324128862590393</v>
      </c>
      <c r="G17">
        <f t="shared" si="2"/>
        <v>2.0508331990612803</v>
      </c>
      <c r="H17">
        <f t="shared" si="3"/>
        <v>0.13621242990322457</v>
      </c>
      <c r="I17">
        <f t="shared" si="4"/>
        <v>1.8553826060140867E-2</v>
      </c>
      <c r="J17">
        <f t="shared" si="5"/>
        <v>0.71630509118511587</v>
      </c>
      <c r="K17">
        <f t="shared" si="6"/>
        <v>0.96542517729075417</v>
      </c>
    </row>
    <row r="18" spans="1:16" x14ac:dyDescent="0.3">
      <c r="A18">
        <v>1.6441379267311964</v>
      </c>
      <c r="B18">
        <v>0.87179487179487181</v>
      </c>
      <c r="D18">
        <f t="shared" si="0"/>
        <v>1.4333510130477096</v>
      </c>
      <c r="E18">
        <f t="shared" si="1"/>
        <v>0.76002629848783698</v>
      </c>
      <c r="G18">
        <f t="shared" si="2"/>
        <v>2.0394728220005147</v>
      </c>
      <c r="H18">
        <f t="shared" si="3"/>
        <v>-0.39533489526931831</v>
      </c>
      <c r="I18">
        <f t="shared" si="4"/>
        <v>0.15628967941760288</v>
      </c>
      <c r="J18">
        <f t="shared" si="5"/>
        <v>0.69720448247462607</v>
      </c>
      <c r="K18">
        <f t="shared" si="6"/>
        <v>0.19329460098817919</v>
      </c>
    </row>
    <row r="19" spans="1:16" x14ac:dyDescent="0.3">
      <c r="A19">
        <v>2.4818849297222179</v>
      </c>
      <c r="B19">
        <v>0.92307692307692313</v>
      </c>
      <c r="D19">
        <f t="shared" si="0"/>
        <v>2.2909707043589704</v>
      </c>
      <c r="E19">
        <f t="shared" si="1"/>
        <v>0.8520710059171599</v>
      </c>
      <c r="G19">
        <f t="shared" si="2"/>
        <v>2.0281124449397492</v>
      </c>
      <c r="H19">
        <f t="shared" si="3"/>
        <v>0.45377248478246868</v>
      </c>
      <c r="I19">
        <f t="shared" si="4"/>
        <v>0.20590946794565576</v>
      </c>
      <c r="J19">
        <f t="shared" si="5"/>
        <v>0.67836199009806186</v>
      </c>
      <c r="K19">
        <f t="shared" si="6"/>
        <v>1.6317503044484787</v>
      </c>
      <c r="O19" t="s">
        <v>50</v>
      </c>
      <c r="P19">
        <f>VAR(A2:A181)</f>
        <v>1.1547880477316079</v>
      </c>
    </row>
    <row r="20" spans="1:16" x14ac:dyDescent="0.3">
      <c r="A20">
        <v>3.0833378943356808</v>
      </c>
      <c r="B20">
        <v>0.97435897435897434</v>
      </c>
      <c r="D20">
        <f t="shared" si="0"/>
        <v>3.0042779483270734</v>
      </c>
      <c r="E20">
        <f t="shared" si="1"/>
        <v>0.94937541091387245</v>
      </c>
      <c r="G20">
        <f t="shared" si="2"/>
        <v>2.0167520678789832</v>
      </c>
      <c r="H20">
        <f t="shared" si="3"/>
        <v>1.0665858264566976</v>
      </c>
      <c r="I20">
        <f t="shared" si="4"/>
        <v>1.1376053251983167</v>
      </c>
      <c r="J20">
        <f t="shared" si="5"/>
        <v>0.65977761405542235</v>
      </c>
      <c r="K20">
        <f t="shared" si="6"/>
        <v>3.5300877925926892</v>
      </c>
      <c r="O20" t="s">
        <v>54</v>
      </c>
      <c r="P20">
        <f>_xlfn.STDEV.S(A2:A181)</f>
        <v>1.0746106493663683</v>
      </c>
    </row>
    <row r="21" spans="1:16" x14ac:dyDescent="0.3">
      <c r="A21">
        <v>2.2597551200161314</v>
      </c>
      <c r="B21">
        <v>1.0256410256410255</v>
      </c>
      <c r="D21">
        <f t="shared" si="0"/>
        <v>2.3176975589909037</v>
      </c>
      <c r="E21">
        <f t="shared" si="1"/>
        <v>1.0519395134779748</v>
      </c>
      <c r="G21">
        <f t="shared" si="2"/>
        <v>2.0053916908182177</v>
      </c>
      <c r="H21">
        <f t="shared" si="3"/>
        <v>0.25436342919791377</v>
      </c>
      <c r="I21">
        <f t="shared" si="4"/>
        <v>6.4700754113322087E-2</v>
      </c>
      <c r="J21">
        <f t="shared" si="5"/>
        <v>0.64145135434670919</v>
      </c>
      <c r="K21">
        <f t="shared" si="6"/>
        <v>1.1135947981882621</v>
      </c>
      <c r="O21" t="s">
        <v>52</v>
      </c>
      <c r="P21">
        <f>CORREL(B2:B181,A2:A181)</f>
        <v>-0.5508413361729968</v>
      </c>
    </row>
    <row r="22" spans="1:16" x14ac:dyDescent="0.3">
      <c r="A22">
        <v>0.8699574175817868</v>
      </c>
      <c r="B22">
        <v>1.0769230769230769</v>
      </c>
      <c r="D22">
        <f t="shared" si="0"/>
        <v>0.93687721893423193</v>
      </c>
      <c r="E22">
        <f t="shared" si="1"/>
        <v>1.1597633136094674</v>
      </c>
      <c r="G22">
        <f t="shared" si="2"/>
        <v>1.9940313137574521</v>
      </c>
      <c r="H22">
        <f t="shared" si="3"/>
        <v>-1.1240738961756653</v>
      </c>
      <c r="I22">
        <f t="shared" si="4"/>
        <v>1.2635421240635405</v>
      </c>
      <c r="J22">
        <f t="shared" si="5"/>
        <v>0.62338321097192151</v>
      </c>
      <c r="K22">
        <f t="shared" si="6"/>
        <v>0.11190877567945207</v>
      </c>
    </row>
    <row r="23" spans="1:16" x14ac:dyDescent="0.3">
      <c r="A23">
        <v>3.169686590163638</v>
      </c>
      <c r="B23">
        <v>1.1282051282051282</v>
      </c>
      <c r="D23">
        <f t="shared" si="0"/>
        <v>3.576056665825643</v>
      </c>
      <c r="E23">
        <f t="shared" si="1"/>
        <v>1.2728468113083498</v>
      </c>
      <c r="G23">
        <f t="shared" si="2"/>
        <v>1.9826709366966864</v>
      </c>
      <c r="H23">
        <f t="shared" si="3"/>
        <v>1.1870156534669516</v>
      </c>
      <c r="I23">
        <f t="shared" si="4"/>
        <v>1.409006161575574</v>
      </c>
      <c r="J23">
        <f t="shared" si="5"/>
        <v>0.60557318393105897</v>
      </c>
      <c r="K23">
        <f t="shared" si="6"/>
        <v>3.862016865363584</v>
      </c>
    </row>
    <row r="24" spans="1:16" x14ac:dyDescent="0.3">
      <c r="A24">
        <v>1.0131741608716158</v>
      </c>
      <c r="B24">
        <v>1.1794871794871795</v>
      </c>
      <c r="D24">
        <f t="shared" si="0"/>
        <v>1.195025933335752</v>
      </c>
      <c r="E24">
        <f t="shared" si="1"/>
        <v>1.3911900065746221</v>
      </c>
      <c r="G24">
        <f t="shared" si="2"/>
        <v>1.9713105596359206</v>
      </c>
      <c r="H24">
        <f t="shared" si="3"/>
        <v>-0.95813639876430479</v>
      </c>
      <c r="I24">
        <f t="shared" si="4"/>
        <v>0.91802535863703083</v>
      </c>
      <c r="J24">
        <f t="shared" si="5"/>
        <v>0.58802127322412201</v>
      </c>
      <c r="K24">
        <f t="shared" si="6"/>
        <v>3.6599878504260219E-2</v>
      </c>
    </row>
    <row r="25" spans="1:16" x14ac:dyDescent="0.3">
      <c r="A25">
        <v>1.6927876077206534</v>
      </c>
      <c r="B25">
        <v>1.2307692307692308</v>
      </c>
      <c r="D25">
        <f t="shared" si="0"/>
        <v>2.083430901810035</v>
      </c>
      <c r="E25">
        <f t="shared" si="1"/>
        <v>1.5147928994082842</v>
      </c>
      <c r="G25">
        <f t="shared" si="2"/>
        <v>1.9599501825751551</v>
      </c>
      <c r="H25">
        <f t="shared" si="3"/>
        <v>-0.26716257485450168</v>
      </c>
      <c r="I25">
        <f t="shared" si="4"/>
        <v>7.1375841402887219E-2</v>
      </c>
      <c r="J25">
        <f t="shared" si="5"/>
        <v>0.57072747885111097</v>
      </c>
      <c r="K25">
        <f t="shared" si="6"/>
        <v>0.23843933120000016</v>
      </c>
    </row>
    <row r="26" spans="1:16" x14ac:dyDescent="0.3">
      <c r="A26">
        <v>1.1043978440848456</v>
      </c>
      <c r="B26">
        <v>1.2820512820512822</v>
      </c>
      <c r="D26">
        <f t="shared" si="0"/>
        <v>1.4158946719036485</v>
      </c>
      <c r="E26">
        <f t="shared" si="1"/>
        <v>1.6436554898093363</v>
      </c>
      <c r="G26">
        <f t="shared" si="2"/>
        <v>1.9485898055143895</v>
      </c>
      <c r="H26">
        <f t="shared" si="3"/>
        <v>-0.84419196142954389</v>
      </c>
      <c r="I26">
        <f t="shared" si="4"/>
        <v>0.71266006774226054</v>
      </c>
      <c r="J26">
        <f t="shared" si="5"/>
        <v>0.55369180081202551</v>
      </c>
      <c r="K26">
        <f t="shared" si="6"/>
        <v>1.0017460404875651E-2</v>
      </c>
    </row>
    <row r="27" spans="1:16" x14ac:dyDescent="0.3">
      <c r="A27">
        <v>2.0108325788987895</v>
      </c>
      <c r="B27">
        <v>1.3333333333333333</v>
      </c>
      <c r="D27">
        <f t="shared" si="0"/>
        <v>2.6811101051983859</v>
      </c>
      <c r="E27">
        <f t="shared" si="1"/>
        <v>1.7777777777777777</v>
      </c>
      <c r="G27">
        <f t="shared" si="2"/>
        <v>1.9372294284536238</v>
      </c>
      <c r="H27">
        <f t="shared" si="3"/>
        <v>7.3603150445165744E-2</v>
      </c>
      <c r="I27">
        <f t="shared" si="4"/>
        <v>5.4174237554537024E-3</v>
      </c>
      <c r="J27">
        <f t="shared" si="5"/>
        <v>0.5369142391068652</v>
      </c>
      <c r="K27">
        <f t="shared" si="6"/>
        <v>0.65019624376965623</v>
      </c>
    </row>
    <row r="28" spans="1:16" x14ac:dyDescent="0.3">
      <c r="A28">
        <v>3.2413462479128423</v>
      </c>
      <c r="B28">
        <v>1.3846153846153846</v>
      </c>
      <c r="D28">
        <f t="shared" si="0"/>
        <v>4.4880178817254741</v>
      </c>
      <c r="E28">
        <f t="shared" si="1"/>
        <v>1.9171597633136093</v>
      </c>
      <c r="G28">
        <f t="shared" si="2"/>
        <v>1.9258690513928582</v>
      </c>
      <c r="H28">
        <f t="shared" si="3"/>
        <v>1.3154771965199841</v>
      </c>
      <c r="I28">
        <f t="shared" si="4"/>
        <v>1.7304802545640767</v>
      </c>
      <c r="J28">
        <f t="shared" si="5"/>
        <v>0.52039479373563069</v>
      </c>
      <c r="K28">
        <f t="shared" si="6"/>
        <v>4.1488033031475622</v>
      </c>
    </row>
    <row r="29" spans="1:16" x14ac:dyDescent="0.3">
      <c r="A29">
        <v>2.0624095044011188</v>
      </c>
      <c r="B29">
        <v>1.4358974358974359</v>
      </c>
      <c r="D29">
        <f t="shared" si="0"/>
        <v>2.9614085191400679</v>
      </c>
      <c r="E29">
        <f t="shared" si="1"/>
        <v>2.0618014464168311</v>
      </c>
      <c r="G29">
        <f t="shared" si="2"/>
        <v>1.9145086743320925</v>
      </c>
      <c r="H29">
        <f t="shared" si="3"/>
        <v>0.14790083006902632</v>
      </c>
      <c r="I29">
        <f t="shared" si="4"/>
        <v>2.1874655535107E-2</v>
      </c>
      <c r="J29">
        <f t="shared" si="5"/>
        <v>0.50413346469832154</v>
      </c>
      <c r="K29">
        <f t="shared" si="6"/>
        <v>0.73603426988147413</v>
      </c>
    </row>
    <row r="30" spans="1:16" x14ac:dyDescent="0.3">
      <c r="A30">
        <v>2.2282414571078371</v>
      </c>
      <c r="B30">
        <v>1.4871794871794872</v>
      </c>
      <c r="D30">
        <f t="shared" si="0"/>
        <v>3.3137949874937065</v>
      </c>
      <c r="E30">
        <f t="shared" si="1"/>
        <v>2.2117028270874428</v>
      </c>
      <c r="G30">
        <f t="shared" si="2"/>
        <v>1.9031482972713269</v>
      </c>
      <c r="H30">
        <f t="shared" si="3"/>
        <v>0.3250931598365101</v>
      </c>
      <c r="I30">
        <f t="shared" si="4"/>
        <v>0.10568556257248671</v>
      </c>
      <c r="J30">
        <f t="shared" si="5"/>
        <v>0.48813025199493815</v>
      </c>
      <c r="K30">
        <f t="shared" si="6"/>
        <v>1.0480770622685016</v>
      </c>
    </row>
    <row r="31" spans="1:16" x14ac:dyDescent="0.3">
      <c r="A31">
        <v>2.7647435069050585</v>
      </c>
      <c r="B31">
        <v>1.5384615384615385</v>
      </c>
      <c r="D31">
        <f t="shared" si="0"/>
        <v>4.2534515490847058</v>
      </c>
      <c r="E31">
        <f t="shared" si="1"/>
        <v>2.3668639053254439</v>
      </c>
      <c r="G31">
        <f t="shared" si="2"/>
        <v>1.8917879202105612</v>
      </c>
      <c r="H31">
        <f t="shared" si="3"/>
        <v>0.87295558669449735</v>
      </c>
      <c r="I31">
        <f t="shared" si="4"/>
        <v>0.76205145634113414</v>
      </c>
      <c r="J31">
        <f t="shared" si="5"/>
        <v>0.47238515562548</v>
      </c>
      <c r="K31">
        <f t="shared" si="6"/>
        <v>2.4344062712469317</v>
      </c>
    </row>
    <row r="32" spans="1:16" x14ac:dyDescent="0.3">
      <c r="A32">
        <v>2.1392575033414647</v>
      </c>
      <c r="B32">
        <v>1.5897435897435896</v>
      </c>
      <c r="D32">
        <f t="shared" si="0"/>
        <v>3.4008709027479691</v>
      </c>
      <c r="E32">
        <f t="shared" si="1"/>
        <v>2.5272846811308347</v>
      </c>
      <c r="G32">
        <f t="shared" si="2"/>
        <v>1.8804275431497957</v>
      </c>
      <c r="H32">
        <f t="shared" si="3"/>
        <v>0.25882996019166904</v>
      </c>
      <c r="I32">
        <f t="shared" si="4"/>
        <v>6.6992948292820986E-2</v>
      </c>
      <c r="J32">
        <f t="shared" si="5"/>
        <v>0.45689817558994772</v>
      </c>
      <c r="K32">
        <f t="shared" si="6"/>
        <v>0.87379943102840718</v>
      </c>
    </row>
    <row r="33" spans="1:11" x14ac:dyDescent="0.3">
      <c r="A33">
        <v>1.3980160989026738</v>
      </c>
      <c r="B33">
        <v>1.641025641025641</v>
      </c>
      <c r="D33">
        <f t="shared" si="0"/>
        <v>2.294180264865926</v>
      </c>
      <c r="E33">
        <f t="shared" si="1"/>
        <v>2.6929651545036157</v>
      </c>
      <c r="G33">
        <f t="shared" si="2"/>
        <v>1.8690671660890299</v>
      </c>
      <c r="H33">
        <f t="shared" si="3"/>
        <v>-0.47105106718635614</v>
      </c>
      <c r="I33">
        <f t="shared" si="4"/>
        <v>0.22188910789740501</v>
      </c>
      <c r="J33">
        <f t="shared" si="5"/>
        <v>0.44166931188834069</v>
      </c>
      <c r="K33">
        <f t="shared" si="6"/>
        <v>3.7454244426517951E-2</v>
      </c>
    </row>
    <row r="34" spans="1:11" x14ac:dyDescent="0.3">
      <c r="A34">
        <v>1.8716264517277428</v>
      </c>
      <c r="B34">
        <v>1.6923076923076923</v>
      </c>
      <c r="D34">
        <f t="shared" si="0"/>
        <v>3.1673678413854107</v>
      </c>
      <c r="E34">
        <f t="shared" si="1"/>
        <v>2.863905325443787</v>
      </c>
      <c r="G34">
        <f t="shared" si="2"/>
        <v>1.8577067890282644</v>
      </c>
      <c r="H34">
        <f t="shared" si="3"/>
        <v>1.3919662699478419E-2</v>
      </c>
      <c r="I34">
        <f t="shared" si="4"/>
        <v>1.9375700966725083E-4</v>
      </c>
      <c r="J34">
        <f t="shared" si="5"/>
        <v>0.42669856452065946</v>
      </c>
      <c r="K34">
        <f t="shared" si="6"/>
        <v>0.44507757246517293</v>
      </c>
    </row>
    <row r="35" spans="1:11" x14ac:dyDescent="0.3">
      <c r="A35">
        <v>1.3566780795469935</v>
      </c>
      <c r="B35">
        <v>1.7435897435897436</v>
      </c>
      <c r="D35">
        <f t="shared" si="0"/>
        <v>2.3654899848511683</v>
      </c>
      <c r="E35">
        <f t="shared" si="1"/>
        <v>3.0401051939513479</v>
      </c>
      <c r="G35">
        <f t="shared" si="2"/>
        <v>1.8463464119674986</v>
      </c>
      <c r="H35">
        <f t="shared" si="3"/>
        <v>-0.48966833242050511</v>
      </c>
      <c r="I35">
        <f t="shared" si="4"/>
        <v>0.2397750757754783</v>
      </c>
      <c r="J35">
        <f t="shared" si="5"/>
        <v>0.41198593348690349</v>
      </c>
      <c r="K35">
        <f t="shared" si="6"/>
        <v>2.3162700577881921E-2</v>
      </c>
    </row>
    <row r="36" spans="1:11" x14ac:dyDescent="0.3">
      <c r="A36">
        <v>2.6710657786438334</v>
      </c>
      <c r="B36">
        <v>1.7948717948717949</v>
      </c>
      <c r="D36">
        <f t="shared" si="0"/>
        <v>4.7942206283350854</v>
      </c>
      <c r="E36">
        <f t="shared" si="1"/>
        <v>3.2215647600262987</v>
      </c>
      <c r="G36">
        <f t="shared" si="2"/>
        <v>1.8349860349067331</v>
      </c>
      <c r="H36">
        <f t="shared" si="3"/>
        <v>0.83607974373710037</v>
      </c>
      <c r="I36">
        <f t="shared" si="4"/>
        <v>0.69902933788749544</v>
      </c>
      <c r="J36">
        <f t="shared" si="5"/>
        <v>0.39753141878707338</v>
      </c>
      <c r="K36">
        <f t="shared" si="6"/>
        <v>2.150858863405686</v>
      </c>
    </row>
    <row r="37" spans="1:11" x14ac:dyDescent="0.3">
      <c r="A37">
        <v>1.9922930211832672</v>
      </c>
      <c r="B37">
        <v>1.8461538461538463</v>
      </c>
      <c r="D37">
        <f t="shared" si="0"/>
        <v>3.6780794237229553</v>
      </c>
      <c r="E37">
        <f t="shared" si="1"/>
        <v>3.4082840236686396</v>
      </c>
      <c r="G37">
        <f t="shared" si="2"/>
        <v>1.8236256578459673</v>
      </c>
      <c r="H37">
        <f t="shared" si="3"/>
        <v>0.16866736333729992</v>
      </c>
      <c r="I37">
        <f t="shared" si="4"/>
        <v>2.8448679455156747E-2</v>
      </c>
      <c r="J37">
        <f t="shared" si="5"/>
        <v>0.38333502042116852</v>
      </c>
      <c r="K37">
        <f t="shared" si="6"/>
        <v>0.62064130802022588</v>
      </c>
    </row>
    <row r="38" spans="1:11" x14ac:dyDescent="0.3">
      <c r="A38">
        <v>3.2664053174662602</v>
      </c>
      <c r="B38">
        <v>1.8974358974358974</v>
      </c>
      <c r="D38">
        <f t="shared" si="0"/>
        <v>6.1977947049359807</v>
      </c>
      <c r="E38">
        <f t="shared" si="1"/>
        <v>3.6002629848783694</v>
      </c>
      <c r="G38">
        <f t="shared" si="2"/>
        <v>1.8122652807852018</v>
      </c>
      <c r="H38">
        <f t="shared" si="3"/>
        <v>1.4541400366810584</v>
      </c>
      <c r="I38">
        <f t="shared" si="4"/>
        <v>2.11452324627879</v>
      </c>
      <c r="J38">
        <f t="shared" si="5"/>
        <v>0.36939673838918946</v>
      </c>
      <c r="K38">
        <f t="shared" si="6"/>
        <v>4.2515149500641884</v>
      </c>
    </row>
    <row r="39" spans="1:11" x14ac:dyDescent="0.3">
      <c r="A39">
        <v>2.9894781710063958</v>
      </c>
      <c r="B39">
        <v>1.9487179487179487</v>
      </c>
      <c r="D39">
        <f t="shared" si="0"/>
        <v>5.8256497691406688</v>
      </c>
      <c r="E39">
        <f t="shared" si="1"/>
        <v>3.7975016436554898</v>
      </c>
      <c r="G39">
        <f t="shared" si="2"/>
        <v>1.800904903724436</v>
      </c>
      <c r="H39">
        <f t="shared" si="3"/>
        <v>1.1885732672819598</v>
      </c>
      <c r="I39">
        <f t="shared" si="4"/>
        <v>1.4127064116973129</v>
      </c>
      <c r="J39">
        <f t="shared" si="5"/>
        <v>0.35571657269113566</v>
      </c>
      <c r="K39">
        <f t="shared" si="6"/>
        <v>3.1862002348587199</v>
      </c>
    </row>
    <row r="40" spans="1:11" x14ac:dyDescent="0.3">
      <c r="A40">
        <v>1.8047932900658719</v>
      </c>
      <c r="B40">
        <v>2</v>
      </c>
      <c r="D40">
        <f t="shared" si="0"/>
        <v>3.6095865801317437</v>
      </c>
      <c r="E40">
        <f t="shared" si="1"/>
        <v>4</v>
      </c>
      <c r="G40">
        <f t="shared" si="2"/>
        <v>1.7895445266636705</v>
      </c>
      <c r="H40">
        <f t="shared" si="3"/>
        <v>1.5248763402201382E-2</v>
      </c>
      <c r="I40">
        <f t="shared" si="4"/>
        <v>2.3252478529631627E-4</v>
      </c>
      <c r="J40">
        <f t="shared" si="5"/>
        <v>0.34229452332700766</v>
      </c>
      <c r="K40">
        <f t="shared" si="6"/>
        <v>0.36036991341412333</v>
      </c>
    </row>
    <row r="41" spans="1:11" x14ac:dyDescent="0.3">
      <c r="A41">
        <v>2.1638744210837189</v>
      </c>
      <c r="B41">
        <v>2.0512820512820511</v>
      </c>
      <c r="D41">
        <f t="shared" si="0"/>
        <v>4.4387167611973712</v>
      </c>
      <c r="E41">
        <f t="shared" si="1"/>
        <v>4.2077580539118991</v>
      </c>
      <c r="G41">
        <f t="shared" si="2"/>
        <v>1.7781841496029047</v>
      </c>
      <c r="H41">
        <f t="shared" si="3"/>
        <v>0.38569027148081414</v>
      </c>
      <c r="I41">
        <f t="shared" si="4"/>
        <v>0.14875698551494412</v>
      </c>
      <c r="J41">
        <f t="shared" si="5"/>
        <v>0.32913059029680497</v>
      </c>
      <c r="K41">
        <f t="shared" si="6"/>
        <v>0.92042785399355176</v>
      </c>
    </row>
    <row r="42" spans="1:11" x14ac:dyDescent="0.3">
      <c r="A42">
        <v>1.2900348327191211</v>
      </c>
      <c r="B42">
        <v>2.1025641025641026</v>
      </c>
      <c r="D42">
        <f t="shared" si="0"/>
        <v>2.712380930332511</v>
      </c>
      <c r="E42">
        <f t="shared" si="1"/>
        <v>4.4207758053911901</v>
      </c>
      <c r="G42">
        <f t="shared" si="2"/>
        <v>1.7668237725421392</v>
      </c>
      <c r="H42">
        <f t="shared" si="3"/>
        <v>-0.47678893982301807</v>
      </c>
      <c r="I42">
        <f t="shared" si="4"/>
        <v>0.22732769313755755</v>
      </c>
      <c r="J42">
        <f t="shared" si="5"/>
        <v>0.31622477360052809</v>
      </c>
      <c r="K42">
        <f t="shared" si="6"/>
        <v>7.3187553936590287E-3</v>
      </c>
    </row>
    <row r="43" spans="1:11" x14ac:dyDescent="0.3">
      <c r="A43">
        <v>1.2768818271295859</v>
      </c>
      <c r="B43">
        <v>2.1538461538461537</v>
      </c>
      <c r="D43">
        <f t="shared" si="0"/>
        <v>2.750207012279108</v>
      </c>
      <c r="E43">
        <f t="shared" si="1"/>
        <v>4.6390532544378695</v>
      </c>
      <c r="G43">
        <f t="shared" si="2"/>
        <v>1.7554633954813734</v>
      </c>
      <c r="H43">
        <f t="shared" si="3"/>
        <v>-0.47858156835178756</v>
      </c>
      <c r="I43">
        <f t="shared" si="4"/>
        <v>0.22904031756605669</v>
      </c>
      <c r="J43">
        <f t="shared" si="5"/>
        <v>0.30357707323817645</v>
      </c>
      <c r="K43">
        <f t="shared" si="6"/>
        <v>5.2412849357704773E-3</v>
      </c>
    </row>
    <row r="44" spans="1:11" x14ac:dyDescent="0.3">
      <c r="A44">
        <v>2.6881861259780644</v>
      </c>
      <c r="B44">
        <v>2.2051282051282053</v>
      </c>
      <c r="D44">
        <f t="shared" si="0"/>
        <v>5.9277950470285523</v>
      </c>
      <c r="E44">
        <f t="shared" si="1"/>
        <v>4.8625904010519401</v>
      </c>
      <c r="G44">
        <f t="shared" si="2"/>
        <v>1.7441030184206077</v>
      </c>
      <c r="H44">
        <f t="shared" si="3"/>
        <v>0.94408310755745672</v>
      </c>
      <c r="I44">
        <f t="shared" si="4"/>
        <v>0.89129291397534438</v>
      </c>
      <c r="J44">
        <f t="shared" si="5"/>
        <v>0.29118748920975035</v>
      </c>
      <c r="K44">
        <f t="shared" si="6"/>
        <v>2.2013687106475421</v>
      </c>
    </row>
    <row r="45" spans="1:11" x14ac:dyDescent="0.3">
      <c r="A45">
        <v>1.9413370704569164</v>
      </c>
      <c r="B45">
        <v>2.2564102564102564</v>
      </c>
      <c r="D45">
        <f t="shared" si="0"/>
        <v>4.3804528769284268</v>
      </c>
      <c r="E45">
        <f t="shared" si="1"/>
        <v>5.091387245233399</v>
      </c>
      <c r="G45">
        <f t="shared" si="2"/>
        <v>1.7327426413598421</v>
      </c>
      <c r="H45">
        <f t="shared" si="3"/>
        <v>0.20859442909707426</v>
      </c>
      <c r="I45">
        <f t="shared" si="4"/>
        <v>4.3511635850334344E-2</v>
      </c>
      <c r="J45">
        <f t="shared" si="5"/>
        <v>0.27905602151525011</v>
      </c>
      <c r="K45">
        <f t="shared" si="6"/>
        <v>0.54295081452614991</v>
      </c>
    </row>
    <row r="46" spans="1:11" x14ac:dyDescent="0.3">
      <c r="A46">
        <v>2.1971809761452521</v>
      </c>
      <c r="B46">
        <v>2.3076923076923075</v>
      </c>
      <c r="D46">
        <f t="shared" si="0"/>
        <v>5.0704176372582737</v>
      </c>
      <c r="E46">
        <f t="shared" si="1"/>
        <v>5.3254437869822473</v>
      </c>
      <c r="G46">
        <f t="shared" si="2"/>
        <v>1.7213822642990766</v>
      </c>
      <c r="H46">
        <f t="shared" si="3"/>
        <v>0.4757987118461755</v>
      </c>
      <c r="I46">
        <f t="shared" si="4"/>
        <v>0.22638441419447994</v>
      </c>
      <c r="J46">
        <f t="shared" si="5"/>
        <v>0.26718267015467534</v>
      </c>
      <c r="K46">
        <f t="shared" si="6"/>
        <v>0.98544508656467678</v>
      </c>
    </row>
    <row r="47" spans="1:11" x14ac:dyDescent="0.3">
      <c r="A47">
        <v>1.3470202423351503</v>
      </c>
      <c r="B47">
        <v>2.358974358974359</v>
      </c>
      <c r="D47">
        <f t="shared" si="0"/>
        <v>3.177586212688047</v>
      </c>
      <c r="E47">
        <f t="shared" si="1"/>
        <v>5.5647600262984884</v>
      </c>
      <c r="G47">
        <f t="shared" si="2"/>
        <v>1.7100218872383108</v>
      </c>
      <c r="H47">
        <f t="shared" si="3"/>
        <v>-0.36300164490316056</v>
      </c>
      <c r="I47">
        <f t="shared" si="4"/>
        <v>0.13177019420240027</v>
      </c>
      <c r="J47">
        <f t="shared" si="5"/>
        <v>0.25556743512802588</v>
      </c>
      <c r="K47">
        <f t="shared" si="6"/>
        <v>2.0316264510178646E-2</v>
      </c>
    </row>
    <row r="48" spans="1:11" x14ac:dyDescent="0.3">
      <c r="A48">
        <v>2.5361840351769436</v>
      </c>
      <c r="B48">
        <v>2.4102564102564101</v>
      </c>
      <c r="D48">
        <f t="shared" si="0"/>
        <v>6.1128538283751972</v>
      </c>
      <c r="E48">
        <f t="shared" si="1"/>
        <v>5.8093359631821162</v>
      </c>
      <c r="G48">
        <f t="shared" si="2"/>
        <v>1.6986615101775453</v>
      </c>
      <c r="H48">
        <f t="shared" si="3"/>
        <v>0.83752252499939828</v>
      </c>
      <c r="I48">
        <f t="shared" si="4"/>
        <v>0.70144397988136775</v>
      </c>
      <c r="J48">
        <f t="shared" si="5"/>
        <v>0.24421031643530222</v>
      </c>
      <c r="K48">
        <f t="shared" si="6"/>
        <v>1.7734220325530288</v>
      </c>
    </row>
    <row r="49" spans="1:11" x14ac:dyDescent="0.3">
      <c r="A49">
        <v>1.7382746676400753</v>
      </c>
      <c r="B49">
        <v>2.4615384615384617</v>
      </c>
      <c r="D49">
        <f t="shared" si="0"/>
        <v>4.278829951114032</v>
      </c>
      <c r="E49">
        <f t="shared" si="1"/>
        <v>6.0591715976331368</v>
      </c>
      <c r="G49">
        <f t="shared" si="2"/>
        <v>1.6873011331167795</v>
      </c>
      <c r="H49">
        <f t="shared" si="3"/>
        <v>5.0973534523295783E-2</v>
      </c>
      <c r="I49">
        <f t="shared" si="4"/>
        <v>2.598301221797627E-3</v>
      </c>
      <c r="J49">
        <f t="shared" si="5"/>
        <v>0.23311131407650384</v>
      </c>
      <c r="K49">
        <f t="shared" si="6"/>
        <v>0.28493129394419209</v>
      </c>
    </row>
    <row r="50" spans="1:11" x14ac:dyDescent="0.3">
      <c r="A50">
        <v>2.7884656969742982</v>
      </c>
      <c r="B50">
        <v>2.5128205128205128</v>
      </c>
      <c r="D50">
        <f t="shared" si="0"/>
        <v>7.0069138026533651</v>
      </c>
      <c r="E50">
        <f t="shared" si="1"/>
        <v>6.314266929651545</v>
      </c>
      <c r="G50">
        <f t="shared" si="2"/>
        <v>1.675940756056014</v>
      </c>
      <c r="H50">
        <f t="shared" si="3"/>
        <v>1.1125249409182842</v>
      </c>
      <c r="I50">
        <f t="shared" si="4"/>
        <v>1.2377117441652319</v>
      </c>
      <c r="J50">
        <f t="shared" si="5"/>
        <v>0.22227042805163125</v>
      </c>
      <c r="K50">
        <f t="shared" si="6"/>
        <v>2.5089945061388952</v>
      </c>
    </row>
    <row r="51" spans="1:11" x14ac:dyDescent="0.3">
      <c r="A51">
        <v>1.784131268135436</v>
      </c>
      <c r="B51">
        <v>2.5641025641025643</v>
      </c>
      <c r="D51">
        <f t="shared" si="0"/>
        <v>4.574695559321631</v>
      </c>
      <c r="E51">
        <f t="shared" si="1"/>
        <v>6.5746219592373452</v>
      </c>
      <c r="G51">
        <f t="shared" si="2"/>
        <v>1.6645803789952482</v>
      </c>
      <c r="H51">
        <f t="shared" si="3"/>
        <v>0.11955088914018774</v>
      </c>
      <c r="I51">
        <f t="shared" si="4"/>
        <v>1.4292415094209459E-2</v>
      </c>
      <c r="J51">
        <f t="shared" si="5"/>
        <v>0.21168765836068398</v>
      </c>
      <c r="K51">
        <f t="shared" si="6"/>
        <v>0.33598967092006182</v>
      </c>
    </row>
    <row r="52" spans="1:11" x14ac:dyDescent="0.3">
      <c r="A52">
        <v>1.5209188063942363</v>
      </c>
      <c r="B52">
        <v>2.6153846153846154</v>
      </c>
      <c r="D52">
        <f t="shared" si="0"/>
        <v>3.9777876474926179</v>
      </c>
      <c r="E52">
        <f t="shared" si="1"/>
        <v>6.8402366863905328</v>
      </c>
      <c r="G52">
        <f t="shared" si="2"/>
        <v>1.6532200019344827</v>
      </c>
      <c r="H52">
        <f t="shared" si="3"/>
        <v>-0.13230119554024644</v>
      </c>
      <c r="I52">
        <f t="shared" si="4"/>
        <v>1.7503606341378524E-2</v>
      </c>
      <c r="J52">
        <f t="shared" si="5"/>
        <v>0.20136300500366244</v>
      </c>
      <c r="K52">
        <f t="shared" si="6"/>
        <v>0.10013028545778536</v>
      </c>
    </row>
    <row r="53" spans="1:11" x14ac:dyDescent="0.3">
      <c r="A53">
        <v>3.2544693308118191</v>
      </c>
      <c r="B53">
        <v>2.6666666666666665</v>
      </c>
      <c r="D53">
        <f t="shared" si="0"/>
        <v>8.6785848821648504</v>
      </c>
      <c r="E53">
        <f t="shared" si="1"/>
        <v>7.1111111111111107</v>
      </c>
      <c r="G53">
        <f t="shared" si="2"/>
        <v>1.6418596248737169</v>
      </c>
      <c r="H53">
        <f t="shared" si="3"/>
        <v>1.6126097059381022</v>
      </c>
      <c r="I53">
        <f t="shared" si="4"/>
        <v>2.6005100636857721</v>
      </c>
      <c r="J53">
        <f t="shared" si="5"/>
        <v>0.19129646798056626</v>
      </c>
      <c r="K53">
        <f t="shared" si="6"/>
        <v>4.2024353136369976</v>
      </c>
    </row>
    <row r="54" spans="1:11" x14ac:dyDescent="0.3">
      <c r="A54">
        <v>2.5964624183941183</v>
      </c>
      <c r="B54">
        <v>2.7179487179487181</v>
      </c>
      <c r="D54">
        <f t="shared" si="0"/>
        <v>7.0570517012763219</v>
      </c>
      <c r="E54">
        <f t="shared" si="1"/>
        <v>7.3872452333990806</v>
      </c>
      <c r="G54">
        <f t="shared" si="2"/>
        <v>1.6304992478129514</v>
      </c>
      <c r="H54">
        <f t="shared" si="3"/>
        <v>0.96596317058116687</v>
      </c>
      <c r="I54">
        <f t="shared" si="4"/>
        <v>0.93308484691922045</v>
      </c>
      <c r="J54">
        <f t="shared" si="5"/>
        <v>0.18148804729139581</v>
      </c>
      <c r="K54">
        <f t="shared" si="6"/>
        <v>1.937600832556722</v>
      </c>
    </row>
    <row r="55" spans="1:11" x14ac:dyDescent="0.3">
      <c r="A55">
        <v>1.226345857814664</v>
      </c>
      <c r="B55">
        <v>2.7692307692307692</v>
      </c>
      <c r="D55">
        <f t="shared" si="0"/>
        <v>3.3960346831790695</v>
      </c>
      <c r="E55">
        <f t="shared" si="1"/>
        <v>7.6686390532544371</v>
      </c>
      <c r="G55">
        <f t="shared" si="2"/>
        <v>1.6191388707521859</v>
      </c>
      <c r="H55">
        <f t="shared" si="3"/>
        <v>-0.39279301293752189</v>
      </c>
      <c r="I55">
        <f t="shared" si="4"/>
        <v>0.15428635101253624</v>
      </c>
      <c r="J55">
        <f t="shared" si="5"/>
        <v>0.17193774293615091</v>
      </c>
      <c r="K55">
        <f t="shared" si="6"/>
        <v>4.7789238096232565E-4</v>
      </c>
    </row>
    <row r="56" spans="1:11" x14ac:dyDescent="0.3">
      <c r="A56">
        <v>2.6991058239547829</v>
      </c>
      <c r="B56">
        <v>2.8205128205128207</v>
      </c>
      <c r="D56">
        <f t="shared" si="0"/>
        <v>7.6128625803852854</v>
      </c>
      <c r="E56">
        <f t="shared" si="1"/>
        <v>7.9552925706771873</v>
      </c>
      <c r="G56">
        <f t="shared" si="2"/>
        <v>1.6077784936914199</v>
      </c>
      <c r="H56">
        <f t="shared" si="3"/>
        <v>1.091327330263363</v>
      </c>
      <c r="I56">
        <f t="shared" si="4"/>
        <v>1.1909953417797594</v>
      </c>
      <c r="J56">
        <f t="shared" si="5"/>
        <v>0.16264555491483118</v>
      </c>
      <c r="K56">
        <f t="shared" si="6"/>
        <v>2.2338910844588376</v>
      </c>
    </row>
    <row r="57" spans="1:11" x14ac:dyDescent="0.3">
      <c r="A57">
        <v>2.6796032740619835</v>
      </c>
      <c r="B57">
        <v>2.8717948717948718</v>
      </c>
      <c r="D57">
        <f t="shared" si="0"/>
        <v>7.695270940895953</v>
      </c>
      <c r="E57">
        <f t="shared" si="1"/>
        <v>8.2472057856673242</v>
      </c>
      <c r="G57">
        <f t="shared" si="2"/>
        <v>1.5964181166306544</v>
      </c>
      <c r="H57">
        <f t="shared" si="3"/>
        <v>1.0831851574313291</v>
      </c>
      <c r="I57">
        <f t="shared" si="4"/>
        <v>1.1732900852795334</v>
      </c>
      <c r="J57">
        <f t="shared" si="5"/>
        <v>0.15361148322743734</v>
      </c>
      <c r="K57">
        <f t="shared" si="6"/>
        <v>2.1759736037450548</v>
      </c>
    </row>
    <row r="58" spans="1:11" x14ac:dyDescent="0.3">
      <c r="A58">
        <v>2.2369261889205383</v>
      </c>
      <c r="B58">
        <v>2.9230769230769229</v>
      </c>
      <c r="D58">
        <f t="shared" si="0"/>
        <v>6.5387073214600342</v>
      </c>
      <c r="E58">
        <f t="shared" si="1"/>
        <v>8.5443786982248504</v>
      </c>
      <c r="G58">
        <f t="shared" si="2"/>
        <v>1.5850577395698888</v>
      </c>
      <c r="H58">
        <f t="shared" si="3"/>
        <v>0.65186844935064947</v>
      </c>
      <c r="I58">
        <f t="shared" si="4"/>
        <v>0.42493247525882027</v>
      </c>
      <c r="J58">
        <f t="shared" si="5"/>
        <v>0.14483552787396906</v>
      </c>
      <c r="K58">
        <f t="shared" si="6"/>
        <v>1.0659345855016689</v>
      </c>
    </row>
    <row r="59" spans="1:11" x14ac:dyDescent="0.3">
      <c r="A59">
        <v>2.8106271262787086</v>
      </c>
      <c r="B59">
        <v>2.9743589743589745</v>
      </c>
      <c r="D59">
        <f t="shared" si="0"/>
        <v>8.3598140166238508</v>
      </c>
      <c r="E59">
        <f t="shared" si="1"/>
        <v>8.8468113083497713</v>
      </c>
      <c r="G59">
        <f t="shared" si="2"/>
        <v>1.5736973625091233</v>
      </c>
      <c r="H59">
        <f t="shared" si="3"/>
        <v>1.2369297637695853</v>
      </c>
      <c r="I59">
        <f t="shared" si="4"/>
        <v>1.5299952404990822</v>
      </c>
      <c r="J59">
        <f t="shared" si="5"/>
        <v>0.13631768885442627</v>
      </c>
      <c r="K59">
        <f t="shared" si="6"/>
        <v>2.5796921827704162</v>
      </c>
    </row>
    <row r="60" spans="1:11" x14ac:dyDescent="0.3">
      <c r="A60">
        <v>3.0586853878174507</v>
      </c>
      <c r="B60">
        <v>3.0256410256410255</v>
      </c>
      <c r="D60">
        <f t="shared" si="0"/>
        <v>9.2544839939092096</v>
      </c>
      <c r="E60">
        <f t="shared" si="1"/>
        <v>9.1545036160420779</v>
      </c>
      <c r="G60">
        <f t="shared" si="2"/>
        <v>1.5623369854483575</v>
      </c>
      <c r="H60">
        <f t="shared" si="3"/>
        <v>1.4963484023690932</v>
      </c>
      <c r="I60">
        <f t="shared" si="4"/>
        <v>2.2390585412725375</v>
      </c>
      <c r="J60">
        <f t="shared" si="5"/>
        <v>0.12805796616880891</v>
      </c>
      <c r="K60">
        <f t="shared" si="6"/>
        <v>3.4380586775481383</v>
      </c>
    </row>
    <row r="61" spans="1:11" x14ac:dyDescent="0.3">
      <c r="A61">
        <v>3.2480392342012685</v>
      </c>
      <c r="B61">
        <v>3.0769230769230771</v>
      </c>
      <c r="D61">
        <f t="shared" si="0"/>
        <v>9.9939668744654426</v>
      </c>
      <c r="E61">
        <f t="shared" si="1"/>
        <v>9.4674556213017755</v>
      </c>
      <c r="G61">
        <f t="shared" si="2"/>
        <v>1.5509766083875918</v>
      </c>
      <c r="H61">
        <f t="shared" si="3"/>
        <v>1.6970626258136767</v>
      </c>
      <c r="I61">
        <f t="shared" si="4"/>
        <v>2.8800215559336113</v>
      </c>
      <c r="J61">
        <f t="shared" si="5"/>
        <v>0.12005635981711706</v>
      </c>
      <c r="K61">
        <f t="shared" si="6"/>
        <v>4.1761134665742903</v>
      </c>
    </row>
    <row r="62" spans="1:11" x14ac:dyDescent="0.3">
      <c r="A62">
        <v>1.0304475398000312</v>
      </c>
      <c r="B62">
        <v>3.1282051282051282</v>
      </c>
      <c r="D62">
        <f t="shared" si="0"/>
        <v>3.2234512783488158</v>
      </c>
      <c r="E62">
        <f t="shared" si="1"/>
        <v>9.7856673241288625</v>
      </c>
      <c r="G62">
        <f t="shared" si="2"/>
        <v>1.5396162313268262</v>
      </c>
      <c r="H62">
        <f t="shared" si="3"/>
        <v>-0.509168691526795</v>
      </c>
      <c r="I62">
        <f t="shared" si="4"/>
        <v>0.25925275643110851</v>
      </c>
      <c r="J62">
        <f t="shared" si="5"/>
        <v>0.11231286979935091</v>
      </c>
      <c r="K62">
        <f t="shared" si="6"/>
        <v>3.0289075156876729E-2</v>
      </c>
    </row>
    <row r="63" spans="1:11" x14ac:dyDescent="0.3">
      <c r="A63">
        <v>1.7174014491168501</v>
      </c>
      <c r="B63">
        <v>3.1794871794871793</v>
      </c>
      <c r="D63">
        <f t="shared" si="0"/>
        <v>5.4604558894997286</v>
      </c>
      <c r="E63">
        <f t="shared" si="1"/>
        <v>10.109138724523339</v>
      </c>
      <c r="G63">
        <f t="shared" si="2"/>
        <v>1.5282558542660607</v>
      </c>
      <c r="H63">
        <f t="shared" si="3"/>
        <v>0.18914559485078941</v>
      </c>
      <c r="I63">
        <f t="shared" si="4"/>
        <v>3.5776056051458976E-2</v>
      </c>
      <c r="J63">
        <f t="shared" si="5"/>
        <v>0.1048274961155103</v>
      </c>
      <c r="K63">
        <f t="shared" si="6"/>
        <v>0.26308317294957284</v>
      </c>
    </row>
    <row r="64" spans="1:11" x14ac:dyDescent="0.3">
      <c r="A64">
        <v>2.7609344945768051</v>
      </c>
      <c r="B64">
        <v>3.2307692307692308</v>
      </c>
      <c r="D64">
        <f t="shared" si="0"/>
        <v>8.9199422132481399</v>
      </c>
      <c r="E64">
        <f t="shared" si="1"/>
        <v>10.437869822485208</v>
      </c>
      <c r="G64">
        <f t="shared" si="2"/>
        <v>1.5168954772052949</v>
      </c>
      <c r="H64">
        <f t="shared" si="3"/>
        <v>1.2440390173715101</v>
      </c>
      <c r="I64">
        <f t="shared" si="4"/>
        <v>1.5476330767426725</v>
      </c>
      <c r="J64">
        <f t="shared" si="5"/>
        <v>9.7600238765595093E-2</v>
      </c>
      <c r="K64">
        <f t="shared" si="6"/>
        <v>2.4225346928687284</v>
      </c>
    </row>
    <row r="65" spans="1:11" x14ac:dyDescent="0.3">
      <c r="A65">
        <v>1.4086516216678557</v>
      </c>
      <c r="B65">
        <v>3.2820512820512819</v>
      </c>
      <c r="D65">
        <f t="shared" si="0"/>
        <v>4.6232668608586032</v>
      </c>
      <c r="E65">
        <f t="shared" si="1"/>
        <v>10.771860618014463</v>
      </c>
      <c r="G65">
        <f t="shared" si="2"/>
        <v>1.5055351001445292</v>
      </c>
      <c r="H65">
        <f t="shared" si="3"/>
        <v>-9.6883478476673446E-2</v>
      </c>
      <c r="I65">
        <f t="shared" si="4"/>
        <v>9.3864084017400463E-3</v>
      </c>
      <c r="J65">
        <f t="shared" si="5"/>
        <v>9.0631097749605427E-2</v>
      </c>
      <c r="K65">
        <f t="shared" si="6"/>
        <v>4.1683965289305569E-2</v>
      </c>
    </row>
    <row r="66" spans="1:11" x14ac:dyDescent="0.3">
      <c r="A66">
        <v>1.5011633541383236</v>
      </c>
      <c r="B66">
        <v>3.3333333333333335</v>
      </c>
      <c r="D66">
        <f t="shared" si="0"/>
        <v>5.0038778471277459</v>
      </c>
      <c r="E66">
        <f t="shared" si="1"/>
        <v>11.111111111111112</v>
      </c>
      <c r="G66">
        <f t="shared" si="2"/>
        <v>1.4941747230837636</v>
      </c>
      <c r="H66">
        <f t="shared" si="3"/>
        <v>6.9886310545599351E-3</v>
      </c>
      <c r="I66">
        <f t="shared" si="4"/>
        <v>4.8840964016759513E-5</v>
      </c>
      <c r="J66">
        <f t="shared" si="5"/>
        <v>8.3920073067541442E-2</v>
      </c>
      <c r="K66">
        <f t="shared" si="6"/>
        <v>8.8017981711395438E-2</v>
      </c>
    </row>
    <row r="67" spans="1:11" x14ac:dyDescent="0.3">
      <c r="A67">
        <v>2.2149582014659197</v>
      </c>
      <c r="B67">
        <v>3.3846153846153846</v>
      </c>
      <c r="D67">
        <f t="shared" ref="D67:D130" si="7">B67*A67</f>
        <v>7.4967816049615745</v>
      </c>
      <c r="E67">
        <f t="shared" ref="E67:E130" si="8">B67*B67</f>
        <v>11.455621301775148</v>
      </c>
      <c r="G67">
        <f t="shared" ref="G67:G130" si="9">$P$10*B67+$P$11</f>
        <v>1.4828143460229981</v>
      </c>
      <c r="H67">
        <f t="shared" ref="H67:H130" si="10">A67-G67</f>
        <v>0.7321438554429216</v>
      </c>
      <c r="I67">
        <f t="shared" ref="I67:I130" si="11">H67*H67</f>
        <v>0.53603462506282573</v>
      </c>
      <c r="J67">
        <f t="shared" ref="J67:J130" si="12">(G67-$P$5)*(G67-$P$5)</f>
        <v>7.7467164719402987E-2</v>
      </c>
      <c r="K67">
        <f t="shared" ref="K67:K130" si="13">(A67-$P$5)*(A67-$P$5)</f>
        <v>1.021055872549389</v>
      </c>
    </row>
    <row r="68" spans="1:11" x14ac:dyDescent="0.3">
      <c r="A68">
        <v>2.8699001681783858</v>
      </c>
      <c r="B68">
        <v>3.4358974358974357</v>
      </c>
      <c r="D68">
        <f t="shared" si="7"/>
        <v>9.8606826291257352</v>
      </c>
      <c r="E68">
        <f t="shared" si="8"/>
        <v>11.805391190006572</v>
      </c>
      <c r="G68">
        <f t="shared" si="9"/>
        <v>1.4714539689622324</v>
      </c>
      <c r="H68">
        <f t="shared" si="10"/>
        <v>1.3984461992161534</v>
      </c>
      <c r="I68">
        <f t="shared" si="11"/>
        <v>1.9556517721021054</v>
      </c>
      <c r="J68">
        <f t="shared" si="12"/>
        <v>7.1272372705189949E-2</v>
      </c>
      <c r="K68">
        <f t="shared" si="13"/>
        <v>2.77360732255493</v>
      </c>
    </row>
    <row r="69" spans="1:11" x14ac:dyDescent="0.3">
      <c r="A69">
        <v>3.1586859643540519</v>
      </c>
      <c r="B69">
        <v>3.4871794871794872</v>
      </c>
      <c r="D69">
        <f t="shared" si="7"/>
        <v>11.014904901337207</v>
      </c>
      <c r="E69">
        <f t="shared" si="8"/>
        <v>12.160420775805392</v>
      </c>
      <c r="G69">
        <f t="shared" si="9"/>
        <v>1.4600935919014666</v>
      </c>
      <c r="H69">
        <f t="shared" si="10"/>
        <v>1.6985923724525853</v>
      </c>
      <c r="I69">
        <f t="shared" si="11"/>
        <v>2.8852160477541022</v>
      </c>
      <c r="J69">
        <f t="shared" si="12"/>
        <v>6.5335697024902453E-2</v>
      </c>
      <c r="K69">
        <f t="shared" si="13"/>
        <v>3.8189009868410877</v>
      </c>
    </row>
    <row r="70" spans="1:11" x14ac:dyDescent="0.3">
      <c r="A70">
        <v>2.8161790430992344</v>
      </c>
      <c r="B70">
        <v>3.5384615384615383</v>
      </c>
      <c r="D70">
        <f t="shared" si="7"/>
        <v>9.9649412294280602</v>
      </c>
      <c r="E70">
        <f t="shared" si="8"/>
        <v>12.520710059171597</v>
      </c>
      <c r="G70">
        <f t="shared" si="9"/>
        <v>1.4487332148407011</v>
      </c>
      <c r="H70">
        <f t="shared" si="10"/>
        <v>1.3674458282585333</v>
      </c>
      <c r="I70">
        <f t="shared" si="11"/>
        <v>1.8699080932216663</v>
      </c>
      <c r="J70">
        <f t="shared" si="12"/>
        <v>5.9657137678540612E-2</v>
      </c>
      <c r="K70">
        <f t="shared" si="13"/>
        <v>2.5975573403252876</v>
      </c>
    </row>
    <row r="71" spans="1:11" x14ac:dyDescent="0.3">
      <c r="A71">
        <v>1.3350050774800777</v>
      </c>
      <c r="B71">
        <v>3.5897435897435899</v>
      </c>
      <c r="D71">
        <f t="shared" si="7"/>
        <v>4.7923259191592535</v>
      </c>
      <c r="E71">
        <f t="shared" si="8"/>
        <v>12.886259040105195</v>
      </c>
      <c r="G71">
        <f t="shared" si="9"/>
        <v>1.4373728377799355</v>
      </c>
      <c r="H71">
        <f t="shared" si="10"/>
        <v>-0.10236776029985784</v>
      </c>
      <c r="I71">
        <f t="shared" si="11"/>
        <v>1.0479158348809151E-2</v>
      </c>
      <c r="J71">
        <f t="shared" si="12"/>
        <v>5.4236694666104306E-2</v>
      </c>
      <c r="K71">
        <f t="shared" si="13"/>
        <v>1.7035462424142511E-2</v>
      </c>
    </row>
    <row r="72" spans="1:11" x14ac:dyDescent="0.3">
      <c r="A72">
        <v>1.1730945983594687</v>
      </c>
      <c r="B72">
        <v>3.641025641025641</v>
      </c>
      <c r="D72">
        <f t="shared" si="7"/>
        <v>4.271267511975501</v>
      </c>
      <c r="E72">
        <f t="shared" si="8"/>
        <v>13.25706771860618</v>
      </c>
      <c r="G72">
        <f t="shared" si="9"/>
        <v>1.4260124607191698</v>
      </c>
      <c r="H72">
        <f t="shared" si="10"/>
        <v>-0.25291786235970104</v>
      </c>
      <c r="I72">
        <f t="shared" si="11"/>
        <v>6.3967445100600678E-2</v>
      </c>
      <c r="J72">
        <f t="shared" si="12"/>
        <v>4.9074367987593445E-2</v>
      </c>
      <c r="K72">
        <f t="shared" si="13"/>
        <v>9.8536409764188294E-4</v>
      </c>
    </row>
    <row r="73" spans="1:11" x14ac:dyDescent="0.3">
      <c r="A73">
        <v>2.9988293859252533</v>
      </c>
      <c r="B73">
        <v>3.6923076923076925</v>
      </c>
      <c r="D73">
        <f t="shared" si="7"/>
        <v>11.072600809570167</v>
      </c>
      <c r="E73">
        <f t="shared" si="8"/>
        <v>13.633136094674558</v>
      </c>
      <c r="G73">
        <f t="shared" si="9"/>
        <v>1.414652083658404</v>
      </c>
      <c r="H73">
        <f t="shared" si="10"/>
        <v>1.5841773022668493</v>
      </c>
      <c r="I73">
        <f t="shared" si="11"/>
        <v>2.5096177250174723</v>
      </c>
      <c r="J73">
        <f t="shared" si="12"/>
        <v>4.4170157643008121E-2</v>
      </c>
      <c r="K73">
        <f t="shared" si="13"/>
        <v>3.2196713876002234</v>
      </c>
    </row>
    <row r="74" spans="1:11" x14ac:dyDescent="0.3">
      <c r="A74">
        <v>1.3807778298631836</v>
      </c>
      <c r="B74">
        <v>3.7435897435897436</v>
      </c>
      <c r="D74">
        <f t="shared" si="7"/>
        <v>5.1690657220519185</v>
      </c>
      <c r="E74">
        <f t="shared" si="8"/>
        <v>14.014464168310322</v>
      </c>
      <c r="G74">
        <f t="shared" si="9"/>
        <v>1.4032917065976385</v>
      </c>
      <c r="H74">
        <f t="shared" si="10"/>
        <v>-2.2513876734454819E-2</v>
      </c>
      <c r="I74">
        <f t="shared" si="11"/>
        <v>5.0687464561422597E-4</v>
      </c>
      <c r="J74">
        <f t="shared" si="12"/>
        <v>3.9524063632348436E-2</v>
      </c>
      <c r="K74">
        <f t="shared" si="13"/>
        <v>3.1079123769857452E-2</v>
      </c>
    </row>
    <row r="75" spans="1:11" x14ac:dyDescent="0.3">
      <c r="A75">
        <v>1.6956392820537072</v>
      </c>
      <c r="B75">
        <v>3.7948717948717947</v>
      </c>
      <c r="D75">
        <f t="shared" si="7"/>
        <v>6.4347336857422732</v>
      </c>
      <c r="E75">
        <f t="shared" si="8"/>
        <v>14.401051939513478</v>
      </c>
      <c r="G75">
        <f t="shared" si="9"/>
        <v>1.3919313295368729</v>
      </c>
      <c r="H75">
        <f t="shared" si="10"/>
        <v>0.30370795251683425</v>
      </c>
      <c r="I75">
        <f t="shared" si="11"/>
        <v>9.2238520421967646E-2</v>
      </c>
      <c r="J75">
        <f t="shared" si="12"/>
        <v>3.5136085955614287E-2</v>
      </c>
      <c r="K75">
        <f t="shared" si="13"/>
        <v>0.24123242265674547</v>
      </c>
    </row>
    <row r="76" spans="1:11" x14ac:dyDescent="0.3">
      <c r="A76">
        <v>0.50950147368408061</v>
      </c>
      <c r="B76">
        <v>3.8461538461538463</v>
      </c>
      <c r="D76">
        <f t="shared" si="7"/>
        <v>1.9596210526310793</v>
      </c>
      <c r="E76">
        <f t="shared" si="8"/>
        <v>14.792899408284024</v>
      </c>
      <c r="G76">
        <f t="shared" si="9"/>
        <v>1.3805709524761072</v>
      </c>
      <c r="H76">
        <f t="shared" si="10"/>
        <v>-0.87106947879202656</v>
      </c>
      <c r="I76">
        <f t="shared" si="11"/>
        <v>0.7587620368830128</v>
      </c>
      <c r="J76">
        <f t="shared" si="12"/>
        <v>3.100622461280559E-2</v>
      </c>
      <c r="K76">
        <f t="shared" si="13"/>
        <v>0.48300225201455549</v>
      </c>
    </row>
    <row r="77" spans="1:11" x14ac:dyDescent="0.3">
      <c r="A77">
        <v>1.8812115482567422</v>
      </c>
      <c r="B77">
        <v>3.8974358974358974</v>
      </c>
      <c r="D77">
        <f t="shared" si="7"/>
        <v>7.3319014188467904</v>
      </c>
      <c r="E77">
        <f t="shared" si="8"/>
        <v>15.190006574621959</v>
      </c>
      <c r="G77">
        <f t="shared" si="9"/>
        <v>1.3692105754153414</v>
      </c>
      <c r="H77">
        <f t="shared" si="10"/>
        <v>0.51200097284140078</v>
      </c>
      <c r="I77">
        <f t="shared" si="11"/>
        <v>0.26214499619054082</v>
      </c>
      <c r="J77">
        <f t="shared" si="12"/>
        <v>2.7134479603922443E-2</v>
      </c>
      <c r="K77">
        <f t="shared" si="13"/>
        <v>0.45795867489622039</v>
      </c>
    </row>
    <row r="78" spans="1:11" x14ac:dyDescent="0.3">
      <c r="A78">
        <v>1.7707423248491083</v>
      </c>
      <c r="B78">
        <v>3.9487179487179489</v>
      </c>
      <c r="D78">
        <f t="shared" si="7"/>
        <v>6.9921620006862231</v>
      </c>
      <c r="E78">
        <f t="shared" si="8"/>
        <v>15.592373438527286</v>
      </c>
      <c r="G78">
        <f t="shared" si="9"/>
        <v>1.3578501983545759</v>
      </c>
      <c r="H78">
        <f t="shared" si="10"/>
        <v>0.41289212649453244</v>
      </c>
      <c r="I78">
        <f t="shared" si="11"/>
        <v>0.17047990812117697</v>
      </c>
      <c r="J78">
        <f t="shared" si="12"/>
        <v>2.3520850928964908E-2</v>
      </c>
      <c r="K78">
        <f t="shared" si="13"/>
        <v>0.32064723559492125</v>
      </c>
    </row>
    <row r="79" spans="1:11" x14ac:dyDescent="0.3">
      <c r="A79">
        <v>2.2260578407034752</v>
      </c>
      <c r="B79">
        <v>4</v>
      </c>
      <c r="D79">
        <f t="shared" si="7"/>
        <v>8.9042313628139009</v>
      </c>
      <c r="E79">
        <f t="shared" si="8"/>
        <v>16</v>
      </c>
      <c r="G79">
        <f t="shared" si="9"/>
        <v>1.3464898212938103</v>
      </c>
      <c r="H79">
        <f t="shared" si="10"/>
        <v>0.87956801940966489</v>
      </c>
      <c r="I79">
        <f t="shared" si="11"/>
        <v>0.77363990076824063</v>
      </c>
      <c r="J79">
        <f t="shared" si="12"/>
        <v>2.0165338587932912E-2</v>
      </c>
      <c r="K79">
        <f t="shared" si="13"/>
        <v>1.0436108481332895</v>
      </c>
    </row>
    <row r="80" spans="1:11" x14ac:dyDescent="0.3">
      <c r="A80">
        <v>2.2721656201193405</v>
      </c>
      <c r="B80">
        <v>4.0512820512820511</v>
      </c>
      <c r="D80">
        <f t="shared" si="7"/>
        <v>9.2051837943296348</v>
      </c>
      <c r="E80">
        <f t="shared" si="8"/>
        <v>16.412886259040103</v>
      </c>
      <c r="G80">
        <f t="shared" si="9"/>
        <v>1.3351294442330446</v>
      </c>
      <c r="H80">
        <f t="shared" si="10"/>
        <v>0.93703617588629595</v>
      </c>
      <c r="I80">
        <f t="shared" si="11"/>
        <v>0.87803679491961339</v>
      </c>
      <c r="J80">
        <f t="shared" si="12"/>
        <v>1.706794258082639E-2</v>
      </c>
      <c r="K80">
        <f t="shared" si="13"/>
        <v>1.1399416758863035</v>
      </c>
    </row>
    <row r="81" spans="1:11" x14ac:dyDescent="0.3">
      <c r="A81">
        <v>2.6761079282572813</v>
      </c>
      <c r="B81">
        <v>4.1025641025641022</v>
      </c>
      <c r="D81">
        <f t="shared" si="7"/>
        <v>10.978904321055513</v>
      </c>
      <c r="E81">
        <f t="shared" si="8"/>
        <v>16.831032215647596</v>
      </c>
      <c r="G81">
        <f t="shared" si="9"/>
        <v>1.323769067172279</v>
      </c>
      <c r="H81">
        <f t="shared" si="10"/>
        <v>1.3523388610850022</v>
      </c>
      <c r="I81">
        <f t="shared" si="11"/>
        <v>1.828820395200681</v>
      </c>
      <c r="J81">
        <f t="shared" si="12"/>
        <v>1.4228662907645469E-2</v>
      </c>
      <c r="K81">
        <f t="shared" si="13"/>
        <v>2.165673725001219</v>
      </c>
    </row>
    <row r="82" spans="1:11" x14ac:dyDescent="0.3">
      <c r="A82">
        <v>0.70526316465451333</v>
      </c>
      <c r="B82">
        <v>4.1538461538461542</v>
      </c>
      <c r="D82">
        <f t="shared" si="7"/>
        <v>2.929554683949517</v>
      </c>
      <c r="E82">
        <f t="shared" si="8"/>
        <v>17.254437869822489</v>
      </c>
      <c r="G82">
        <f t="shared" si="9"/>
        <v>1.3124086901115133</v>
      </c>
      <c r="H82">
        <f t="shared" si="10"/>
        <v>-0.60714552545699996</v>
      </c>
      <c r="I82">
        <f t="shared" si="11"/>
        <v>0.36862568908245658</v>
      </c>
      <c r="J82">
        <f t="shared" si="12"/>
        <v>1.1647499568390033E-2</v>
      </c>
      <c r="K82">
        <f t="shared" si="13"/>
        <v>0.24922254875183061</v>
      </c>
    </row>
    <row r="83" spans="1:11" x14ac:dyDescent="0.3">
      <c r="A83">
        <v>2.6196703115869302</v>
      </c>
      <c r="B83">
        <v>4.2051282051282053</v>
      </c>
      <c r="D83">
        <f t="shared" si="7"/>
        <v>11.016049515391193</v>
      </c>
      <c r="E83">
        <f t="shared" si="8"/>
        <v>17.68310322156476</v>
      </c>
      <c r="G83">
        <f t="shared" si="9"/>
        <v>1.3010483130507478</v>
      </c>
      <c r="H83">
        <f t="shared" si="10"/>
        <v>1.3186219985361824</v>
      </c>
      <c r="I83">
        <f t="shared" si="11"/>
        <v>1.738763975023556</v>
      </c>
      <c r="J83">
        <f t="shared" si="12"/>
        <v>9.3244525630601892E-3</v>
      </c>
      <c r="K83">
        <f t="shared" si="13"/>
        <v>2.0027491603544703</v>
      </c>
    </row>
    <row r="84" spans="1:11" x14ac:dyDescent="0.3">
      <c r="A84">
        <v>0.3395008364016836</v>
      </c>
      <c r="B84">
        <v>4.2564102564102564</v>
      </c>
      <c r="D84">
        <f t="shared" si="7"/>
        <v>1.4450548421199867</v>
      </c>
      <c r="E84">
        <f t="shared" si="8"/>
        <v>18.117028270874425</v>
      </c>
      <c r="G84">
        <f t="shared" si="9"/>
        <v>1.289687935989982</v>
      </c>
      <c r="H84">
        <f t="shared" si="10"/>
        <v>-0.95018709958829839</v>
      </c>
      <c r="I84">
        <f t="shared" si="11"/>
        <v>0.90285552422402293</v>
      </c>
      <c r="J84">
        <f t="shared" si="12"/>
        <v>7.2595218916558409E-3</v>
      </c>
      <c r="K84">
        <f t="shared" si="13"/>
        <v>0.7481977901717034</v>
      </c>
    </row>
    <row r="85" spans="1:11" x14ac:dyDescent="0.3">
      <c r="A85">
        <v>2.2422061278951988</v>
      </c>
      <c r="B85">
        <v>4.3076923076923075</v>
      </c>
      <c r="D85">
        <f t="shared" si="7"/>
        <v>9.6587340893947022</v>
      </c>
      <c r="E85">
        <f t="shared" si="8"/>
        <v>18.556213017751478</v>
      </c>
      <c r="G85">
        <f t="shared" si="9"/>
        <v>1.2783275589292162</v>
      </c>
      <c r="H85">
        <f t="shared" si="10"/>
        <v>0.96387856896598256</v>
      </c>
      <c r="I85">
        <f t="shared" si="11"/>
        <v>0.92906189571191045</v>
      </c>
      <c r="J85">
        <f t="shared" si="12"/>
        <v>5.4527075541770378E-3</v>
      </c>
      <c r="K85">
        <f t="shared" si="13"/>
        <v>1.0768649150612692</v>
      </c>
    </row>
    <row r="86" spans="1:11" x14ac:dyDescent="0.3">
      <c r="A86">
        <v>1.0260630849203549</v>
      </c>
      <c r="B86">
        <v>4.3589743589743586</v>
      </c>
      <c r="D86">
        <f t="shared" si="7"/>
        <v>4.4725826778579574</v>
      </c>
      <c r="E86">
        <f t="shared" si="8"/>
        <v>19.000657462195921</v>
      </c>
      <c r="G86">
        <f t="shared" si="9"/>
        <v>1.2669671818684507</v>
      </c>
      <c r="H86">
        <f t="shared" si="10"/>
        <v>-0.24090409694809578</v>
      </c>
      <c r="I86">
        <f t="shared" si="11"/>
        <v>5.803478392637753E-2</v>
      </c>
      <c r="J86">
        <f t="shared" si="12"/>
        <v>3.9040095506238095E-3</v>
      </c>
      <c r="K86">
        <f t="shared" si="13"/>
        <v>3.1834418332051591E-2</v>
      </c>
    </row>
    <row r="87" spans="1:11" x14ac:dyDescent="0.3">
      <c r="A87">
        <v>0.26286481370712039</v>
      </c>
      <c r="B87">
        <v>4.4102564102564106</v>
      </c>
      <c r="D87">
        <f t="shared" si="7"/>
        <v>1.1593012296826848</v>
      </c>
      <c r="E87">
        <f t="shared" si="8"/>
        <v>19.45036160420776</v>
      </c>
      <c r="G87">
        <f t="shared" si="9"/>
        <v>1.2556068048076849</v>
      </c>
      <c r="H87">
        <f t="shared" si="10"/>
        <v>-0.9927419911005646</v>
      </c>
      <c r="I87">
        <f t="shared" si="11"/>
        <v>0.98553666089431347</v>
      </c>
      <c r="J87">
        <f t="shared" si="12"/>
        <v>2.6134278809960935E-3</v>
      </c>
      <c r="K87">
        <f t="shared" si="13"/>
        <v>0.88664877868869063</v>
      </c>
    </row>
    <row r="88" spans="1:11" x14ac:dyDescent="0.3">
      <c r="A88">
        <v>2.5791589858878763</v>
      </c>
      <c r="B88">
        <v>4.4615384615384617</v>
      </c>
      <c r="D88">
        <f t="shared" si="7"/>
        <v>11.507017013961294</v>
      </c>
      <c r="E88">
        <f t="shared" si="8"/>
        <v>19.905325443786982</v>
      </c>
      <c r="G88">
        <f t="shared" si="9"/>
        <v>1.2442464277469194</v>
      </c>
      <c r="H88">
        <f t="shared" si="10"/>
        <v>1.3349125581409569</v>
      </c>
      <c r="I88">
        <f t="shared" si="11"/>
        <v>1.7819915378824336</v>
      </c>
      <c r="J88">
        <f t="shared" si="12"/>
        <v>1.5809625452939409E-3</v>
      </c>
      <c r="K88">
        <f t="shared" si="13"/>
        <v>1.8897282704531553</v>
      </c>
    </row>
    <row r="89" spans="1:11" x14ac:dyDescent="0.3">
      <c r="A89">
        <v>1.0756009468177714</v>
      </c>
      <c r="B89">
        <v>4.5128205128205128</v>
      </c>
      <c r="D89">
        <f t="shared" si="7"/>
        <v>4.8539940164084046</v>
      </c>
      <c r="E89">
        <f t="shared" si="8"/>
        <v>20.365548980933596</v>
      </c>
      <c r="G89">
        <f t="shared" si="9"/>
        <v>1.2328860506861536</v>
      </c>
      <c r="H89">
        <f t="shared" si="10"/>
        <v>-0.15728510386838224</v>
      </c>
      <c r="I89">
        <f t="shared" si="11"/>
        <v>2.4738603898887788E-2</v>
      </c>
      <c r="J89">
        <f t="shared" si="12"/>
        <v>8.0661354351731142E-4</v>
      </c>
      <c r="K89">
        <f t="shared" si="13"/>
        <v>1.6611127012472558E-2</v>
      </c>
    </row>
    <row r="90" spans="1:11" x14ac:dyDescent="0.3">
      <c r="A90">
        <v>1.0940342649980253</v>
      </c>
      <c r="B90">
        <v>4.5641025641025639</v>
      </c>
      <c r="D90">
        <f t="shared" si="7"/>
        <v>4.9932845940935513</v>
      </c>
      <c r="E90">
        <f t="shared" si="8"/>
        <v>20.8310322156476</v>
      </c>
      <c r="G90">
        <f t="shared" si="9"/>
        <v>1.2215256736253881</v>
      </c>
      <c r="H90">
        <f t="shared" si="10"/>
        <v>-0.12749140862736286</v>
      </c>
      <c r="I90">
        <f t="shared" si="11"/>
        <v>1.6254059273789211E-2</v>
      </c>
      <c r="J90">
        <f t="shared" si="12"/>
        <v>2.9038087566623513E-4</v>
      </c>
      <c r="K90">
        <f t="shared" si="13"/>
        <v>1.2199388727410455E-2</v>
      </c>
    </row>
    <row r="91" spans="1:11" x14ac:dyDescent="0.3">
      <c r="A91">
        <v>0.75168930770332332</v>
      </c>
      <c r="B91">
        <v>4.615384615384615</v>
      </c>
      <c r="D91">
        <f t="shared" si="7"/>
        <v>3.4693352663230304</v>
      </c>
      <c r="E91">
        <f t="shared" si="8"/>
        <v>21.301775147928989</v>
      </c>
      <c r="G91">
        <f t="shared" si="9"/>
        <v>1.2101652965646226</v>
      </c>
      <c r="H91">
        <f t="shared" si="10"/>
        <v>-0.45847598886129926</v>
      </c>
      <c r="I91">
        <f t="shared" si="11"/>
        <v>0.2102002323623462</v>
      </c>
      <c r="J91">
        <f t="shared" si="12"/>
        <v>3.2264541740694474E-5</v>
      </c>
      <c r="K91">
        <f t="shared" si="13"/>
        <v>0.20502403679731498</v>
      </c>
    </row>
    <row r="92" spans="1:11" x14ac:dyDescent="0.3">
      <c r="A92">
        <v>1.4886704301162021</v>
      </c>
      <c r="B92">
        <v>4.666666666666667</v>
      </c>
      <c r="D92">
        <f t="shared" si="7"/>
        <v>6.9471286738756106</v>
      </c>
      <c r="E92">
        <f t="shared" si="8"/>
        <v>21.777777777777782</v>
      </c>
      <c r="G92">
        <f t="shared" si="9"/>
        <v>1.1988049195038568</v>
      </c>
      <c r="H92">
        <f t="shared" si="10"/>
        <v>0.28986551061234533</v>
      </c>
      <c r="I92">
        <f t="shared" si="11"/>
        <v>8.402201424255569E-2</v>
      </c>
      <c r="J92">
        <f t="shared" si="12"/>
        <v>3.2264541740691953E-5</v>
      </c>
      <c r="K92">
        <f t="shared" si="13"/>
        <v>8.0761297286828806E-2</v>
      </c>
    </row>
    <row r="93" spans="1:11" x14ac:dyDescent="0.3">
      <c r="A93">
        <v>1.9572824045509023</v>
      </c>
      <c r="B93">
        <v>4.7179487179487181</v>
      </c>
      <c r="D93">
        <f t="shared" si="7"/>
        <v>9.2343580112145141</v>
      </c>
      <c r="E93">
        <f t="shared" si="8"/>
        <v>22.259040105193954</v>
      </c>
      <c r="G93">
        <f t="shared" si="9"/>
        <v>1.1874445424430911</v>
      </c>
      <c r="H93">
        <f t="shared" si="10"/>
        <v>0.76983786210781124</v>
      </c>
      <c r="I93">
        <f t="shared" si="11"/>
        <v>0.59265033393472544</v>
      </c>
      <c r="J93">
        <f t="shared" si="12"/>
        <v>2.9038087566623513E-4</v>
      </c>
      <c r="K93">
        <f t="shared" si="13"/>
        <v>0.56670376964279623</v>
      </c>
    </row>
    <row r="94" spans="1:11" x14ac:dyDescent="0.3">
      <c r="A94">
        <v>0.24196954264892537</v>
      </c>
      <c r="B94">
        <v>4.7692307692307692</v>
      </c>
      <c r="D94">
        <f t="shared" si="7"/>
        <v>1.1540085880179518</v>
      </c>
      <c r="E94">
        <f t="shared" si="8"/>
        <v>22.745562130177515</v>
      </c>
      <c r="G94">
        <f t="shared" si="9"/>
        <v>1.1760841653823255</v>
      </c>
      <c r="H94">
        <f t="shared" si="10"/>
        <v>-0.93411462273340018</v>
      </c>
      <c r="I94">
        <f t="shared" si="11"/>
        <v>0.87257012840436254</v>
      </c>
      <c r="J94">
        <f t="shared" si="12"/>
        <v>8.0661354351731142E-4</v>
      </c>
      <c r="K94">
        <f t="shared" si="13"/>
        <v>0.92643621360901118</v>
      </c>
    </row>
    <row r="95" spans="1:11" x14ac:dyDescent="0.3">
      <c r="A95">
        <v>1.0929546303141922</v>
      </c>
      <c r="B95">
        <v>4.8205128205128203</v>
      </c>
      <c r="D95">
        <f t="shared" si="7"/>
        <v>5.2686018076684134</v>
      </c>
      <c r="E95">
        <f t="shared" si="8"/>
        <v>23.237343852728465</v>
      </c>
      <c r="G95">
        <f t="shared" si="9"/>
        <v>1.16472378832156</v>
      </c>
      <c r="H95">
        <f t="shared" si="10"/>
        <v>-7.1769158007367828E-2</v>
      </c>
      <c r="I95">
        <f t="shared" si="11"/>
        <v>5.1508120410865294E-3</v>
      </c>
      <c r="J95">
        <f t="shared" si="12"/>
        <v>1.5809625452939233E-3</v>
      </c>
      <c r="K95">
        <f t="shared" si="13"/>
        <v>1.2439047460461995E-2</v>
      </c>
    </row>
    <row r="96" spans="1:11" x14ac:dyDescent="0.3">
      <c r="A96">
        <v>1.225610530483026</v>
      </c>
      <c r="B96">
        <v>4.8717948717948714</v>
      </c>
      <c r="D96">
        <f t="shared" si="7"/>
        <v>5.9709230972249978</v>
      </c>
      <c r="E96">
        <f t="shared" si="8"/>
        <v>23.734385272846808</v>
      </c>
      <c r="G96">
        <f t="shared" si="9"/>
        <v>1.1533634112607944</v>
      </c>
      <c r="H96">
        <f t="shared" si="10"/>
        <v>7.2247119222231593E-2</v>
      </c>
      <c r="I96">
        <f t="shared" si="11"/>
        <v>5.2196462359113457E-3</v>
      </c>
      <c r="J96">
        <f t="shared" si="12"/>
        <v>2.6134278809960706E-3</v>
      </c>
      <c r="K96">
        <f t="shared" si="13"/>
        <v>4.4628347363969079E-4</v>
      </c>
    </row>
    <row r="97" spans="1:11" x14ac:dyDescent="0.3">
      <c r="A97">
        <v>0.4793214921920651</v>
      </c>
      <c r="B97">
        <v>4.9230769230769234</v>
      </c>
      <c r="D97">
        <f t="shared" si="7"/>
        <v>2.3597365769455516</v>
      </c>
      <c r="E97">
        <f t="shared" si="8"/>
        <v>24.236686390532547</v>
      </c>
      <c r="G97">
        <f t="shared" si="9"/>
        <v>1.1420030342000285</v>
      </c>
      <c r="H97">
        <f t="shared" si="10"/>
        <v>-0.66268154200796336</v>
      </c>
      <c r="I97">
        <f t="shared" si="11"/>
        <v>0.43914682611805211</v>
      </c>
      <c r="J97">
        <f t="shared" si="12"/>
        <v>3.9040095506238095E-3</v>
      </c>
      <c r="K97">
        <f t="shared" si="13"/>
        <v>0.5258622697412968</v>
      </c>
    </row>
    <row r="98" spans="1:11" x14ac:dyDescent="0.3">
      <c r="A98">
        <v>-0.12938835064642504</v>
      </c>
      <c r="B98">
        <v>4.9743589743589745</v>
      </c>
      <c r="D98">
        <f t="shared" si="7"/>
        <v>-0.64362410321555019</v>
      </c>
      <c r="E98">
        <f t="shared" si="8"/>
        <v>24.744247205785669</v>
      </c>
      <c r="G98">
        <f t="shared" si="9"/>
        <v>1.1306426571392629</v>
      </c>
      <c r="H98">
        <f t="shared" si="10"/>
        <v>-1.260031007785688</v>
      </c>
      <c r="I98">
        <f t="shared" si="11"/>
        <v>1.5876781405814164</v>
      </c>
      <c r="J98">
        <f t="shared" si="12"/>
        <v>5.4527075541770378E-3</v>
      </c>
      <c r="K98">
        <f t="shared" si="13"/>
        <v>1.7792184037727188</v>
      </c>
    </row>
    <row r="99" spans="1:11" x14ac:dyDescent="0.3">
      <c r="A99">
        <v>1.1724260658453995</v>
      </c>
      <c r="B99">
        <v>5.0256410256410255</v>
      </c>
      <c r="D99">
        <f t="shared" si="7"/>
        <v>5.8921925360435461</v>
      </c>
      <c r="E99">
        <f t="shared" si="8"/>
        <v>25.25706771860618</v>
      </c>
      <c r="G99">
        <f t="shared" si="9"/>
        <v>1.1192822800784974</v>
      </c>
      <c r="H99">
        <f t="shared" si="10"/>
        <v>5.3143785766902152E-2</v>
      </c>
      <c r="I99">
        <f t="shared" si="11"/>
        <v>2.8242619656383919E-3</v>
      </c>
      <c r="J99">
        <f t="shared" si="12"/>
        <v>7.2595218916558027E-3</v>
      </c>
      <c r="K99">
        <f t="shared" si="13"/>
        <v>1.0277821860658254E-3</v>
      </c>
    </row>
    <row r="100" spans="1:11" x14ac:dyDescent="0.3">
      <c r="A100">
        <v>1.272444421190823</v>
      </c>
      <c r="B100">
        <v>5.0769230769230766</v>
      </c>
      <c r="D100">
        <f t="shared" si="7"/>
        <v>6.4601024460457168</v>
      </c>
      <c r="E100">
        <f t="shared" si="8"/>
        <v>25.77514792899408</v>
      </c>
      <c r="G100">
        <f t="shared" si="9"/>
        <v>1.1079219030177316</v>
      </c>
      <c r="H100">
        <f t="shared" si="10"/>
        <v>0.16452251817309138</v>
      </c>
      <c r="I100">
        <f t="shared" si="11"/>
        <v>2.7067658986015184E-2</v>
      </c>
      <c r="J100">
        <f t="shared" si="12"/>
        <v>9.3244525630601458E-3</v>
      </c>
      <c r="K100">
        <f t="shared" si="13"/>
        <v>4.6184682447145738E-3</v>
      </c>
    </row>
    <row r="101" spans="1:11" x14ac:dyDescent="0.3">
      <c r="A101">
        <v>1.4920289431855993</v>
      </c>
      <c r="B101">
        <v>5.1282051282051286</v>
      </c>
      <c r="D101">
        <f t="shared" si="7"/>
        <v>7.651430477874869</v>
      </c>
      <c r="E101">
        <f t="shared" si="8"/>
        <v>26.298487836949381</v>
      </c>
      <c r="G101">
        <f t="shared" si="9"/>
        <v>1.0965615259569659</v>
      </c>
      <c r="H101">
        <f t="shared" si="10"/>
        <v>0.39546741722863343</v>
      </c>
      <c r="I101">
        <f t="shared" si="11"/>
        <v>0.15639447808948603</v>
      </c>
      <c r="J101">
        <f t="shared" si="12"/>
        <v>1.1647499568390033E-2</v>
      </c>
      <c r="K101">
        <f t="shared" si="13"/>
        <v>8.2681457133552336E-2</v>
      </c>
    </row>
    <row r="102" spans="1:11" x14ac:dyDescent="0.3">
      <c r="A102">
        <v>1.4811108643060804</v>
      </c>
      <c r="B102">
        <v>5.1794871794871797</v>
      </c>
      <c r="D102">
        <f t="shared" si="7"/>
        <v>7.6713947330725194</v>
      </c>
      <c r="E102">
        <f t="shared" si="8"/>
        <v>26.82708744247206</v>
      </c>
      <c r="G102">
        <f t="shared" si="9"/>
        <v>1.0852011488962003</v>
      </c>
      <c r="H102">
        <f t="shared" si="10"/>
        <v>0.39590971540988007</v>
      </c>
      <c r="I102">
        <f t="shared" si="11"/>
        <v>0.15674450275593224</v>
      </c>
      <c r="J102">
        <f t="shared" si="12"/>
        <v>1.4228662907645415E-2</v>
      </c>
      <c r="K102">
        <f t="shared" si="13"/>
        <v>7.6521809032967888E-2</v>
      </c>
    </row>
    <row r="103" spans="1:11" x14ac:dyDescent="0.3">
      <c r="A103">
        <v>1.0708483518747784</v>
      </c>
      <c r="B103">
        <v>5.2307692307692308</v>
      </c>
      <c r="D103">
        <f t="shared" si="7"/>
        <v>5.6013606098065338</v>
      </c>
      <c r="E103">
        <f t="shared" si="8"/>
        <v>27.360946745562131</v>
      </c>
      <c r="G103">
        <f t="shared" si="9"/>
        <v>1.0738407718354348</v>
      </c>
      <c r="H103">
        <f t="shared" si="10"/>
        <v>-2.9924199606563562E-3</v>
      </c>
      <c r="I103">
        <f t="shared" si="11"/>
        <v>8.9545772209345879E-6</v>
      </c>
      <c r="J103">
        <f t="shared" si="12"/>
        <v>1.7067942580826334E-2</v>
      </c>
      <c r="K103">
        <f t="shared" si="13"/>
        <v>1.7858782596823275E-2</v>
      </c>
    </row>
    <row r="104" spans="1:11" x14ac:dyDescent="0.3">
      <c r="A104">
        <v>0.19410285579174413</v>
      </c>
      <c r="B104">
        <v>5.2820512820512819</v>
      </c>
      <c r="D104">
        <f t="shared" si="7"/>
        <v>1.0252612382845971</v>
      </c>
      <c r="E104">
        <f t="shared" si="8"/>
        <v>27.900065746219592</v>
      </c>
      <c r="G104">
        <f t="shared" si="9"/>
        <v>1.062480394774669</v>
      </c>
      <c r="H104">
        <f t="shared" si="10"/>
        <v>-0.86837753898292491</v>
      </c>
      <c r="I104">
        <f t="shared" si="11"/>
        <v>0.75407955021004125</v>
      </c>
      <c r="J104">
        <f t="shared" si="12"/>
        <v>2.016533858793285E-2</v>
      </c>
      <c r="K104">
        <f t="shared" si="13"/>
        <v>1.0208722956466176</v>
      </c>
    </row>
    <row r="105" spans="1:11" x14ac:dyDescent="0.3">
      <c r="A105">
        <v>1.1660560929547419</v>
      </c>
      <c r="B105">
        <v>5.333333333333333</v>
      </c>
      <c r="D105">
        <f t="shared" si="7"/>
        <v>6.2189658290919567</v>
      </c>
      <c r="E105">
        <f t="shared" si="8"/>
        <v>28.444444444444443</v>
      </c>
      <c r="G105">
        <f t="shared" si="9"/>
        <v>1.0511200177139035</v>
      </c>
      <c r="H105">
        <f t="shared" si="10"/>
        <v>0.11493607524083838</v>
      </c>
      <c r="I105">
        <f t="shared" si="11"/>
        <v>1.3210301391767661E-2</v>
      </c>
      <c r="J105">
        <f t="shared" si="12"/>
        <v>2.3520850928964842E-2</v>
      </c>
      <c r="K105">
        <f t="shared" si="13"/>
        <v>1.4767891999802614E-3</v>
      </c>
    </row>
    <row r="106" spans="1:11" x14ac:dyDescent="0.3">
      <c r="A106">
        <v>-0.30558258801119864</v>
      </c>
      <c r="B106">
        <v>5.384615384615385</v>
      </c>
      <c r="D106">
        <f t="shared" si="7"/>
        <v>-1.645444704675685</v>
      </c>
      <c r="E106">
        <f t="shared" si="8"/>
        <v>28.99408284023669</v>
      </c>
      <c r="G106">
        <f t="shared" si="9"/>
        <v>1.0397596406531378</v>
      </c>
      <c r="H106">
        <f t="shared" si="10"/>
        <v>-1.3453422286643364</v>
      </c>
      <c r="I106">
        <f t="shared" si="11"/>
        <v>1.8099457122275235</v>
      </c>
      <c r="J106">
        <f t="shared" si="12"/>
        <v>2.7134479603922443E-2</v>
      </c>
      <c r="K106">
        <f t="shared" si="13"/>
        <v>2.280304446639978</v>
      </c>
    </row>
    <row r="107" spans="1:11" x14ac:dyDescent="0.3">
      <c r="A107">
        <v>0.97582966709065799</v>
      </c>
      <c r="B107">
        <v>5.4358974358974361</v>
      </c>
      <c r="D107">
        <f t="shared" si="7"/>
        <v>5.3045099852107569</v>
      </c>
      <c r="E107">
        <f t="shared" si="8"/>
        <v>29.548980933596322</v>
      </c>
      <c r="G107">
        <f t="shared" si="9"/>
        <v>1.028399263592372</v>
      </c>
      <c r="H107">
        <f t="shared" si="10"/>
        <v>-5.2569596501714E-2</v>
      </c>
      <c r="I107">
        <f t="shared" si="11"/>
        <v>2.7635624763530206E-3</v>
      </c>
      <c r="J107">
        <f t="shared" si="12"/>
        <v>3.100622461280559E-2</v>
      </c>
      <c r="K107">
        <f t="shared" si="13"/>
        <v>5.2283310673103725E-2</v>
      </c>
    </row>
    <row r="108" spans="1:11" x14ac:dyDescent="0.3">
      <c r="A108">
        <v>-0.17585552178921698</v>
      </c>
      <c r="B108">
        <v>5.4871794871794872</v>
      </c>
      <c r="D108">
        <f t="shared" si="7"/>
        <v>-0.96495081186903675</v>
      </c>
      <c r="E108">
        <f t="shared" si="8"/>
        <v>30.109138724523341</v>
      </c>
      <c r="G108">
        <f t="shared" si="9"/>
        <v>1.0170388865316065</v>
      </c>
      <c r="H108">
        <f t="shared" si="10"/>
        <v>-1.1928944083208235</v>
      </c>
      <c r="I108">
        <f t="shared" si="11"/>
        <v>1.4229970694030876</v>
      </c>
      <c r="J108">
        <f t="shared" si="12"/>
        <v>3.5136085955614203E-2</v>
      </c>
      <c r="K108">
        <f t="shared" si="13"/>
        <v>1.9053402543414169</v>
      </c>
    </row>
    <row r="109" spans="1:11" x14ac:dyDescent="0.3">
      <c r="A109">
        <v>1.307705596194586</v>
      </c>
      <c r="B109">
        <v>5.5384615384615383</v>
      </c>
      <c r="D109">
        <f t="shared" si="7"/>
        <v>7.2426771481546304</v>
      </c>
      <c r="E109">
        <f t="shared" si="8"/>
        <v>30.674556213017748</v>
      </c>
      <c r="G109">
        <f t="shared" si="9"/>
        <v>1.0056785094708409</v>
      </c>
      <c r="H109">
        <f t="shared" si="10"/>
        <v>0.30202708672374512</v>
      </c>
      <c r="I109">
        <f t="shared" si="11"/>
        <v>9.1220361114832657E-2</v>
      </c>
      <c r="J109">
        <f t="shared" si="12"/>
        <v>3.9524063632348345E-2</v>
      </c>
      <c r="K109">
        <f t="shared" si="13"/>
        <v>1.0654469176060223E-2</v>
      </c>
    </row>
    <row r="110" spans="1:11" x14ac:dyDescent="0.3">
      <c r="A110">
        <v>-0.20141492756689944</v>
      </c>
      <c r="B110">
        <v>5.5897435897435894</v>
      </c>
      <c r="D110">
        <f t="shared" si="7"/>
        <v>-1.1258578002457456</v>
      </c>
      <c r="E110">
        <f t="shared" si="8"/>
        <v>31.245233399079549</v>
      </c>
      <c r="G110">
        <f t="shared" si="9"/>
        <v>0.99431813241007538</v>
      </c>
      <c r="H110">
        <f t="shared" si="10"/>
        <v>-1.1957330599769749</v>
      </c>
      <c r="I110">
        <f t="shared" si="11"/>
        <v>1.4297775507218997</v>
      </c>
      <c r="J110">
        <f t="shared" si="12"/>
        <v>4.417015764300803E-2</v>
      </c>
      <c r="K110">
        <f t="shared" si="13"/>
        <v>1.9765549101032842</v>
      </c>
    </row>
    <row r="111" spans="1:11" x14ac:dyDescent="0.3">
      <c r="A111">
        <v>0.7678116073743575</v>
      </c>
      <c r="B111">
        <v>5.6410256410256414</v>
      </c>
      <c r="D111">
        <f t="shared" si="7"/>
        <v>4.3312449646758635</v>
      </c>
      <c r="E111">
        <f t="shared" si="8"/>
        <v>31.821170282708749</v>
      </c>
      <c r="G111">
        <f t="shared" si="9"/>
        <v>0.9829577553493094</v>
      </c>
      <c r="H111">
        <f t="shared" si="10"/>
        <v>-0.21514614797495191</v>
      </c>
      <c r="I111">
        <f t="shared" si="11"/>
        <v>4.6287864988459902E-2</v>
      </c>
      <c r="J111">
        <f t="shared" si="12"/>
        <v>4.9074367987593445E-2</v>
      </c>
      <c r="K111">
        <f t="shared" si="13"/>
        <v>0.19068374617855605</v>
      </c>
    </row>
    <row r="112" spans="1:11" x14ac:dyDescent="0.3">
      <c r="A112">
        <v>-0.63197561194503382</v>
      </c>
      <c r="B112">
        <v>5.6923076923076925</v>
      </c>
      <c r="D112">
        <f t="shared" si="7"/>
        <v>-3.5973996372255774</v>
      </c>
      <c r="E112">
        <f t="shared" si="8"/>
        <v>32.402366863905328</v>
      </c>
      <c r="G112">
        <f t="shared" si="9"/>
        <v>0.97159737828854387</v>
      </c>
      <c r="H112">
        <f t="shared" si="10"/>
        <v>-1.6035729902335776</v>
      </c>
      <c r="I112">
        <f t="shared" si="11"/>
        <v>2.5714463350066574</v>
      </c>
      <c r="J112">
        <f t="shared" si="12"/>
        <v>5.4236694666104202E-2</v>
      </c>
      <c r="K112">
        <f t="shared" si="13"/>
        <v>3.3725879760267907</v>
      </c>
    </row>
    <row r="113" spans="1:11" x14ac:dyDescent="0.3">
      <c r="A113">
        <v>0.45140316406545977</v>
      </c>
      <c r="B113">
        <v>5.7435897435897436</v>
      </c>
      <c r="D113">
        <f t="shared" si="7"/>
        <v>2.5926745833503331</v>
      </c>
      <c r="E113">
        <f t="shared" si="8"/>
        <v>32.988823142669297</v>
      </c>
      <c r="G113">
        <f t="shared" si="9"/>
        <v>0.96023700122777833</v>
      </c>
      <c r="H113">
        <f t="shared" si="10"/>
        <v>-0.50883383716231856</v>
      </c>
      <c r="I113">
        <f t="shared" si="11"/>
        <v>0.25891187384132891</v>
      </c>
      <c r="J113">
        <f t="shared" si="12"/>
        <v>5.9657137678540501E-2</v>
      </c>
      <c r="K113">
        <f t="shared" si="13"/>
        <v>0.5671324143317964</v>
      </c>
    </row>
    <row r="114" spans="1:11" x14ac:dyDescent="0.3">
      <c r="A114">
        <v>1.7131122639724492</v>
      </c>
      <c r="B114">
        <v>5.7948717948717947</v>
      </c>
      <c r="D114">
        <f t="shared" si="7"/>
        <v>9.9272659399429113</v>
      </c>
      <c r="E114">
        <f t="shared" si="8"/>
        <v>33.580539119000655</v>
      </c>
      <c r="G114">
        <f t="shared" si="9"/>
        <v>0.94887662416701257</v>
      </c>
      <c r="H114">
        <f t="shared" si="10"/>
        <v>0.76423563980543663</v>
      </c>
      <c r="I114">
        <f t="shared" si="11"/>
        <v>0.58405611314882511</v>
      </c>
      <c r="J114">
        <f t="shared" si="12"/>
        <v>6.5335697024902453E-2</v>
      </c>
      <c r="K114">
        <f t="shared" si="13"/>
        <v>0.25870158375779179</v>
      </c>
    </row>
    <row r="115" spans="1:11" x14ac:dyDescent="0.3">
      <c r="A115">
        <v>0.39411810557876947</v>
      </c>
      <c r="B115">
        <v>5.8461538461538458</v>
      </c>
      <c r="D115">
        <f t="shared" si="7"/>
        <v>2.3040750787681907</v>
      </c>
      <c r="E115">
        <f t="shared" si="8"/>
        <v>34.177514792899402</v>
      </c>
      <c r="G115">
        <f t="shared" si="9"/>
        <v>0.93751624710624704</v>
      </c>
      <c r="H115">
        <f t="shared" si="10"/>
        <v>-0.54339814152747756</v>
      </c>
      <c r="I115">
        <f t="shared" si="11"/>
        <v>0.29528154021551656</v>
      </c>
      <c r="J115">
        <f t="shared" si="12"/>
        <v>7.1272372705189824E-2</v>
      </c>
      <c r="K115">
        <f t="shared" si="13"/>
        <v>0.65669467866866393</v>
      </c>
    </row>
    <row r="116" spans="1:11" x14ac:dyDescent="0.3">
      <c r="A116">
        <v>4.7282762834698233E-2</v>
      </c>
      <c r="B116">
        <v>5.8974358974358978</v>
      </c>
      <c r="D116">
        <f t="shared" si="7"/>
        <v>0.27884706287129729</v>
      </c>
      <c r="E116">
        <f t="shared" si="8"/>
        <v>34.779750164365552</v>
      </c>
      <c r="G116">
        <f t="shared" si="9"/>
        <v>0.92615587004548128</v>
      </c>
      <c r="H116">
        <f t="shared" si="10"/>
        <v>-0.87887310721078304</v>
      </c>
      <c r="I116">
        <f t="shared" si="11"/>
        <v>0.77241793857833652</v>
      </c>
      <c r="J116">
        <f t="shared" si="12"/>
        <v>7.7467164719402862E-2</v>
      </c>
      <c r="K116">
        <f t="shared" si="13"/>
        <v>1.3391172677353183</v>
      </c>
    </row>
    <row r="117" spans="1:11" x14ac:dyDescent="0.3">
      <c r="A117">
        <v>0.3977561475326562</v>
      </c>
      <c r="B117">
        <v>5.9487179487179489</v>
      </c>
      <c r="D117">
        <f t="shared" si="7"/>
        <v>2.3661391340404165</v>
      </c>
      <c r="E117">
        <f t="shared" si="8"/>
        <v>35.387245233399085</v>
      </c>
      <c r="G117">
        <f t="shared" si="9"/>
        <v>0.91479549298471574</v>
      </c>
      <c r="H117">
        <f t="shared" si="10"/>
        <v>-0.51703934545205954</v>
      </c>
      <c r="I117">
        <f t="shared" si="11"/>
        <v>0.26732968474549418</v>
      </c>
      <c r="J117">
        <f t="shared" si="12"/>
        <v>8.3920073067541304E-2</v>
      </c>
      <c r="K117">
        <f t="shared" si="13"/>
        <v>0.65081161571196533</v>
      </c>
    </row>
    <row r="118" spans="1:11" x14ac:dyDescent="0.3">
      <c r="A118">
        <v>-0.66494421498338729</v>
      </c>
      <c r="B118">
        <v>6</v>
      </c>
      <c r="D118">
        <f t="shared" si="7"/>
        <v>-3.9896652899003238</v>
      </c>
      <c r="E118">
        <f t="shared" si="8"/>
        <v>36</v>
      </c>
      <c r="G118">
        <f t="shared" si="9"/>
        <v>0.90343511592394998</v>
      </c>
      <c r="H118">
        <f t="shared" si="10"/>
        <v>-1.5683793309073373</v>
      </c>
      <c r="I118">
        <f t="shared" si="11"/>
        <v>2.4598137256173471</v>
      </c>
      <c r="J118">
        <f t="shared" si="12"/>
        <v>9.0631097749605427E-2</v>
      </c>
      <c r="K118">
        <f t="shared" si="13"/>
        <v>3.4947659937581426</v>
      </c>
    </row>
    <row r="119" spans="1:11" x14ac:dyDescent="0.3">
      <c r="A119">
        <v>1.4498114862918181</v>
      </c>
      <c r="B119">
        <v>6.0512820512820511</v>
      </c>
      <c r="D119">
        <f t="shared" si="7"/>
        <v>8.7732182247402317</v>
      </c>
      <c r="E119">
        <f t="shared" si="8"/>
        <v>36.618014464168311</v>
      </c>
      <c r="G119">
        <f t="shared" si="9"/>
        <v>0.89207473886318445</v>
      </c>
      <c r="H119">
        <f t="shared" si="10"/>
        <v>0.55773674742863366</v>
      </c>
      <c r="I119">
        <f t="shared" si="11"/>
        <v>0.3110702794322715</v>
      </c>
      <c r="J119">
        <f t="shared" si="12"/>
        <v>9.7600238765594954E-2</v>
      </c>
      <c r="K119">
        <f t="shared" si="13"/>
        <v>6.0185031868980499E-2</v>
      </c>
    </row>
    <row r="120" spans="1:11" x14ac:dyDescent="0.3">
      <c r="A120">
        <v>0.14268631043714686</v>
      </c>
      <c r="B120">
        <v>6.1025641025641022</v>
      </c>
      <c r="D120">
        <f t="shared" si="7"/>
        <v>0.87075235600105005</v>
      </c>
      <c r="E120">
        <f t="shared" si="8"/>
        <v>37.241288625904005</v>
      </c>
      <c r="G120">
        <f t="shared" si="9"/>
        <v>0.88071436180241891</v>
      </c>
      <c r="H120">
        <f t="shared" si="10"/>
        <v>-0.73802805136527205</v>
      </c>
      <c r="I120">
        <f t="shared" si="11"/>
        <v>0.54468540460202064</v>
      </c>
      <c r="J120">
        <f t="shared" si="12"/>
        <v>0.10482749611551002</v>
      </c>
      <c r="K120">
        <f t="shared" si="13"/>
        <v>1.1274166865786321</v>
      </c>
    </row>
    <row r="121" spans="1:11" x14ac:dyDescent="0.3">
      <c r="A121">
        <v>1.400702772489546</v>
      </c>
      <c r="B121">
        <v>6.1538461538461542</v>
      </c>
      <c r="D121">
        <f t="shared" si="7"/>
        <v>8.6197093691664382</v>
      </c>
      <c r="E121">
        <f t="shared" si="8"/>
        <v>37.869822485207102</v>
      </c>
      <c r="G121">
        <f t="shared" si="9"/>
        <v>0.86935398474165293</v>
      </c>
      <c r="H121">
        <f t="shared" si="10"/>
        <v>0.53134878774789307</v>
      </c>
      <c r="I121">
        <f t="shared" si="11"/>
        <v>0.28233153424115554</v>
      </c>
      <c r="J121">
        <f t="shared" si="12"/>
        <v>0.11231286979935091</v>
      </c>
      <c r="K121">
        <f t="shared" si="13"/>
        <v>3.8501371844295217E-2</v>
      </c>
    </row>
    <row r="122" spans="1:11" x14ac:dyDescent="0.3">
      <c r="A122">
        <v>8.2224523538529937E-2</v>
      </c>
      <c r="B122">
        <v>6.2051282051282053</v>
      </c>
      <c r="D122">
        <f t="shared" si="7"/>
        <v>0.51021371016216011</v>
      </c>
      <c r="E122">
        <f t="shared" si="8"/>
        <v>38.503616042077581</v>
      </c>
      <c r="G122">
        <f t="shared" si="9"/>
        <v>0.85799360768088739</v>
      </c>
      <c r="H122">
        <f t="shared" si="10"/>
        <v>-0.77576908414235746</v>
      </c>
      <c r="I122">
        <f t="shared" si="11"/>
        <v>0.60181767191107205</v>
      </c>
      <c r="J122">
        <f t="shared" si="12"/>
        <v>0.12005635981711706</v>
      </c>
      <c r="K122">
        <f t="shared" si="13"/>
        <v>1.2594688195126518</v>
      </c>
    </row>
    <row r="123" spans="1:11" x14ac:dyDescent="0.3">
      <c r="A123">
        <v>-0.65840666202332621</v>
      </c>
      <c r="B123">
        <v>6.2564102564102564</v>
      </c>
      <c r="D123">
        <f t="shared" si="7"/>
        <v>-4.1192621931715792</v>
      </c>
      <c r="E123">
        <f t="shared" si="8"/>
        <v>39.14266929651545</v>
      </c>
      <c r="G123">
        <f t="shared" si="9"/>
        <v>0.84663323062012186</v>
      </c>
      <c r="H123">
        <f t="shared" si="10"/>
        <v>-1.5050398926434481</v>
      </c>
      <c r="I123">
        <f t="shared" si="11"/>
        <v>2.2651450784482017</v>
      </c>
      <c r="J123">
        <f t="shared" si="12"/>
        <v>0.12805796616880874</v>
      </c>
      <c r="K123">
        <f t="shared" si="13"/>
        <v>3.4703657469482105</v>
      </c>
    </row>
    <row r="124" spans="1:11" x14ac:dyDescent="0.3">
      <c r="A124">
        <v>-0.65796300450704526</v>
      </c>
      <c r="B124">
        <v>6.3076923076923075</v>
      </c>
      <c r="D124">
        <f t="shared" si="7"/>
        <v>-4.1502281822752085</v>
      </c>
      <c r="E124">
        <f t="shared" si="8"/>
        <v>39.786982248520708</v>
      </c>
      <c r="G124">
        <f t="shared" si="9"/>
        <v>0.8352728535593561</v>
      </c>
      <c r="H124">
        <f t="shared" si="10"/>
        <v>-1.4932358580664014</v>
      </c>
      <c r="I124">
        <f t="shared" si="11"/>
        <v>2.2297533278153021</v>
      </c>
      <c r="J124">
        <f t="shared" si="12"/>
        <v>0.13631768885442611</v>
      </c>
      <c r="K124">
        <f t="shared" si="13"/>
        <v>3.4687129719085945</v>
      </c>
    </row>
    <row r="125" spans="1:11" x14ac:dyDescent="0.3">
      <c r="A125">
        <v>0.78280642537492506</v>
      </c>
      <c r="B125">
        <v>6.3589743589743586</v>
      </c>
      <c r="D125">
        <f t="shared" si="7"/>
        <v>4.9778459869995233</v>
      </c>
      <c r="E125">
        <f t="shared" si="8"/>
        <v>40.436554898093355</v>
      </c>
      <c r="G125">
        <f t="shared" si="9"/>
        <v>0.82391247649859056</v>
      </c>
      <c r="H125">
        <f t="shared" si="10"/>
        <v>-4.1106051123665499E-2</v>
      </c>
      <c r="I125">
        <f t="shared" si="11"/>
        <v>1.6897074389814017E-3</v>
      </c>
      <c r="J125">
        <f t="shared" si="12"/>
        <v>0.14483552787396886</v>
      </c>
      <c r="K125">
        <f t="shared" si="13"/>
        <v>0.17781291140929487</v>
      </c>
    </row>
    <row r="126" spans="1:11" x14ac:dyDescent="0.3">
      <c r="A126">
        <v>-0.63253546272671068</v>
      </c>
      <c r="B126">
        <v>6.4102564102564106</v>
      </c>
      <c r="D126">
        <f t="shared" si="7"/>
        <v>-4.0547145046584019</v>
      </c>
      <c r="E126">
        <f t="shared" si="8"/>
        <v>41.091387245233406</v>
      </c>
      <c r="G126">
        <f t="shared" si="9"/>
        <v>0.8125520994378248</v>
      </c>
      <c r="H126">
        <f t="shared" si="10"/>
        <v>-1.4450875621645354</v>
      </c>
      <c r="I126">
        <f t="shared" si="11"/>
        <v>2.0882780623226398</v>
      </c>
      <c r="J126">
        <f t="shared" si="12"/>
        <v>0.15361148322743734</v>
      </c>
      <c r="K126">
        <f t="shared" si="13"/>
        <v>3.3746445773988878</v>
      </c>
    </row>
    <row r="127" spans="1:11" x14ac:dyDescent="0.3">
      <c r="A127">
        <v>1.1015250487387127</v>
      </c>
      <c r="B127">
        <v>6.4615384615384617</v>
      </c>
      <c r="D127">
        <f t="shared" si="7"/>
        <v>7.1175464687732211</v>
      </c>
      <c r="E127">
        <f t="shared" si="8"/>
        <v>41.751479289940832</v>
      </c>
      <c r="G127">
        <f t="shared" si="9"/>
        <v>0.80119172237705927</v>
      </c>
      <c r="H127">
        <f t="shared" si="10"/>
        <v>0.30033332636165344</v>
      </c>
      <c r="I127">
        <f t="shared" si="11"/>
        <v>9.0200106923455439E-2</v>
      </c>
      <c r="J127">
        <f t="shared" si="12"/>
        <v>0.16264555491483118</v>
      </c>
      <c r="K127">
        <f t="shared" si="13"/>
        <v>1.060077381013841E-2</v>
      </c>
    </row>
    <row r="128" spans="1:11" x14ac:dyDescent="0.3">
      <c r="A128">
        <v>0.21022723381279806</v>
      </c>
      <c r="B128">
        <v>6.5128205128205128</v>
      </c>
      <c r="D128">
        <f t="shared" si="7"/>
        <v>1.3691722407295053</v>
      </c>
      <c r="E128">
        <f t="shared" si="8"/>
        <v>42.416831032215647</v>
      </c>
      <c r="G128">
        <f t="shared" si="9"/>
        <v>0.78983134531629351</v>
      </c>
      <c r="H128">
        <f t="shared" si="10"/>
        <v>-0.57960411150349544</v>
      </c>
      <c r="I128">
        <f t="shared" si="11"/>
        <v>0.33594092607175641</v>
      </c>
      <c r="J128">
        <f t="shared" si="12"/>
        <v>0.17193774293615072</v>
      </c>
      <c r="K128">
        <f t="shared" si="13"/>
        <v>0.98854872045133979</v>
      </c>
    </row>
    <row r="129" spans="1:11" x14ac:dyDescent="0.3">
      <c r="A129">
        <v>1.137593446624463</v>
      </c>
      <c r="B129">
        <v>6.5641025641025639</v>
      </c>
      <c r="D129">
        <f t="shared" si="7"/>
        <v>7.4672800598939109</v>
      </c>
      <c r="E129">
        <f t="shared" si="8"/>
        <v>43.087442472057852</v>
      </c>
      <c r="G129">
        <f t="shared" si="9"/>
        <v>0.77847096825552797</v>
      </c>
      <c r="H129">
        <f t="shared" si="10"/>
        <v>0.35912247836893507</v>
      </c>
      <c r="I129">
        <f t="shared" si="11"/>
        <v>0.12896895446984624</v>
      </c>
      <c r="J129">
        <f t="shared" si="12"/>
        <v>0.18148804729139564</v>
      </c>
      <c r="K129">
        <f t="shared" si="13"/>
        <v>4.474494366160188E-3</v>
      </c>
    </row>
    <row r="130" spans="1:11" x14ac:dyDescent="0.3">
      <c r="A130">
        <v>-0.4509763761691733</v>
      </c>
      <c r="B130">
        <v>6.615384615384615</v>
      </c>
      <c r="D130">
        <f t="shared" si="7"/>
        <v>-2.983382180811454</v>
      </c>
      <c r="E130">
        <f t="shared" si="8"/>
        <v>43.763313609467453</v>
      </c>
      <c r="G130">
        <f t="shared" si="9"/>
        <v>0.76711059119476244</v>
      </c>
      <c r="H130">
        <f t="shared" si="10"/>
        <v>-1.2180869673639356</v>
      </c>
      <c r="I130">
        <f t="shared" si="11"/>
        <v>1.4837358600618695</v>
      </c>
      <c r="J130">
        <f t="shared" si="12"/>
        <v>0.19129646798056607</v>
      </c>
      <c r="K130">
        <f t="shared" si="13"/>
        <v>2.7405527256809661</v>
      </c>
    </row>
    <row r="131" spans="1:11" x14ac:dyDescent="0.3">
      <c r="A131">
        <v>0.42789251636014181</v>
      </c>
      <c r="B131">
        <v>6.666666666666667</v>
      </c>
      <c r="D131">
        <f t="shared" ref="D131:D181" si="14">B131*A131</f>
        <v>2.8526167757342789</v>
      </c>
      <c r="E131">
        <f t="shared" ref="E131:E181" si="15">B131*B131</f>
        <v>44.44444444444445</v>
      </c>
      <c r="G131">
        <f t="shared" ref="G131:G181" si="16">$P$10*B131+$P$11</f>
        <v>0.75575021413399668</v>
      </c>
      <c r="H131">
        <f t="shared" ref="H131:H181" si="17">A131-G131</f>
        <v>-0.32785769777385487</v>
      </c>
      <c r="I131">
        <f t="shared" ref="I131:I181" si="18">H131*H131</f>
        <v>0.10749066998957237</v>
      </c>
      <c r="J131">
        <f t="shared" ref="J131:J181" si="19">(G131-$P$5)*(G131-$P$5)</f>
        <v>0.20136300500366225</v>
      </c>
      <c r="K131">
        <f t="shared" ref="K131:K180" si="20">(A131-$P$5)*(A131-$P$5)</f>
        <v>0.60309605344309192</v>
      </c>
    </row>
    <row r="132" spans="1:11" x14ac:dyDescent="0.3">
      <c r="A132">
        <v>-0.84119655733435894</v>
      </c>
      <c r="B132">
        <v>6.7179487179487181</v>
      </c>
      <c r="D132">
        <f t="shared" si="14"/>
        <v>-5.6511153338872315</v>
      </c>
      <c r="E132">
        <f t="shared" si="15"/>
        <v>45.130834976988822</v>
      </c>
      <c r="G132">
        <f t="shared" si="16"/>
        <v>0.74438983707323092</v>
      </c>
      <c r="H132">
        <f t="shared" si="17"/>
        <v>-1.5855863944075899</v>
      </c>
      <c r="I132">
        <f t="shared" si="18"/>
        <v>2.5140842141304609</v>
      </c>
      <c r="J132">
        <f t="shared" si="19"/>
        <v>0.21168765836068398</v>
      </c>
      <c r="K132">
        <f t="shared" si="20"/>
        <v>4.1848134760252425</v>
      </c>
    </row>
    <row r="133" spans="1:11" x14ac:dyDescent="0.3">
      <c r="A133">
        <v>-0.77478722196667693</v>
      </c>
      <c r="B133">
        <v>6.7692307692307692</v>
      </c>
      <c r="D133">
        <f t="shared" si="14"/>
        <v>-5.2447135025436591</v>
      </c>
      <c r="E133">
        <f t="shared" si="15"/>
        <v>45.822485207100591</v>
      </c>
      <c r="G133">
        <f t="shared" si="16"/>
        <v>0.73302946001246538</v>
      </c>
      <c r="H133">
        <f t="shared" si="17"/>
        <v>-1.5078166819791423</v>
      </c>
      <c r="I133">
        <f t="shared" si="18"/>
        <v>2.2735111464545898</v>
      </c>
      <c r="J133">
        <f t="shared" si="19"/>
        <v>0.22227042805163105</v>
      </c>
      <c r="K133">
        <f t="shared" si="20"/>
        <v>3.9175189563072568</v>
      </c>
    </row>
    <row r="134" spans="1:11" x14ac:dyDescent="0.3">
      <c r="A134">
        <v>0.15822338980419626</v>
      </c>
      <c r="B134">
        <v>6.8205128205128203</v>
      </c>
      <c r="D134">
        <f t="shared" si="14"/>
        <v>1.0791646586645181</v>
      </c>
      <c r="E134">
        <f t="shared" si="15"/>
        <v>46.519395134779749</v>
      </c>
      <c r="G134">
        <f t="shared" si="16"/>
        <v>0.72166908295169985</v>
      </c>
      <c r="H134">
        <f t="shared" si="17"/>
        <v>-0.56344569314750359</v>
      </c>
      <c r="I134">
        <f t="shared" si="18"/>
        <v>0.31747104912647078</v>
      </c>
      <c r="J134">
        <f t="shared" si="19"/>
        <v>0.23311131407650365</v>
      </c>
      <c r="K134">
        <f t="shared" si="20"/>
        <v>1.0946635830336826</v>
      </c>
    </row>
    <row r="135" spans="1:11" x14ac:dyDescent="0.3">
      <c r="A135">
        <v>0.99109314470035881</v>
      </c>
      <c r="B135">
        <v>6.8717948717948714</v>
      </c>
      <c r="D135">
        <f t="shared" si="14"/>
        <v>6.8105887892229777</v>
      </c>
      <c r="E135">
        <f t="shared" si="15"/>
        <v>47.22156476002629</v>
      </c>
      <c r="G135">
        <f t="shared" si="16"/>
        <v>0.71030870589093409</v>
      </c>
      <c r="H135">
        <f t="shared" si="17"/>
        <v>0.28078443880942472</v>
      </c>
      <c r="I135">
        <f t="shared" si="18"/>
        <v>7.8839901077523575E-2</v>
      </c>
      <c r="J135">
        <f t="shared" si="19"/>
        <v>0.244210316435302</v>
      </c>
      <c r="K135">
        <f t="shared" si="20"/>
        <v>4.553613001548832E-2</v>
      </c>
    </row>
    <row r="136" spans="1:11" x14ac:dyDescent="0.3">
      <c r="A136">
        <v>-0.77361000918977019</v>
      </c>
      <c r="B136">
        <v>6.9230769230769234</v>
      </c>
      <c r="D136">
        <f t="shared" si="14"/>
        <v>-5.3557616020830245</v>
      </c>
      <c r="E136">
        <f t="shared" si="15"/>
        <v>47.928994082840241</v>
      </c>
      <c r="G136">
        <f t="shared" si="16"/>
        <v>0.69894832883016833</v>
      </c>
      <c r="H136">
        <f t="shared" si="17"/>
        <v>-1.4725583380199385</v>
      </c>
      <c r="I136">
        <f t="shared" si="18"/>
        <v>2.1684280588720437</v>
      </c>
      <c r="J136">
        <f t="shared" si="19"/>
        <v>0.25556743512802588</v>
      </c>
      <c r="K136">
        <f t="shared" si="20"/>
        <v>3.912860292785469</v>
      </c>
    </row>
    <row r="137" spans="1:11" x14ac:dyDescent="0.3">
      <c r="A137">
        <v>-0.14313653872911514</v>
      </c>
      <c r="B137">
        <v>6.9743589743589745</v>
      </c>
      <c r="D137">
        <f t="shared" si="14"/>
        <v>-0.99828560344408512</v>
      </c>
      <c r="E137">
        <f t="shared" si="15"/>
        <v>48.641683103221567</v>
      </c>
      <c r="G137">
        <f t="shared" si="16"/>
        <v>0.68758795176940279</v>
      </c>
      <c r="H137">
        <f t="shared" si="17"/>
        <v>-0.83072449049851793</v>
      </c>
      <c r="I137">
        <f t="shared" si="18"/>
        <v>0.69010317911402219</v>
      </c>
      <c r="J137">
        <f t="shared" si="19"/>
        <v>0.26718267015467512</v>
      </c>
      <c r="K137">
        <f t="shared" si="20"/>
        <v>1.8160841028251757</v>
      </c>
    </row>
    <row r="138" spans="1:11" x14ac:dyDescent="0.3">
      <c r="A138">
        <v>0.35245168156869011</v>
      </c>
      <c r="B138">
        <v>7.0256410256410255</v>
      </c>
      <c r="D138">
        <f t="shared" si="14"/>
        <v>2.476198993585156</v>
      </c>
      <c r="E138">
        <f t="shared" si="15"/>
        <v>49.359631821170282</v>
      </c>
      <c r="G138">
        <f t="shared" si="16"/>
        <v>0.67622757470863704</v>
      </c>
      <c r="H138">
        <f t="shared" si="17"/>
        <v>-0.32377589313994692</v>
      </c>
      <c r="I138">
        <f t="shared" si="18"/>
        <v>0.10483082897857032</v>
      </c>
      <c r="J138">
        <f t="shared" si="19"/>
        <v>0.27905602151525011</v>
      </c>
      <c r="K138">
        <f t="shared" si="20"/>
        <v>0.72596095981462494</v>
      </c>
    </row>
    <row r="139" spans="1:11" x14ac:dyDescent="0.3">
      <c r="A139">
        <v>-0.68470128060096092</v>
      </c>
      <c r="B139">
        <v>7.0769230769230766</v>
      </c>
      <c r="D139">
        <f t="shared" si="14"/>
        <v>-4.8455782934837233</v>
      </c>
      <c r="E139">
        <f t="shared" si="15"/>
        <v>50.082840236686387</v>
      </c>
      <c r="G139">
        <f t="shared" si="16"/>
        <v>0.6648671976478715</v>
      </c>
      <c r="H139">
        <f t="shared" si="17"/>
        <v>-1.3495684782488324</v>
      </c>
      <c r="I139">
        <f t="shared" si="18"/>
        <v>1.8213350774828692</v>
      </c>
      <c r="J139">
        <f t="shared" si="19"/>
        <v>0.29118748920975035</v>
      </c>
      <c r="K139">
        <f t="shared" si="20"/>
        <v>3.5690252110045106</v>
      </c>
    </row>
    <row r="140" spans="1:11" x14ac:dyDescent="0.3">
      <c r="A140">
        <v>-0.34229566980583148</v>
      </c>
      <c r="B140">
        <v>7.1282051282051286</v>
      </c>
      <c r="D140">
        <f t="shared" si="14"/>
        <v>-2.4399537488723375</v>
      </c>
      <c r="E140">
        <f t="shared" si="15"/>
        <v>50.811308349769895</v>
      </c>
      <c r="G140">
        <f t="shared" si="16"/>
        <v>0.65350682058710574</v>
      </c>
      <c r="H140">
        <f t="shared" si="17"/>
        <v>-0.99580249039293722</v>
      </c>
      <c r="I140">
        <f t="shared" si="18"/>
        <v>0.99162259987277579</v>
      </c>
      <c r="J140">
        <f t="shared" si="19"/>
        <v>0.30357707323817645</v>
      </c>
      <c r="K140">
        <f t="shared" si="20"/>
        <v>2.3925307746955351</v>
      </c>
    </row>
    <row r="141" spans="1:11" x14ac:dyDescent="0.3">
      <c r="A141">
        <v>1.0342293214974356</v>
      </c>
      <c r="B141">
        <v>7.1794871794871797</v>
      </c>
      <c r="D141">
        <f t="shared" si="14"/>
        <v>7.4252361543405634</v>
      </c>
      <c r="E141">
        <f t="shared" si="15"/>
        <v>51.545036160420779</v>
      </c>
      <c r="G141">
        <f t="shared" si="16"/>
        <v>0.6421464435263402</v>
      </c>
      <c r="H141">
        <f t="shared" si="17"/>
        <v>0.39208287797109542</v>
      </c>
      <c r="I141">
        <f t="shared" si="18"/>
        <v>0.15372898319809691</v>
      </c>
      <c r="J141">
        <f t="shared" si="19"/>
        <v>0.31622477360052781</v>
      </c>
      <c r="K141">
        <f t="shared" si="20"/>
        <v>2.8987032849265754E-2</v>
      </c>
    </row>
    <row r="142" spans="1:11" x14ac:dyDescent="0.3">
      <c r="A142">
        <v>0.29138791960194188</v>
      </c>
      <c r="B142">
        <v>7.2307692307692308</v>
      </c>
      <c r="D142">
        <f t="shared" si="14"/>
        <v>2.1069588032755799</v>
      </c>
      <c r="E142">
        <f t="shared" si="15"/>
        <v>52.284023668639051</v>
      </c>
      <c r="G142">
        <f t="shared" si="16"/>
        <v>0.63078606646557445</v>
      </c>
      <c r="H142">
        <f t="shared" si="17"/>
        <v>-0.33939814686363257</v>
      </c>
      <c r="I142">
        <f t="shared" si="18"/>
        <v>0.1151911020944679</v>
      </c>
      <c r="J142">
        <f t="shared" si="19"/>
        <v>0.32913059029680497</v>
      </c>
      <c r="K142">
        <f t="shared" si="20"/>
        <v>0.83374647552296699</v>
      </c>
    </row>
    <row r="143" spans="1:11" x14ac:dyDescent="0.3">
      <c r="A143">
        <v>-0.49652034798048483</v>
      </c>
      <c r="B143">
        <v>7.2820512820512819</v>
      </c>
      <c r="D143">
        <f t="shared" si="14"/>
        <v>-3.615686636575838</v>
      </c>
      <c r="E143">
        <f t="shared" si="15"/>
        <v>53.02827087442472</v>
      </c>
      <c r="G143">
        <f t="shared" si="16"/>
        <v>0.61942568940480891</v>
      </c>
      <c r="H143">
        <f t="shared" si="17"/>
        <v>-1.1159460373852936</v>
      </c>
      <c r="I143">
        <f t="shared" si="18"/>
        <v>1.2453355583559391</v>
      </c>
      <c r="J143">
        <f t="shared" si="19"/>
        <v>0.34229452332700738</v>
      </c>
      <c r="K143">
        <f t="shared" si="20"/>
        <v>2.8934195613918607</v>
      </c>
    </row>
    <row r="144" spans="1:11" x14ac:dyDescent="0.3">
      <c r="A144">
        <v>1.4547959230915204</v>
      </c>
      <c r="B144">
        <v>7.333333333333333</v>
      </c>
      <c r="D144">
        <f t="shared" si="14"/>
        <v>10.668503436004482</v>
      </c>
      <c r="E144">
        <f t="shared" si="15"/>
        <v>53.777777777777771</v>
      </c>
      <c r="G144">
        <f t="shared" si="16"/>
        <v>0.60806531234404337</v>
      </c>
      <c r="H144">
        <f t="shared" si="17"/>
        <v>0.84673061074747702</v>
      </c>
      <c r="I144">
        <f t="shared" si="18"/>
        <v>0.71695272717679548</v>
      </c>
      <c r="J144">
        <f t="shared" si="19"/>
        <v>0.35571657269113538</v>
      </c>
      <c r="K144">
        <f t="shared" si="20"/>
        <v>6.2655504134640244E-2</v>
      </c>
    </row>
    <row r="145" spans="1:11" x14ac:dyDescent="0.3">
      <c r="A145">
        <v>1.0101221448178563</v>
      </c>
      <c r="B145">
        <v>7.384615384615385</v>
      </c>
      <c r="D145">
        <f t="shared" si="14"/>
        <v>7.4593635309626318</v>
      </c>
      <c r="E145">
        <f t="shared" si="15"/>
        <v>54.532544378698233</v>
      </c>
      <c r="G145">
        <f t="shared" si="16"/>
        <v>0.59670493528327762</v>
      </c>
      <c r="H145">
        <f t="shared" si="17"/>
        <v>0.41341720953457872</v>
      </c>
      <c r="I145">
        <f t="shared" si="18"/>
        <v>0.17091378913935776</v>
      </c>
      <c r="J145">
        <f t="shared" si="19"/>
        <v>0.36939673838918918</v>
      </c>
      <c r="K145">
        <f t="shared" si="20"/>
        <v>3.7776961470253147E-2</v>
      </c>
    </row>
    <row r="146" spans="1:11" x14ac:dyDescent="0.3">
      <c r="A146">
        <v>1.3239374326149944</v>
      </c>
      <c r="B146">
        <v>7.4358974358974361</v>
      </c>
      <c r="D146">
        <f t="shared" si="14"/>
        <v>9.8446629604704707</v>
      </c>
      <c r="E146">
        <f t="shared" si="15"/>
        <v>55.292570677186063</v>
      </c>
      <c r="G146">
        <f t="shared" si="16"/>
        <v>0.58534455822251186</v>
      </c>
      <c r="H146">
        <f t="shared" si="17"/>
        <v>0.73859287439248256</v>
      </c>
      <c r="I146">
        <f t="shared" si="18"/>
        <v>0.54551943410334947</v>
      </c>
      <c r="J146">
        <f t="shared" si="19"/>
        <v>0.38333502042116852</v>
      </c>
      <c r="K146">
        <f t="shared" si="20"/>
        <v>1.4268857847746005E-2</v>
      </c>
    </row>
    <row r="147" spans="1:11" x14ac:dyDescent="0.3">
      <c r="A147">
        <v>-0.45520709079624444</v>
      </c>
      <c r="B147">
        <v>7.4871794871794872</v>
      </c>
      <c r="D147">
        <f t="shared" si="14"/>
        <v>-3.4082171926282916</v>
      </c>
      <c r="E147">
        <f t="shared" si="15"/>
        <v>56.05785667324129</v>
      </c>
      <c r="G147">
        <f t="shared" si="16"/>
        <v>0.57398418116174632</v>
      </c>
      <c r="H147">
        <f t="shared" si="17"/>
        <v>-1.0291912719579908</v>
      </c>
      <c r="I147">
        <f t="shared" si="18"/>
        <v>1.0592346742745069</v>
      </c>
      <c r="J147">
        <f t="shared" si="19"/>
        <v>0.3975314187870731</v>
      </c>
      <c r="K147">
        <f t="shared" si="20"/>
        <v>2.7545781948587669</v>
      </c>
    </row>
    <row r="148" spans="1:11" x14ac:dyDescent="0.3">
      <c r="A148">
        <v>-0.78592900827073842</v>
      </c>
      <c r="B148">
        <v>7.5384615384615383</v>
      </c>
      <c r="D148">
        <f t="shared" si="14"/>
        <v>-5.9246956008101819</v>
      </c>
      <c r="E148">
        <f t="shared" si="15"/>
        <v>56.828402366863905</v>
      </c>
      <c r="G148">
        <f t="shared" si="16"/>
        <v>0.56262380410098078</v>
      </c>
      <c r="H148">
        <f t="shared" si="17"/>
        <v>-1.3485528123717192</v>
      </c>
      <c r="I148">
        <f t="shared" si="18"/>
        <v>1.8185946877556733</v>
      </c>
      <c r="J148">
        <f t="shared" si="19"/>
        <v>0.41198593348690321</v>
      </c>
      <c r="K148">
        <f t="shared" si="20"/>
        <v>3.9617483543861263</v>
      </c>
    </row>
    <row r="149" spans="1:11" x14ac:dyDescent="0.3">
      <c r="A149">
        <v>0.37539873882107666</v>
      </c>
      <c r="B149">
        <v>7.5897435897435894</v>
      </c>
      <c r="D149">
        <f t="shared" si="14"/>
        <v>2.8491801715650946</v>
      </c>
      <c r="E149">
        <f t="shared" si="15"/>
        <v>57.60420775805391</v>
      </c>
      <c r="G149">
        <f t="shared" si="16"/>
        <v>0.55126342704021503</v>
      </c>
      <c r="H149">
        <f t="shared" si="17"/>
        <v>-0.17586468821913837</v>
      </c>
      <c r="I149">
        <f t="shared" si="18"/>
        <v>3.0928388562414744E-2</v>
      </c>
      <c r="J149">
        <f t="shared" si="19"/>
        <v>0.42669856452065918</v>
      </c>
      <c r="K149">
        <f t="shared" si="20"/>
        <v>0.68738420761506513</v>
      </c>
    </row>
    <row r="150" spans="1:11" x14ac:dyDescent="0.3">
      <c r="A150">
        <v>-5.3260232221174597E-2</v>
      </c>
      <c r="B150">
        <v>7.6410256410256414</v>
      </c>
      <c r="D150">
        <f t="shared" si="14"/>
        <v>-0.40696280004897517</v>
      </c>
      <c r="E150">
        <f t="shared" si="15"/>
        <v>58.385272846811311</v>
      </c>
      <c r="G150">
        <f t="shared" si="16"/>
        <v>0.53990304997944927</v>
      </c>
      <c r="H150">
        <f t="shared" si="17"/>
        <v>-0.59316328220062386</v>
      </c>
      <c r="I150">
        <f t="shared" si="18"/>
        <v>0.35184267935101693</v>
      </c>
      <c r="J150">
        <f t="shared" si="19"/>
        <v>0.44166931188834069</v>
      </c>
      <c r="K150">
        <f t="shared" si="20"/>
        <v>1.5819233409342075</v>
      </c>
    </row>
    <row r="151" spans="1:11" x14ac:dyDescent="0.3">
      <c r="A151">
        <v>-0.44795813962487768</v>
      </c>
      <c r="B151">
        <v>7.6923076923076925</v>
      </c>
      <c r="D151">
        <f t="shared" si="14"/>
        <v>-3.44583184326829</v>
      </c>
      <c r="E151">
        <f t="shared" si="15"/>
        <v>59.171597633136095</v>
      </c>
      <c r="G151">
        <f t="shared" si="16"/>
        <v>0.52854267291868373</v>
      </c>
      <c r="H151">
        <f t="shared" si="17"/>
        <v>-0.97650081254356147</v>
      </c>
      <c r="I151">
        <f t="shared" si="18"/>
        <v>0.95355383689823581</v>
      </c>
      <c r="J151">
        <f t="shared" si="19"/>
        <v>0.45689817558994744</v>
      </c>
      <c r="K151">
        <f t="shared" si="20"/>
        <v>2.7305686867342112</v>
      </c>
    </row>
    <row r="152" spans="1:11" x14ac:dyDescent="0.3">
      <c r="A152">
        <v>-0.14882267991554576</v>
      </c>
      <c r="B152">
        <v>7.7435897435897436</v>
      </c>
      <c r="D152">
        <f t="shared" si="14"/>
        <v>-1.1524217778075596</v>
      </c>
      <c r="E152">
        <f t="shared" si="15"/>
        <v>59.963182117028268</v>
      </c>
      <c r="G152">
        <f t="shared" si="16"/>
        <v>0.51718229585791797</v>
      </c>
      <c r="H152">
        <f t="shared" si="17"/>
        <v>-0.66600497577346374</v>
      </c>
      <c r="I152">
        <f t="shared" si="18"/>
        <v>0.44356262775501204</v>
      </c>
      <c r="J152">
        <f t="shared" si="19"/>
        <v>0.47238515562548</v>
      </c>
      <c r="K152">
        <f t="shared" si="20"/>
        <v>1.8314419689255415</v>
      </c>
    </row>
    <row r="153" spans="1:11" x14ac:dyDescent="0.3">
      <c r="A153">
        <v>1.5119597107888381</v>
      </c>
      <c r="B153">
        <v>7.7948717948717947</v>
      </c>
      <c r="D153">
        <f t="shared" si="14"/>
        <v>11.78553210461043</v>
      </c>
      <c r="E153">
        <f t="shared" si="15"/>
        <v>60.760026298487837</v>
      </c>
      <c r="G153">
        <f t="shared" si="16"/>
        <v>0.50582191879715244</v>
      </c>
      <c r="H153">
        <f t="shared" si="17"/>
        <v>1.0061377919916856</v>
      </c>
      <c r="I153">
        <f t="shared" si="18"/>
        <v>1.0123132564739044</v>
      </c>
      <c r="J153">
        <f t="shared" si="19"/>
        <v>0.48813025199493787</v>
      </c>
      <c r="K153">
        <f t="shared" si="20"/>
        <v>9.4540631339098138E-2</v>
      </c>
    </row>
    <row r="154" spans="1:11" x14ac:dyDescent="0.3">
      <c r="A154">
        <v>-0.14042531287329796</v>
      </c>
      <c r="B154">
        <v>7.8461538461538458</v>
      </c>
      <c r="D154">
        <f t="shared" si="14"/>
        <v>-1.1017986086981839</v>
      </c>
      <c r="E154">
        <f t="shared" si="15"/>
        <v>61.562130177514788</v>
      </c>
      <c r="G154">
        <f t="shared" si="16"/>
        <v>0.4944615417363869</v>
      </c>
      <c r="H154">
        <f t="shared" si="17"/>
        <v>-0.63488685460968486</v>
      </c>
      <c r="I154">
        <f t="shared" si="18"/>
        <v>0.40308131815617915</v>
      </c>
      <c r="J154">
        <f t="shared" si="19"/>
        <v>0.50413346469832121</v>
      </c>
      <c r="K154">
        <f t="shared" si="20"/>
        <v>1.8087840402656898</v>
      </c>
    </row>
    <row r="155" spans="1:11" x14ac:dyDescent="0.3">
      <c r="A155">
        <v>-0.53317285170730166</v>
      </c>
      <c r="B155">
        <v>7.8974358974358978</v>
      </c>
      <c r="D155">
        <f t="shared" si="14"/>
        <v>-4.2106984186115106</v>
      </c>
      <c r="E155">
        <f t="shared" si="15"/>
        <v>62.369493754109143</v>
      </c>
      <c r="G155">
        <f t="shared" si="16"/>
        <v>0.48310116467562114</v>
      </c>
      <c r="H155">
        <f t="shared" si="17"/>
        <v>-1.0162740163829227</v>
      </c>
      <c r="I155">
        <f t="shared" si="18"/>
        <v>1.032812876375077</v>
      </c>
      <c r="J155">
        <f t="shared" si="19"/>
        <v>0.52039479373563047</v>
      </c>
      <c r="K155">
        <f t="shared" si="20"/>
        <v>3.0194551850531361</v>
      </c>
    </row>
    <row r="156" spans="1:11" x14ac:dyDescent="0.3">
      <c r="A156">
        <v>1.4956519920958879</v>
      </c>
      <c r="B156">
        <v>7.9487179487179489</v>
      </c>
      <c r="D156">
        <f t="shared" si="14"/>
        <v>11.88851583460834</v>
      </c>
      <c r="E156">
        <f t="shared" si="15"/>
        <v>63.182117028270881</v>
      </c>
      <c r="G156">
        <f t="shared" si="16"/>
        <v>0.47174078761485538</v>
      </c>
      <c r="H156">
        <f t="shared" si="17"/>
        <v>1.0239112044810326</v>
      </c>
      <c r="I156">
        <f t="shared" si="18"/>
        <v>1.048394154661799</v>
      </c>
      <c r="J156">
        <f t="shared" si="19"/>
        <v>0.5369142391068652</v>
      </c>
      <c r="K156">
        <f t="shared" si="20"/>
        <v>8.4778154374169384E-2</v>
      </c>
    </row>
    <row r="157" spans="1:11" x14ac:dyDescent="0.3">
      <c r="A157">
        <v>1.5610547555367718</v>
      </c>
      <c r="B157">
        <v>8</v>
      </c>
      <c r="D157">
        <f t="shared" si="14"/>
        <v>12.488438044294174</v>
      </c>
      <c r="E157">
        <f t="shared" si="15"/>
        <v>64</v>
      </c>
      <c r="G157">
        <f t="shared" si="16"/>
        <v>0.46038041055408985</v>
      </c>
      <c r="H157">
        <f t="shared" si="17"/>
        <v>1.1006743449826819</v>
      </c>
      <c r="I157">
        <f t="shared" si="18"/>
        <v>1.2114840137030558</v>
      </c>
      <c r="J157">
        <f t="shared" si="19"/>
        <v>0.55369180081202518</v>
      </c>
      <c r="K157">
        <f t="shared" si="20"/>
        <v>0.12714191352008006</v>
      </c>
    </row>
    <row r="158" spans="1:11" x14ac:dyDescent="0.3">
      <c r="A158">
        <v>-0.57434404177655918</v>
      </c>
      <c r="B158">
        <v>8.0512820512820511</v>
      </c>
      <c r="D158">
        <f t="shared" si="14"/>
        <v>-4.6242058748163997</v>
      </c>
      <c r="E158">
        <f t="shared" si="15"/>
        <v>64.823142669296516</v>
      </c>
      <c r="G158">
        <f t="shared" si="16"/>
        <v>0.44902003349332431</v>
      </c>
      <c r="H158">
        <f t="shared" si="17"/>
        <v>-1.0233640752698836</v>
      </c>
      <c r="I158">
        <f t="shared" si="18"/>
        <v>1.047274030552984</v>
      </c>
      <c r="J158">
        <f t="shared" si="19"/>
        <v>0.57072747885111064</v>
      </c>
      <c r="K158">
        <f t="shared" si="20"/>
        <v>3.1642331442166096</v>
      </c>
    </row>
    <row r="159" spans="1:11" x14ac:dyDescent="0.3">
      <c r="A159">
        <v>0.33316085718889721</v>
      </c>
      <c r="B159">
        <v>8.1025641025641022</v>
      </c>
      <c r="D159">
        <f t="shared" si="14"/>
        <v>2.6994572018382441</v>
      </c>
      <c r="E159">
        <f t="shared" si="15"/>
        <v>65.651545036160414</v>
      </c>
      <c r="G159">
        <f t="shared" si="16"/>
        <v>0.43765965643255855</v>
      </c>
      <c r="H159">
        <f t="shared" si="17"/>
        <v>-0.10449879924366134</v>
      </c>
      <c r="I159">
        <f t="shared" si="18"/>
        <v>1.0919999043367037E-2</v>
      </c>
      <c r="J159">
        <f t="shared" si="19"/>
        <v>0.58802127322412201</v>
      </c>
      <c r="K159">
        <f t="shared" si="20"/>
        <v>0.75920595011119707</v>
      </c>
    </row>
    <row r="160" spans="1:11" x14ac:dyDescent="0.3">
      <c r="A160">
        <v>-0.58736444762733708</v>
      </c>
      <c r="B160">
        <v>8.1538461538461533</v>
      </c>
      <c r="D160">
        <f t="shared" si="14"/>
        <v>-4.7892793421921329</v>
      </c>
      <c r="E160">
        <f t="shared" si="15"/>
        <v>66.485207100591708</v>
      </c>
      <c r="G160">
        <f t="shared" si="16"/>
        <v>0.42629927937179302</v>
      </c>
      <c r="H160">
        <f t="shared" si="17"/>
        <v>-1.01366372699913</v>
      </c>
      <c r="I160">
        <f t="shared" si="18"/>
        <v>1.0275141514337667</v>
      </c>
      <c r="J160">
        <f t="shared" si="19"/>
        <v>0.60557318393105863</v>
      </c>
      <c r="K160">
        <f t="shared" si="20"/>
        <v>3.2107248301245903</v>
      </c>
    </row>
    <row r="161" spans="1:11" x14ac:dyDescent="0.3">
      <c r="A161">
        <v>1.5142998599149373</v>
      </c>
      <c r="B161">
        <v>8.2051282051282044</v>
      </c>
      <c r="D161">
        <f t="shared" si="14"/>
        <v>12.425024491609742</v>
      </c>
      <c r="E161">
        <f t="shared" si="15"/>
        <v>67.324128862590385</v>
      </c>
      <c r="G161">
        <f t="shared" si="16"/>
        <v>0.41493890231102748</v>
      </c>
      <c r="H161">
        <f t="shared" si="17"/>
        <v>1.0993609576039098</v>
      </c>
      <c r="I161">
        <f t="shared" si="18"/>
        <v>1.2085945151037856</v>
      </c>
      <c r="J161">
        <f t="shared" si="19"/>
        <v>0.62338321097192073</v>
      </c>
      <c r="K161">
        <f t="shared" si="20"/>
        <v>9.5985180482898308E-2</v>
      </c>
    </row>
    <row r="162" spans="1:11" x14ac:dyDescent="0.3">
      <c r="A162">
        <v>0.19373601301342092</v>
      </c>
      <c r="B162">
        <v>8.2564102564102573</v>
      </c>
      <c r="D162">
        <f t="shared" si="14"/>
        <v>1.5995640048800395</v>
      </c>
      <c r="E162">
        <f t="shared" si="15"/>
        <v>68.168310322156486</v>
      </c>
      <c r="G162">
        <f t="shared" si="16"/>
        <v>0.4035785252502615</v>
      </c>
      <c r="H162">
        <f t="shared" si="17"/>
        <v>-0.20984251223684058</v>
      </c>
      <c r="I162">
        <f t="shared" si="18"/>
        <v>4.4033879941868588E-2</v>
      </c>
      <c r="J162">
        <f t="shared" si="19"/>
        <v>0.64145135434670919</v>
      </c>
      <c r="K162">
        <f t="shared" si="20"/>
        <v>1.0216137330854038</v>
      </c>
    </row>
    <row r="163" spans="1:11" x14ac:dyDescent="0.3">
      <c r="A163">
        <v>1.5212886768580831</v>
      </c>
      <c r="B163">
        <v>8.3076923076923084</v>
      </c>
      <c r="D163">
        <f t="shared" si="14"/>
        <v>12.638398238513307</v>
      </c>
      <c r="E163">
        <f t="shared" si="15"/>
        <v>69.017751479289956</v>
      </c>
      <c r="G163">
        <f t="shared" si="16"/>
        <v>0.39221814818949574</v>
      </c>
      <c r="H163">
        <f t="shared" si="17"/>
        <v>1.1290705286685874</v>
      </c>
      <c r="I163">
        <f t="shared" si="18"/>
        <v>1.2748002587079634</v>
      </c>
      <c r="J163">
        <f t="shared" si="19"/>
        <v>0.65977761405542268</v>
      </c>
      <c r="K163">
        <f t="shared" si="20"/>
        <v>0.10036450121952377</v>
      </c>
    </row>
    <row r="164" spans="1:11" x14ac:dyDescent="0.3">
      <c r="A164">
        <v>0.66708303084938303</v>
      </c>
      <c r="B164">
        <v>8.3589743589743595</v>
      </c>
      <c r="D164">
        <f t="shared" si="14"/>
        <v>5.5761299501768944</v>
      </c>
      <c r="E164">
        <f t="shared" si="15"/>
        <v>69.872452333990807</v>
      </c>
      <c r="G164">
        <f t="shared" si="16"/>
        <v>0.3808577711287302</v>
      </c>
      <c r="H164">
        <f t="shared" si="17"/>
        <v>0.28622525972065282</v>
      </c>
      <c r="I164">
        <f t="shared" si="18"/>
        <v>8.1924899302155157E-2</v>
      </c>
      <c r="J164">
        <f t="shared" si="19"/>
        <v>0.67836199009806142</v>
      </c>
      <c r="K164">
        <f t="shared" si="20"/>
        <v>0.2888009925625985</v>
      </c>
    </row>
    <row r="165" spans="1:11" x14ac:dyDescent="0.3">
      <c r="A165">
        <v>1.6719128975260216</v>
      </c>
      <c r="B165">
        <v>8.4102564102564106</v>
      </c>
      <c r="D165">
        <f t="shared" si="14"/>
        <v>14.061216163808592</v>
      </c>
      <c r="E165">
        <f t="shared" si="15"/>
        <v>70.732412886259041</v>
      </c>
      <c r="G165">
        <f t="shared" si="16"/>
        <v>0.36949739406796467</v>
      </c>
      <c r="H165">
        <f t="shared" si="17"/>
        <v>1.3024155034580569</v>
      </c>
      <c r="I165">
        <f t="shared" si="18"/>
        <v>1.6962861436479038</v>
      </c>
      <c r="J165">
        <f t="shared" si="19"/>
        <v>0.69720448247462574</v>
      </c>
      <c r="K165">
        <f t="shared" si="20"/>
        <v>0.21848873838917365</v>
      </c>
    </row>
    <row r="166" spans="1:11" x14ac:dyDescent="0.3">
      <c r="A166">
        <v>1.4683451055608887</v>
      </c>
      <c r="B166">
        <v>8.4615384615384617</v>
      </c>
      <c r="D166">
        <f t="shared" si="14"/>
        <v>12.424458585515213</v>
      </c>
      <c r="E166">
        <f t="shared" si="15"/>
        <v>71.597633136094672</v>
      </c>
      <c r="G166">
        <f t="shared" si="16"/>
        <v>0.35813701700719891</v>
      </c>
      <c r="H166">
        <f t="shared" si="17"/>
        <v>1.1102080885536898</v>
      </c>
      <c r="I166">
        <f t="shared" si="18"/>
        <v>1.2325619998900375</v>
      </c>
      <c r="J166">
        <f t="shared" si="19"/>
        <v>0.71630509118511587</v>
      </c>
      <c r="K166">
        <f t="shared" si="20"/>
        <v>6.9622098294763277E-2</v>
      </c>
    </row>
    <row r="167" spans="1:11" x14ac:dyDescent="0.3">
      <c r="A167">
        <v>0.7878924838466721</v>
      </c>
      <c r="B167">
        <v>8.5128205128205128</v>
      </c>
      <c r="D167">
        <f t="shared" si="14"/>
        <v>6.7071872983870549</v>
      </c>
      <c r="E167">
        <f t="shared" si="15"/>
        <v>72.468113083497698</v>
      </c>
      <c r="G167">
        <f t="shared" si="16"/>
        <v>0.34677663994643337</v>
      </c>
      <c r="H167">
        <f t="shared" si="17"/>
        <v>0.44111584390023872</v>
      </c>
      <c r="I167">
        <f t="shared" si="18"/>
        <v>0.19458318773981978</v>
      </c>
      <c r="J167">
        <f t="shared" si="19"/>
        <v>0.73566381622953125</v>
      </c>
      <c r="K167">
        <f t="shared" si="20"/>
        <v>0.17354941452748385</v>
      </c>
    </row>
    <row r="168" spans="1:11" x14ac:dyDescent="0.3">
      <c r="A168">
        <v>1.3218086474398056</v>
      </c>
      <c r="B168">
        <v>8.5641025641025639</v>
      </c>
      <c r="D168">
        <f t="shared" si="14"/>
        <v>11.320104826792182</v>
      </c>
      <c r="E168">
        <f t="shared" si="15"/>
        <v>73.343852728468107</v>
      </c>
      <c r="G168">
        <f t="shared" si="16"/>
        <v>0.33541626288566784</v>
      </c>
      <c r="H168">
        <f t="shared" si="17"/>
        <v>0.9863923845541378</v>
      </c>
      <c r="I168">
        <f t="shared" si="18"/>
        <v>0.97296993630639805</v>
      </c>
      <c r="J168">
        <f t="shared" si="19"/>
        <v>0.75528065760787222</v>
      </c>
      <c r="K168">
        <f t="shared" si="20"/>
        <v>1.3764812898649411E-2</v>
      </c>
    </row>
    <row r="169" spans="1:11" x14ac:dyDescent="0.3">
      <c r="A169">
        <v>1.321882965691964</v>
      </c>
      <c r="B169">
        <v>8.615384615384615</v>
      </c>
      <c r="D169">
        <f t="shared" si="14"/>
        <v>11.388530165961535</v>
      </c>
      <c r="E169">
        <f t="shared" si="15"/>
        <v>74.224852071005913</v>
      </c>
      <c r="G169">
        <f t="shared" si="16"/>
        <v>0.32405588582490208</v>
      </c>
      <c r="H169">
        <f t="shared" si="17"/>
        <v>0.99782707986706187</v>
      </c>
      <c r="I169">
        <f t="shared" si="18"/>
        <v>0.99565888131602787</v>
      </c>
      <c r="J169">
        <f t="shared" si="19"/>
        <v>0.77515561532013899</v>
      </c>
      <c r="K169">
        <f t="shared" si="20"/>
        <v>1.3782256982623312E-2</v>
      </c>
    </row>
    <row r="170" spans="1:11" x14ac:dyDescent="0.3">
      <c r="A170">
        <v>0.69018674497909127</v>
      </c>
      <c r="B170">
        <v>8.6666666666666661</v>
      </c>
      <c r="D170">
        <f t="shared" si="14"/>
        <v>5.9816184564854575</v>
      </c>
      <c r="E170">
        <f t="shared" si="15"/>
        <v>75.1111111111111</v>
      </c>
      <c r="G170">
        <f t="shared" si="16"/>
        <v>0.31269550876413654</v>
      </c>
      <c r="H170">
        <f t="shared" si="17"/>
        <v>0.37749123621495473</v>
      </c>
      <c r="I170">
        <f t="shared" si="18"/>
        <v>0.14249963341909475</v>
      </c>
      <c r="J170">
        <f t="shared" si="19"/>
        <v>0.79528868936633101</v>
      </c>
      <c r="K170">
        <f t="shared" si="20"/>
        <v>0.26450280624120515</v>
      </c>
    </row>
    <row r="171" spans="1:11" x14ac:dyDescent="0.3">
      <c r="A171">
        <v>0.50059667389602303</v>
      </c>
      <c r="B171">
        <v>8.7179487179487172</v>
      </c>
      <c r="D171">
        <f t="shared" si="14"/>
        <v>4.3641761314012264</v>
      </c>
      <c r="E171">
        <f t="shared" si="15"/>
        <v>76.002629848783684</v>
      </c>
      <c r="G171">
        <f t="shared" si="16"/>
        <v>0.30133513170337101</v>
      </c>
      <c r="H171">
        <f t="shared" si="17"/>
        <v>0.19926154219265202</v>
      </c>
      <c r="I171">
        <f t="shared" si="18"/>
        <v>3.9705162196994041E-2</v>
      </c>
      <c r="J171">
        <f t="shared" si="19"/>
        <v>0.81567987974644851</v>
      </c>
      <c r="K171">
        <f t="shared" si="20"/>
        <v>0.49545892771355043</v>
      </c>
    </row>
    <row r="172" spans="1:11" x14ac:dyDescent="0.3">
      <c r="A172">
        <v>-0.12820541553919118</v>
      </c>
      <c r="B172">
        <v>8.7692307692307701</v>
      </c>
      <c r="D172">
        <f t="shared" si="14"/>
        <v>-1.1242628747282919</v>
      </c>
      <c r="E172">
        <f t="shared" si="15"/>
        <v>76.899408284023679</v>
      </c>
      <c r="G172">
        <f t="shared" si="16"/>
        <v>0.28997475464260503</v>
      </c>
      <c r="H172">
        <f t="shared" si="17"/>
        <v>-0.41818017018179621</v>
      </c>
      <c r="I172">
        <f t="shared" si="18"/>
        <v>0.17487465473327604</v>
      </c>
      <c r="J172">
        <f t="shared" si="19"/>
        <v>0.83632918646049237</v>
      </c>
      <c r="K172">
        <f t="shared" si="20"/>
        <v>1.776064031622425</v>
      </c>
    </row>
    <row r="173" spans="1:11" x14ac:dyDescent="0.3">
      <c r="A173">
        <v>1.2402584213348093</v>
      </c>
      <c r="B173">
        <v>8.8205128205128212</v>
      </c>
      <c r="D173">
        <f t="shared" si="14"/>
        <v>10.939715306132678</v>
      </c>
      <c r="E173">
        <f t="shared" si="15"/>
        <v>77.801446416831041</v>
      </c>
      <c r="G173">
        <f t="shared" si="16"/>
        <v>0.27861437758183927</v>
      </c>
      <c r="H173">
        <f t="shared" si="17"/>
        <v>0.96164404375297008</v>
      </c>
      <c r="I173">
        <f t="shared" si="18"/>
        <v>0.9247592668855642</v>
      </c>
      <c r="J173">
        <f t="shared" si="19"/>
        <v>0.85723660950846137</v>
      </c>
      <c r="K173">
        <f t="shared" si="20"/>
        <v>1.2797299445007216E-3</v>
      </c>
    </row>
    <row r="174" spans="1:11" x14ac:dyDescent="0.3">
      <c r="A174">
        <v>-4.8632662354224365E-3</v>
      </c>
      <c r="B174">
        <v>8.8717948717948723</v>
      </c>
      <c r="D174">
        <f t="shared" si="14"/>
        <v>-4.3145900447593928E-2</v>
      </c>
      <c r="E174">
        <f t="shared" si="15"/>
        <v>78.7087442472058</v>
      </c>
      <c r="G174">
        <f t="shared" si="16"/>
        <v>0.26725400052107373</v>
      </c>
      <c r="H174">
        <f t="shared" si="17"/>
        <v>-0.27211726675649617</v>
      </c>
      <c r="I174">
        <f t="shared" si="18"/>
        <v>7.4047806867026097E-2</v>
      </c>
      <c r="J174">
        <f t="shared" si="19"/>
        <v>0.87840214889035539</v>
      </c>
      <c r="K174">
        <f t="shared" si="20"/>
        <v>1.4625234903486746</v>
      </c>
    </row>
    <row r="175" spans="1:11" x14ac:dyDescent="0.3">
      <c r="A175">
        <v>1.6696227294046156E-2</v>
      </c>
      <c r="B175">
        <v>8.9230769230769234</v>
      </c>
      <c r="D175">
        <f t="shared" si="14"/>
        <v>0.14898172046995031</v>
      </c>
      <c r="E175">
        <f t="shared" si="15"/>
        <v>79.621301775147927</v>
      </c>
      <c r="G175">
        <f t="shared" si="16"/>
        <v>0.25589362346030819</v>
      </c>
      <c r="H175">
        <f t="shared" si="17"/>
        <v>-0.23919739616626204</v>
      </c>
      <c r="I175">
        <f t="shared" si="18"/>
        <v>5.7215394332719709E-2</v>
      </c>
      <c r="J175">
        <f t="shared" si="19"/>
        <v>0.89982580460617512</v>
      </c>
      <c r="K175">
        <f t="shared" si="20"/>
        <v>1.4108424252100416</v>
      </c>
    </row>
    <row r="176" spans="1:11" x14ac:dyDescent="0.3">
      <c r="A176">
        <v>2.0169639899970853</v>
      </c>
      <c r="B176">
        <v>8.9743589743589745</v>
      </c>
      <c r="D176">
        <f t="shared" si="14"/>
        <v>18.100958884589225</v>
      </c>
      <c r="E176">
        <f t="shared" si="15"/>
        <v>80.539119000657465</v>
      </c>
      <c r="G176">
        <f t="shared" si="16"/>
        <v>0.24453324639954266</v>
      </c>
      <c r="H176">
        <f t="shared" si="17"/>
        <v>1.7724307435975426</v>
      </c>
      <c r="I176">
        <f t="shared" si="18"/>
        <v>3.1415107408497378</v>
      </c>
      <c r="J176">
        <f t="shared" si="19"/>
        <v>0.92150757665592031</v>
      </c>
      <c r="K176">
        <f t="shared" si="20"/>
        <v>0.66012193363559568</v>
      </c>
    </row>
    <row r="177" spans="1:11" x14ac:dyDescent="0.3">
      <c r="A177">
        <v>6.5382799492108207E-2</v>
      </c>
      <c r="B177">
        <v>9.0256410256410255</v>
      </c>
      <c r="D177">
        <f t="shared" si="14"/>
        <v>0.59012167746723299</v>
      </c>
      <c r="E177">
        <f t="shared" si="15"/>
        <v>81.462195923734384</v>
      </c>
      <c r="G177">
        <f t="shared" si="16"/>
        <v>0.2331728693387769</v>
      </c>
      <c r="H177">
        <f t="shared" si="17"/>
        <v>-0.16779006984666869</v>
      </c>
      <c r="I177">
        <f t="shared" si="18"/>
        <v>2.8153507539149959E-2</v>
      </c>
      <c r="J177">
        <f t="shared" si="19"/>
        <v>0.94344746503959143</v>
      </c>
      <c r="K177">
        <f t="shared" si="20"/>
        <v>1.2975540693260132</v>
      </c>
    </row>
    <row r="178" spans="1:11" x14ac:dyDescent="0.3">
      <c r="A178">
        <v>0.40809888471296585</v>
      </c>
      <c r="B178">
        <v>9.0769230769230766</v>
      </c>
      <c r="D178">
        <f t="shared" si="14"/>
        <v>3.7042821843176901</v>
      </c>
      <c r="E178">
        <f t="shared" si="15"/>
        <v>82.390532544378686</v>
      </c>
      <c r="G178">
        <f t="shared" si="16"/>
        <v>0.22181249227801114</v>
      </c>
      <c r="H178">
        <f t="shared" si="17"/>
        <v>0.18628639243495471</v>
      </c>
      <c r="I178">
        <f t="shared" si="18"/>
        <v>3.470262000642995E-2</v>
      </c>
      <c r="J178">
        <f t="shared" si="19"/>
        <v>0.96564546975718824</v>
      </c>
      <c r="K178">
        <f t="shared" si="20"/>
        <v>0.63423101669592163</v>
      </c>
    </row>
    <row r="179" spans="1:11" x14ac:dyDescent="0.3">
      <c r="A179">
        <v>2.1241434118697438</v>
      </c>
      <c r="B179">
        <v>9.1282051282051277</v>
      </c>
      <c r="D179">
        <f t="shared" si="14"/>
        <v>19.389616785272533</v>
      </c>
      <c r="E179">
        <f t="shared" si="15"/>
        <v>83.324128862590399</v>
      </c>
      <c r="G179">
        <f t="shared" si="16"/>
        <v>0.21045211521724561</v>
      </c>
      <c r="H179">
        <f t="shared" si="17"/>
        <v>1.9136912966524982</v>
      </c>
      <c r="I179">
        <f t="shared" si="18"/>
        <v>3.6622143788835197</v>
      </c>
      <c r="J179">
        <f t="shared" si="19"/>
        <v>0.98810159080870996</v>
      </c>
      <c r="K179">
        <f t="shared" si="20"/>
        <v>0.8457713958135965</v>
      </c>
    </row>
    <row r="180" spans="1:11" x14ac:dyDescent="0.3">
      <c r="A180">
        <v>0.1995280739524562</v>
      </c>
      <c r="B180">
        <v>9.1794871794871788</v>
      </c>
      <c r="D180">
        <f t="shared" si="14"/>
        <v>1.8315653967943413</v>
      </c>
      <c r="E180">
        <f t="shared" si="15"/>
        <v>84.26298487836948</v>
      </c>
      <c r="G180">
        <f t="shared" si="16"/>
        <v>0.19909173815648007</v>
      </c>
      <c r="H180">
        <f t="shared" si="17"/>
        <v>4.3633579597612826E-4</v>
      </c>
      <c r="I180">
        <f t="shared" si="18"/>
        <v>1.9038892685012144E-7</v>
      </c>
      <c r="J180">
        <f t="shared" si="19"/>
        <v>1.0108158281941573</v>
      </c>
      <c r="K180">
        <f t="shared" si="20"/>
        <v>1.0099386403504544</v>
      </c>
    </row>
    <row r="181" spans="1:11" x14ac:dyDescent="0.3">
      <c r="A181">
        <v>1.6735093005202959</v>
      </c>
      <c r="B181">
        <v>9.2307692307692299</v>
      </c>
      <c r="D181">
        <f t="shared" si="14"/>
        <v>15.447778158648884</v>
      </c>
      <c r="E181">
        <f t="shared" si="15"/>
        <v>85.207100591715957</v>
      </c>
      <c r="G181">
        <f t="shared" si="16"/>
        <v>0.18773136109571453</v>
      </c>
      <c r="H181">
        <f t="shared" si="17"/>
        <v>1.4857779394245814</v>
      </c>
      <c r="I181">
        <f t="shared" si="18"/>
        <v>2.2075360852807551</v>
      </c>
      <c r="J181">
        <f t="shared" si="19"/>
        <v>1.0337881819135302</v>
      </c>
      <c r="K181">
        <f>(A181-$P$5)*(A181-$P$5)</f>
        <v>0.21998369313719721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Data1</vt:lpstr>
      <vt:lpstr>Data 1 Regression</vt:lpstr>
      <vt:lpstr>Data2</vt:lpstr>
      <vt:lpstr>Data 2 Regression</vt:lpstr>
      <vt:lpstr>Data3</vt:lpstr>
      <vt:lpstr>Data 3 Regression</vt:lpstr>
      <vt:lpstr>Data4</vt:lpstr>
      <vt:lpstr>Data 4 Regression</vt:lpstr>
      <vt:lpstr>Data5</vt:lpstr>
      <vt:lpstr>Data 5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Kulkarni</dc:creator>
  <cp:lastModifiedBy>Hrishikesh S</cp:lastModifiedBy>
  <dcterms:created xsi:type="dcterms:W3CDTF">2015-06-05T18:17:20Z</dcterms:created>
  <dcterms:modified xsi:type="dcterms:W3CDTF">2023-08-17T15:18:17Z</dcterms:modified>
</cp:coreProperties>
</file>