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andsone Shine" sheetId="1" r:id="rId1"/>
    <sheet name="Sheet1" sheetId="6" r:id="rId2"/>
    <sheet name="Construction Progress" sheetId="5" r:id="rId3"/>
    <sheet name="Solasta " sheetId="2" r:id="rId4"/>
    <sheet name="Navyam " sheetId="3" r:id="rId5"/>
    <sheet name="Aura Avenu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4" i="1"/>
  <c r="E23" i="1"/>
  <c r="M121" i="5" l="1"/>
  <c r="M117" i="5"/>
  <c r="N104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P10" i="5"/>
  <c r="O10" i="5"/>
  <c r="C7" i="5"/>
  <c r="D7" i="5" s="1"/>
  <c r="C6" i="5"/>
  <c r="D6" i="5" s="1"/>
  <c r="C5" i="5"/>
  <c r="D5" i="5" s="1"/>
  <c r="O4" i="5"/>
  <c r="C4" i="5"/>
  <c r="D4" i="5" s="1"/>
  <c r="D8" i="5" l="1"/>
  <c r="E4" i="5"/>
  <c r="F4" i="5" s="1"/>
  <c r="P14" i="5" s="1"/>
  <c r="E5" i="5"/>
  <c r="F5" i="5" s="1"/>
  <c r="P17" i="5" s="1"/>
  <c r="E6" i="5"/>
  <c r="F6" i="5" s="1"/>
  <c r="P20" i="5" s="1"/>
  <c r="E7" i="5"/>
  <c r="F7" i="5" s="1"/>
  <c r="P44" i="5" l="1"/>
  <c r="P79" i="5"/>
  <c r="P58" i="5"/>
  <c r="P37" i="5"/>
  <c r="P23" i="5"/>
  <c r="P90" i="5" s="1"/>
  <c r="P65" i="5"/>
  <c r="P72" i="5"/>
  <c r="P51" i="5"/>
  <c r="P30" i="5"/>
</calcChain>
</file>

<file path=xl/sharedStrings.xml><?xml version="1.0" encoding="utf-8"?>
<sst xmlns="http://schemas.openxmlformats.org/spreadsheetml/2006/main" count="452" uniqueCount="187">
  <si>
    <t>Start date</t>
  </si>
  <si>
    <t>End date</t>
  </si>
  <si>
    <t>Excavation</t>
  </si>
  <si>
    <t>Plinth</t>
  </si>
  <si>
    <t>RCC</t>
  </si>
  <si>
    <t>Block-work</t>
  </si>
  <si>
    <t>Internal Plaster</t>
  </si>
  <si>
    <t>Water Proofing</t>
  </si>
  <si>
    <t>Electrical</t>
  </si>
  <si>
    <t>Lift</t>
  </si>
  <si>
    <t>Door &amp; Windows</t>
  </si>
  <si>
    <t>VDO Door, Phone &amp; Frame</t>
  </si>
  <si>
    <t>Painting</t>
  </si>
  <si>
    <t>S. No.</t>
  </si>
  <si>
    <t>Activity/ Particulars</t>
  </si>
  <si>
    <t>Blockwork</t>
  </si>
  <si>
    <t>External Plaster</t>
  </si>
  <si>
    <t>Flooring &amp; Tiling Work</t>
  </si>
  <si>
    <t>Plumbing &amp; Drainages Works</t>
  </si>
  <si>
    <t>Fire Fighting</t>
  </si>
  <si>
    <t>Aluminium Window</t>
  </si>
  <si>
    <t>Fabrication</t>
  </si>
  <si>
    <t>False Ceiling</t>
  </si>
  <si>
    <t>Amenities</t>
  </si>
  <si>
    <t>CONSTRUCTION</t>
  </si>
  <si>
    <t>ACTIVITY</t>
  </si>
  <si>
    <t>START</t>
  </si>
  <si>
    <t>DATE</t>
  </si>
  <si>
    <t>END DATE</t>
  </si>
  <si>
    <t>RCC work</t>
  </si>
  <si>
    <t>Brick Work</t>
  </si>
  <si>
    <t>External plaster</t>
  </si>
  <si>
    <t>Flooring And Tiling Work</t>
  </si>
  <si>
    <t>Plumbing And Drainages Work</t>
  </si>
  <si>
    <t>Electric Work</t>
  </si>
  <si>
    <t>Apl-25</t>
  </si>
  <si>
    <t>VDO Door, phone And Frame</t>
  </si>
  <si>
    <t>Window &amp; Fitting</t>
  </si>
  <si>
    <t xml:space="preserve">Painting Work </t>
  </si>
  <si>
    <t>(Internal And External)</t>
  </si>
  <si>
    <t>Application for OC and</t>
  </si>
  <si>
    <t>Other completion</t>
  </si>
  <si>
    <t>formalities</t>
  </si>
  <si>
    <t>Excavation &amp; Land Development</t>
  </si>
  <si>
    <t>Footing &amp; Plinth</t>
  </si>
  <si>
    <t>RCC Work</t>
  </si>
  <si>
    <t>Brick work</t>
  </si>
  <si>
    <t>Plaster work</t>
  </si>
  <si>
    <t>Water proofing</t>
  </si>
  <si>
    <t>Painting Work</t>
  </si>
  <si>
    <t>Garden, other amenities &amp; Development work</t>
  </si>
  <si>
    <t>Garden, other amenities &amp; Development work</t>
  </si>
  <si>
    <t>Activity/Particulars</t>
  </si>
  <si>
    <t>Start Date</t>
  </si>
  <si>
    <t>End Date</t>
  </si>
  <si>
    <t>Plumbing &amp; Drainage Works</t>
  </si>
  <si>
    <t>Floor</t>
  </si>
  <si>
    <t>Slab</t>
  </si>
  <si>
    <t>Residential/Commercial/Parking &amp; No. of Units</t>
  </si>
  <si>
    <t>Construction Work</t>
  </si>
  <si>
    <t>Complete Status</t>
  </si>
  <si>
    <t>Percentage of Work Completed</t>
  </si>
  <si>
    <t>Construction Progress</t>
  </si>
  <si>
    <t>Excavation and Foundation Construction</t>
  </si>
  <si>
    <t>completed</t>
  </si>
  <si>
    <t>Plinth Beam and Masonry</t>
  </si>
  <si>
    <t>Backfilling and Compaction</t>
  </si>
  <si>
    <t>Waterproofing and Damp Proof Course (DPC)</t>
  </si>
  <si>
    <t>Basement</t>
  </si>
  <si>
    <t>1st Slab</t>
  </si>
  <si>
    <t>Parking</t>
  </si>
  <si>
    <t>Basement Floor Slab Casting, Basement Walls, Plastering</t>
  </si>
  <si>
    <t>Basement Walls</t>
  </si>
  <si>
    <t xml:space="preserve">Ground </t>
  </si>
  <si>
    <t>2nd Slab</t>
  </si>
  <si>
    <t>Podium</t>
  </si>
  <si>
    <t>3rd Slab</t>
  </si>
  <si>
    <t>1st Floor</t>
  </si>
  <si>
    <t>4TH Slab</t>
  </si>
  <si>
    <t>Residential (12 units)</t>
  </si>
  <si>
    <t>Floor Slab Casting, Column construction</t>
  </si>
  <si>
    <t>Completed</t>
  </si>
  <si>
    <t>Wall Construction</t>
  </si>
  <si>
    <t>Not Started Yet</t>
  </si>
  <si>
    <t>Flooring Work</t>
  </si>
  <si>
    <t>Painting work</t>
  </si>
  <si>
    <t>Finishing work (Ceiling Work, Electrical Installations, Plumbing and Sanitary Installations, Fixture and Fittings, Exterior Finishing)</t>
  </si>
  <si>
    <t>2nd Floor</t>
  </si>
  <si>
    <t>5th Slab</t>
  </si>
  <si>
    <t>3rd Floor</t>
  </si>
  <si>
    <t>6th Slab</t>
  </si>
  <si>
    <t>4th Floor</t>
  </si>
  <si>
    <t>7th Slab</t>
  </si>
  <si>
    <t>5th Floor</t>
  </si>
  <si>
    <t>8th Slab</t>
  </si>
  <si>
    <t>6th Floor</t>
  </si>
  <si>
    <t>9th Slab</t>
  </si>
  <si>
    <t>7th Floor</t>
  </si>
  <si>
    <t>10th Slab</t>
  </si>
  <si>
    <t>Floor Slab Casting, Coloumn constrution</t>
  </si>
  <si>
    <t>8th Floor</t>
  </si>
  <si>
    <t>11th Slab</t>
  </si>
  <si>
    <t>9th Floor</t>
  </si>
  <si>
    <t>12th Slab</t>
  </si>
  <si>
    <t>Miscellaneous Work</t>
  </si>
  <si>
    <t>Sample Flat</t>
  </si>
  <si>
    <t>Internal Road</t>
  </si>
  <si>
    <t>Compounds Wall</t>
  </si>
  <si>
    <t>Site Office</t>
  </si>
  <si>
    <t>Total Constrution Progress</t>
  </si>
  <si>
    <t>No basement</t>
  </si>
  <si>
    <t>if there is basement</t>
  </si>
  <si>
    <t>Miscellinious</t>
  </si>
  <si>
    <t>Ground Floor</t>
  </si>
  <si>
    <t>Upper Floor</t>
  </si>
  <si>
    <t>Total Slab</t>
  </si>
  <si>
    <t>B</t>
  </si>
  <si>
    <t>G</t>
  </si>
  <si>
    <t>P</t>
  </si>
  <si>
    <t>UF</t>
  </si>
  <si>
    <t>for Miscellenious work</t>
  </si>
  <si>
    <t>Upper Floors</t>
  </si>
  <si>
    <t>Phase</t>
  </si>
  <si>
    <t>Level</t>
  </si>
  <si>
    <t>Activity / Component</t>
  </si>
  <si>
    <t>Duration</t>
  </si>
  <si>
    <t>Key Notes</t>
  </si>
  <si>
    <t>1. Site Preparation</t>
  </si>
  <si>
    <t>—</t>
  </si>
  <si>
    <t>Clearing, survey, layout, temporary utilities</t>
  </si>
  <si>
    <t>Includes barricading, soil testing</t>
  </si>
  <si>
    <t>2. Excavation &amp; Raft</t>
  </si>
  <si>
    <t>B1 Basement</t>
  </si>
  <si>
    <t>Deep excavation, retaining walls, raft PCC &amp; waterproofing</t>
  </si>
  <si>
    <t>1-level excavation with dewatering</t>
  </si>
  <si>
    <t>3. RCC Superstructure</t>
  </si>
  <si>
    <t>Raft → slab</t>
  </si>
  <si>
    <t>Raft PCC, waterproofing and B1 slab (overlaps excavation)</t>
  </si>
  <si>
    <t>Columns → slab</t>
  </si>
  <si>
    <t>Podium + entry level</t>
  </si>
  <si>
    <t>Begin MEP embedments</t>
  </si>
  <si>
    <t>Structural cycle stabilized</t>
  </si>
  <si>
    <t>Terrace / Roof Slab</t>
  </si>
  <si>
    <t>Roof slab &amp; parapet</t>
  </si>
  <si>
    <t>End of structural cycle</t>
  </si>
  <si>
    <t>4. Masonry &amp; Plastering</t>
  </si>
  <si>
    <t>Blockwork, lintels, internal &amp; external plaster</t>
  </si>
  <si>
    <t>Start two floors below RCC front</t>
  </si>
  <si>
    <t>5. Basement Services</t>
  </si>
  <si>
    <t>Waterproofing, ramps, driveways, STP, sump</t>
  </si>
  <si>
    <t>Coordinate with RCC progress</t>
  </si>
  <si>
    <t>6. Electrical / Plumbing (1st Fix)</t>
  </si>
  <si>
    <t>All Levels</t>
  </si>
  <si>
    <t>Concealed conduits, sleeves, piping</t>
  </si>
  <si>
    <t>Parallel with masonry</t>
  </si>
  <si>
    <t>7. Flooring &amp; Tiling</t>
  </si>
  <si>
    <t>Screed, tiles, skirting, toilets</t>
  </si>
  <si>
    <t>Start after plastering floor-wise</t>
  </si>
  <si>
    <t>8. Waterproofing (Terrace &amp; Wet Areas)</t>
  </si>
  <si>
    <t>Roof + B1 + Wet areas</t>
  </si>
  <si>
    <t>APP membrane, toilets, balconies</t>
  </si>
  <si>
    <t>Critical quality stage</t>
  </si>
  <si>
    <t>9. Painting &amp; Finishes</t>
  </si>
  <si>
    <t>Putty, primer, internal/external paint</t>
  </si>
  <si>
    <t>Interior &amp; façade</t>
  </si>
  <si>
    <t>10. Fixtures &amp; Fit-outs</t>
  </si>
  <si>
    <t>Doors, windows, sanitary, lighting</t>
  </si>
  <si>
    <t>Overlap with painting</t>
  </si>
  <si>
    <t>11. External Development</t>
  </si>
  <si>
    <t>Site / Podium</t>
  </si>
  <si>
    <t>Compound wall, paving, drainage, landscaping</t>
  </si>
  <si>
    <t>Coordinate with façade</t>
  </si>
  <si>
    <t>12. Testing &amp; Handover</t>
  </si>
  <si>
    <t>Entire Project</t>
  </si>
  <si>
    <t>Lift, fire, STP, electrical, final cleaning</t>
  </si>
  <si>
    <t>Occupancy &amp; completion certificate</t>
  </si>
  <si>
    <t>{start_date_str}</t>
  </si>
  <si>
    <t>Write the end date Depending on Activity / Component column</t>
  </si>
  <si>
    <t xml:space="preserve">end date of Site Preparation </t>
  </si>
  <si>
    <t>end date of RCC Superstructure</t>
  </si>
  <si>
    <t xml:space="preserve">Based on progreess of prior construction  </t>
  </si>
  <si>
    <t>Keep on increasing basement based on {num_basements}</t>
  </si>
  <si>
    <t>Keep on increasing floors based on num_floors_above  based on {num_basements}</t>
  </si>
  <si>
    <t>GF – max floor</t>
  </si>
  <si>
    <t>B1, GF – max floor</t>
  </si>
  <si>
    <t>Calculate total days rquired to fininsh this phase based on Start date and End date</t>
  </si>
  <si>
    <t>Heavy and stable base for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</si>
</sst>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0" fillId="0" borderId="0"/>
    <xf numFmtId="9" fontId="10" fillId="0" borderId="0" applyBorder="0" applyProtection="0"/>
  </cellStyleXfs>
  <cellXfs count="59">
    <xf numFmtId="0" fontId="0" fillId="0" borderId="0" xfId="0"/>
    <xf numFmtId="0" fontId="4" fillId="0" borderId="3" xfId="0" applyFont="1" applyBorder="1" applyAlignment="1">
      <alignment horizontal="right" vertical="center"/>
    </xf>
    <xf numFmtId="17" fontId="4" fillId="0" borderId="4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17" fontId="6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1"/>
    <xf numFmtId="9" fontId="10" fillId="0" borderId="0" xfId="1" applyNumberFormat="1"/>
    <xf numFmtId="0" fontId="10" fillId="0" borderId="12" xfId="1" applyBorder="1"/>
    <xf numFmtId="0" fontId="10" fillId="0" borderId="16" xfId="1" applyBorder="1"/>
    <xf numFmtId="9" fontId="10" fillId="0" borderId="0" xfId="2"/>
    <xf numFmtId="0" fontId="10" fillId="0" borderId="0" xfId="1" applyAlignment="1">
      <alignment horizontal="left"/>
    </xf>
    <xf numFmtId="9" fontId="10" fillId="0" borderId="12" xfId="1" applyNumberFormat="1" applyBorder="1"/>
    <xf numFmtId="164" fontId="10" fillId="0" borderId="0" xfId="1" applyNumberFormat="1"/>
    <xf numFmtId="0" fontId="7" fillId="0" borderId="12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10" fillId="0" borderId="17" xfId="1" applyBorder="1"/>
    <xf numFmtId="0" fontId="9" fillId="0" borderId="12" xfId="1" applyFont="1" applyBorder="1" applyAlignment="1">
      <alignment vertical="center" wrapText="1"/>
    </xf>
    <xf numFmtId="9" fontId="10" fillId="0" borderId="12" xfId="2" applyBorder="1" applyAlignment="1">
      <alignment horizontal="right"/>
    </xf>
    <xf numFmtId="0" fontId="9" fillId="0" borderId="12" xfId="1" applyFont="1" applyBorder="1"/>
    <xf numFmtId="9" fontId="10" fillId="0" borderId="18" xfId="2" applyBorder="1"/>
    <xf numFmtId="0" fontId="5" fillId="0" borderId="12" xfId="1" applyFont="1" applyBorder="1"/>
    <xf numFmtId="2" fontId="10" fillId="0" borderId="0" xfId="1" applyNumberFormat="1"/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7" fontId="2" fillId="2" borderId="10" xfId="0" applyNumberFormat="1" applyFont="1" applyFill="1" applyBorder="1" applyAlignment="1">
      <alignment horizontal="center" vertical="center"/>
    </xf>
    <xf numFmtId="0" fontId="7" fillId="0" borderId="1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10" fontId="10" fillId="0" borderId="12" xfId="1" applyNumberFormat="1" applyBorder="1" applyAlignment="1">
      <alignment horizontal="right"/>
    </xf>
    <xf numFmtId="0" fontId="9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/>
    </xf>
    <xf numFmtId="0" fontId="9" fillId="0" borderId="15" xfId="1" applyFont="1" applyBorder="1" applyAlignment="1">
      <alignment horizontal="center"/>
    </xf>
    <xf numFmtId="10" fontId="11" fillId="0" borderId="12" xfId="2" applyNumberFormat="1" applyFont="1" applyBorder="1" applyAlignment="1">
      <alignment horizontal="right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7" fontId="6" fillId="0" borderId="6" xfId="0" applyNumberFormat="1" applyFont="1" applyBorder="1" applyAlignment="1">
      <alignment horizontal="center" vertical="center"/>
    </xf>
    <xf numFmtId="17" fontId="6" fillId="0" borderId="7" xfId="0" applyNumberFormat="1" applyFont="1" applyBorder="1" applyAlignment="1">
      <alignment horizontal="center" vertical="center"/>
    </xf>
    <xf numFmtId="17" fontId="6" fillId="0" borderId="11" xfId="0" applyNumberFormat="1" applyFont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vertical="center" wrapText="1"/>
    </xf>
    <xf numFmtId="14" fontId="13" fillId="6" borderId="12" xfId="0" applyNumberFormat="1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6</xdr:row>
      <xdr:rowOff>76200</xdr:rowOff>
    </xdr:from>
    <xdr:to>
      <xdr:col>23</xdr:col>
      <xdr:colOff>420501</xdr:colOff>
      <xdr:row>21</xdr:row>
      <xdr:rowOff>67092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5" y="1266825"/>
          <a:ext cx="10040751" cy="29912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4</xdr:row>
      <xdr:rowOff>57150</xdr:rowOff>
    </xdr:from>
    <xdr:to>
      <xdr:col>16</xdr:col>
      <xdr:colOff>96226</xdr:colOff>
      <xdr:row>43</xdr:row>
      <xdr:rowOff>1053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838200"/>
          <a:ext cx="6992326" cy="75448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466725</xdr:colOff>
      <xdr:row>1</xdr:row>
      <xdr:rowOff>57150</xdr:rowOff>
    </xdr:from>
    <xdr:to>
      <xdr:col>14</xdr:col>
      <xdr:colOff>210280</xdr:colOff>
      <xdr:row>32</xdr:row>
      <xdr:rowOff>143738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0" y="247650"/>
          <a:ext cx="5229955" cy="6182588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0</xdr:rowOff>
    </xdr:from>
    <xdr:to>
      <xdr:col>20</xdr:col>
      <xdr:colOff>134621</xdr:colOff>
      <xdr:row>17</xdr:row>
      <xdr:rowOff>133758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38975" y="590550"/>
          <a:ext cx="9107171" cy="2934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F31" sqref="F31"/>
    </sheetView>
  </sheetViews>
  <sheetFormatPr defaultRowHeight="15" x14ac:dyDescent="0.25"/>
  <cols>
    <col min="3" max="3" width="27" bestFit="1" customWidth="1"/>
    <col min="4" max="4" width="9.5703125" bestFit="1" customWidth="1"/>
    <col min="5" max="5" width="8.7109375" bestFit="1" customWidth="1"/>
  </cols>
  <sheetData>
    <row r="2" spans="2:6" ht="15.75" thickBot="1" x14ac:dyDescent="0.3"/>
    <row r="3" spans="2:6" ht="15.75" thickBot="1" x14ac:dyDescent="0.3">
      <c r="B3" s="3" t="s">
        <v>13</v>
      </c>
      <c r="C3" s="4" t="s">
        <v>14</v>
      </c>
      <c r="D3" s="4" t="s">
        <v>0</v>
      </c>
      <c r="E3" s="4" t="s">
        <v>1</v>
      </c>
    </row>
    <row r="4" spans="2:6" ht="15.75" thickBot="1" x14ac:dyDescent="0.3">
      <c r="B4" s="1">
        <v>1</v>
      </c>
      <c r="C4" s="5" t="s">
        <v>2</v>
      </c>
      <c r="D4" s="2">
        <v>45078</v>
      </c>
      <c r="E4" s="2">
        <v>45108</v>
      </c>
      <c r="F4">
        <f>E4-D4</f>
        <v>30</v>
      </c>
    </row>
    <row r="5" spans="2:6" ht="15.75" thickBot="1" x14ac:dyDescent="0.3">
      <c r="B5" s="1">
        <v>2</v>
      </c>
      <c r="C5" s="5" t="s">
        <v>3</v>
      </c>
      <c r="D5" s="2">
        <v>45139</v>
      </c>
      <c r="E5" s="2">
        <v>45261</v>
      </c>
      <c r="F5">
        <f t="shared" ref="F5:F21" si="0">E5-D5</f>
        <v>122</v>
      </c>
    </row>
    <row r="6" spans="2:6" ht="15.75" thickBot="1" x14ac:dyDescent="0.3">
      <c r="B6" s="1">
        <v>3</v>
      </c>
      <c r="C6" s="5" t="s">
        <v>4</v>
      </c>
      <c r="D6" s="2">
        <v>45261</v>
      </c>
      <c r="E6" s="2">
        <v>45658</v>
      </c>
      <c r="F6">
        <f t="shared" si="0"/>
        <v>397</v>
      </c>
    </row>
    <row r="7" spans="2:6" ht="15.75" thickBot="1" x14ac:dyDescent="0.3">
      <c r="B7" s="1">
        <v>4</v>
      </c>
      <c r="C7" s="5" t="s">
        <v>15</v>
      </c>
      <c r="D7" s="2">
        <v>45658</v>
      </c>
      <c r="E7" s="2">
        <v>45748</v>
      </c>
      <c r="F7">
        <f t="shared" si="0"/>
        <v>90</v>
      </c>
    </row>
    <row r="8" spans="2:6" ht="15.75" thickBot="1" x14ac:dyDescent="0.3">
      <c r="B8" s="1">
        <v>5</v>
      </c>
      <c r="C8" s="5" t="s">
        <v>6</v>
      </c>
      <c r="D8" s="2">
        <v>45689</v>
      </c>
      <c r="E8" s="2">
        <v>45778</v>
      </c>
      <c r="F8">
        <f t="shared" si="0"/>
        <v>89</v>
      </c>
    </row>
    <row r="9" spans="2:6" ht="15.75" thickBot="1" x14ac:dyDescent="0.3">
      <c r="B9" s="1">
        <v>6</v>
      </c>
      <c r="C9" s="5" t="s">
        <v>16</v>
      </c>
      <c r="D9" s="2">
        <v>45717</v>
      </c>
      <c r="E9" s="2">
        <v>45809</v>
      </c>
      <c r="F9">
        <f t="shared" si="0"/>
        <v>92</v>
      </c>
    </row>
    <row r="10" spans="2:6" ht="15.75" thickBot="1" x14ac:dyDescent="0.3">
      <c r="B10" s="1">
        <v>7</v>
      </c>
      <c r="C10" s="5" t="s">
        <v>7</v>
      </c>
      <c r="D10" s="2">
        <v>45748</v>
      </c>
      <c r="E10" s="2">
        <v>45809</v>
      </c>
      <c r="F10">
        <f t="shared" si="0"/>
        <v>61</v>
      </c>
    </row>
    <row r="11" spans="2:6" ht="15.75" thickBot="1" x14ac:dyDescent="0.3">
      <c r="B11" s="1">
        <v>8</v>
      </c>
      <c r="C11" s="5" t="s">
        <v>17</v>
      </c>
      <c r="D11" s="2">
        <v>45778</v>
      </c>
      <c r="E11" s="2">
        <v>45839</v>
      </c>
      <c r="F11">
        <f t="shared" si="0"/>
        <v>61</v>
      </c>
    </row>
    <row r="12" spans="2:6" ht="15.75" thickBot="1" x14ac:dyDescent="0.3">
      <c r="B12" s="1">
        <v>9</v>
      </c>
      <c r="C12" s="5" t="s">
        <v>8</v>
      </c>
      <c r="D12" s="2">
        <v>45809</v>
      </c>
      <c r="E12" s="2">
        <v>45870</v>
      </c>
      <c r="F12">
        <f t="shared" si="0"/>
        <v>61</v>
      </c>
    </row>
    <row r="13" spans="2:6" ht="15.75" thickBot="1" x14ac:dyDescent="0.3">
      <c r="B13" s="1">
        <v>10</v>
      </c>
      <c r="C13" s="5" t="s">
        <v>18</v>
      </c>
      <c r="D13" s="2">
        <v>45839</v>
      </c>
      <c r="E13" s="2">
        <v>45901</v>
      </c>
      <c r="F13">
        <f t="shared" si="0"/>
        <v>62</v>
      </c>
    </row>
    <row r="14" spans="2:6" ht="15.75" thickBot="1" x14ac:dyDescent="0.3">
      <c r="B14" s="1">
        <v>11</v>
      </c>
      <c r="C14" s="5" t="s">
        <v>19</v>
      </c>
      <c r="D14" s="2">
        <v>45870</v>
      </c>
      <c r="E14" s="2">
        <v>45931</v>
      </c>
      <c r="F14">
        <f t="shared" si="0"/>
        <v>61</v>
      </c>
    </row>
    <row r="15" spans="2:6" ht="15.75" thickBot="1" x14ac:dyDescent="0.3">
      <c r="B15" s="1">
        <v>12</v>
      </c>
      <c r="C15" s="5" t="s">
        <v>9</v>
      </c>
      <c r="D15" s="2">
        <v>45901</v>
      </c>
      <c r="E15" s="2">
        <v>45962</v>
      </c>
      <c r="F15">
        <f t="shared" si="0"/>
        <v>61</v>
      </c>
    </row>
    <row r="16" spans="2:6" ht="15.75" thickBot="1" x14ac:dyDescent="0.3">
      <c r="B16" s="1">
        <v>13</v>
      </c>
      <c r="C16" s="5" t="s">
        <v>20</v>
      </c>
      <c r="D16" s="2">
        <v>45931</v>
      </c>
      <c r="E16" s="2">
        <v>45992</v>
      </c>
      <c r="F16">
        <f t="shared" si="0"/>
        <v>61</v>
      </c>
    </row>
    <row r="17" spans="2:6" ht="15.75" thickBot="1" x14ac:dyDescent="0.3">
      <c r="B17" s="1">
        <v>14</v>
      </c>
      <c r="C17" s="5" t="s">
        <v>11</v>
      </c>
      <c r="D17" s="2">
        <v>45962</v>
      </c>
      <c r="E17" s="2">
        <v>46023</v>
      </c>
      <c r="F17">
        <f t="shared" si="0"/>
        <v>61</v>
      </c>
    </row>
    <row r="18" spans="2:6" ht="15.75" thickBot="1" x14ac:dyDescent="0.3">
      <c r="B18" s="1">
        <v>15</v>
      </c>
      <c r="C18" s="5" t="s">
        <v>21</v>
      </c>
      <c r="D18" s="2">
        <v>45992</v>
      </c>
      <c r="E18" s="2">
        <v>46054</v>
      </c>
      <c r="F18">
        <f t="shared" si="0"/>
        <v>62</v>
      </c>
    </row>
    <row r="19" spans="2:6" ht="15.75" thickBot="1" x14ac:dyDescent="0.3">
      <c r="B19" s="1">
        <v>16</v>
      </c>
      <c r="C19" s="5" t="s">
        <v>22</v>
      </c>
      <c r="D19" s="2">
        <v>46023</v>
      </c>
      <c r="E19" s="2">
        <v>46082</v>
      </c>
      <c r="F19">
        <f t="shared" si="0"/>
        <v>59</v>
      </c>
    </row>
    <row r="20" spans="2:6" ht="15.75" thickBot="1" x14ac:dyDescent="0.3">
      <c r="B20" s="1">
        <v>17</v>
      </c>
      <c r="C20" s="5" t="s">
        <v>12</v>
      </c>
      <c r="D20" s="2">
        <v>46054</v>
      </c>
      <c r="E20" s="2">
        <v>46113</v>
      </c>
      <c r="F20">
        <f t="shared" si="0"/>
        <v>59</v>
      </c>
    </row>
    <row r="21" spans="2:6" ht="15.75" thickBot="1" x14ac:dyDescent="0.3">
      <c r="B21" s="1">
        <v>18</v>
      </c>
      <c r="C21" s="5" t="s">
        <v>23</v>
      </c>
      <c r="D21" s="2">
        <v>46143</v>
      </c>
      <c r="E21" s="2">
        <v>46174</v>
      </c>
      <c r="F21">
        <f t="shared" si="0"/>
        <v>31</v>
      </c>
    </row>
    <row r="23" spans="2:6" x14ac:dyDescent="0.25">
      <c r="E23">
        <f>E21-D4</f>
        <v>1096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6" sqref="E6"/>
    </sheetView>
  </sheetViews>
  <sheetFormatPr defaultRowHeight="15" x14ac:dyDescent="0.25"/>
  <cols>
    <col min="1" max="1" width="17.28515625" customWidth="1"/>
    <col min="2" max="2" width="25.28515625" customWidth="1"/>
    <col min="3" max="3" width="41" customWidth="1"/>
    <col min="4" max="4" width="13" bestFit="1" customWidth="1"/>
    <col min="5" max="5" width="21.85546875" customWidth="1"/>
    <col min="6" max="6" width="19.7109375" customWidth="1"/>
    <col min="7" max="7" width="20.28515625" customWidth="1"/>
  </cols>
  <sheetData>
    <row r="1" spans="1:7" ht="15.75" x14ac:dyDescent="0.25">
      <c r="A1" s="56" t="s">
        <v>122</v>
      </c>
      <c r="B1" s="56" t="s">
        <v>123</v>
      </c>
      <c r="C1" s="56" t="s">
        <v>124</v>
      </c>
      <c r="D1" s="56" t="s">
        <v>53</v>
      </c>
      <c r="E1" s="56" t="s">
        <v>54</v>
      </c>
      <c r="F1" s="56" t="s">
        <v>125</v>
      </c>
      <c r="G1" s="56" t="s">
        <v>126</v>
      </c>
    </row>
    <row r="2" spans="1:7" ht="90" x14ac:dyDescent="0.25">
      <c r="A2" s="57" t="s">
        <v>127</v>
      </c>
      <c r="B2" s="57" t="s">
        <v>128</v>
      </c>
      <c r="C2" s="57" t="s">
        <v>129</v>
      </c>
      <c r="D2" s="58" t="s">
        <v>176</v>
      </c>
      <c r="E2" s="58" t="s">
        <v>177</v>
      </c>
      <c r="F2" s="57" t="s">
        <v>185</v>
      </c>
      <c r="G2" s="57" t="s">
        <v>130</v>
      </c>
    </row>
    <row r="3" spans="1:7" ht="60" x14ac:dyDescent="0.25">
      <c r="A3" s="57" t="s">
        <v>3</v>
      </c>
      <c r="B3" s="57"/>
      <c r="C3" s="57" t="s">
        <v>186</v>
      </c>
      <c r="D3" s="58" t="s">
        <v>178</v>
      </c>
      <c r="E3" s="58" t="s">
        <v>177</v>
      </c>
      <c r="F3" s="57"/>
      <c r="G3" s="57"/>
    </row>
    <row r="4" spans="1:7" ht="90" x14ac:dyDescent="0.25">
      <c r="A4" s="57" t="s">
        <v>131</v>
      </c>
      <c r="B4" s="57" t="s">
        <v>132</v>
      </c>
      <c r="C4" s="57" t="s">
        <v>133</v>
      </c>
      <c r="D4" s="58" t="s">
        <v>178</v>
      </c>
      <c r="E4" s="58" t="s">
        <v>177</v>
      </c>
      <c r="F4" s="57" t="s">
        <v>185</v>
      </c>
      <c r="G4" s="57" t="s">
        <v>134</v>
      </c>
    </row>
    <row r="5" spans="1:7" ht="90" x14ac:dyDescent="0.25">
      <c r="A5" s="57" t="s">
        <v>135</v>
      </c>
      <c r="B5" s="57" t="s">
        <v>132</v>
      </c>
      <c r="C5" s="57" t="s">
        <v>136</v>
      </c>
      <c r="D5" s="58" t="s">
        <v>178</v>
      </c>
      <c r="E5" s="58" t="s">
        <v>177</v>
      </c>
      <c r="F5" s="57" t="s">
        <v>185</v>
      </c>
      <c r="G5" s="57" t="s">
        <v>137</v>
      </c>
    </row>
    <row r="6" spans="1:7" ht="90" x14ac:dyDescent="0.25">
      <c r="A6" s="57"/>
      <c r="B6" s="57" t="s">
        <v>181</v>
      </c>
      <c r="C6" s="57" t="s">
        <v>138</v>
      </c>
      <c r="D6" s="58" t="s">
        <v>179</v>
      </c>
      <c r="E6" s="58" t="s">
        <v>177</v>
      </c>
      <c r="F6" s="57" t="s">
        <v>185</v>
      </c>
      <c r="G6" s="57"/>
    </row>
    <row r="7" spans="1:7" ht="90" x14ac:dyDescent="0.25">
      <c r="A7" s="57"/>
      <c r="B7" s="57" t="s">
        <v>113</v>
      </c>
      <c r="C7" s="57" t="s">
        <v>138</v>
      </c>
      <c r="D7" s="58" t="s">
        <v>179</v>
      </c>
      <c r="E7" s="58" t="s">
        <v>177</v>
      </c>
      <c r="F7" s="57" t="s">
        <v>185</v>
      </c>
      <c r="G7" s="57" t="s">
        <v>139</v>
      </c>
    </row>
    <row r="8" spans="1:7" ht="90" x14ac:dyDescent="0.25">
      <c r="A8" s="57"/>
      <c r="B8" s="57" t="s">
        <v>77</v>
      </c>
      <c r="C8" s="57" t="s">
        <v>138</v>
      </c>
      <c r="D8" s="58" t="s">
        <v>180</v>
      </c>
      <c r="E8" s="58" t="s">
        <v>177</v>
      </c>
      <c r="F8" s="57" t="s">
        <v>185</v>
      </c>
      <c r="G8" s="57" t="s">
        <v>140</v>
      </c>
    </row>
    <row r="9" spans="1:7" ht="90" x14ac:dyDescent="0.25">
      <c r="A9" s="57"/>
      <c r="B9" s="57" t="s">
        <v>182</v>
      </c>
      <c r="C9" s="57" t="s">
        <v>138</v>
      </c>
      <c r="D9" s="58" t="s">
        <v>180</v>
      </c>
      <c r="E9" s="58" t="s">
        <v>177</v>
      </c>
      <c r="F9" s="57" t="s">
        <v>185</v>
      </c>
      <c r="G9" s="57" t="s">
        <v>141</v>
      </c>
    </row>
    <row r="10" spans="1:7" ht="90" x14ac:dyDescent="0.25">
      <c r="A10" s="57"/>
      <c r="B10" s="57" t="s">
        <v>142</v>
      </c>
      <c r="C10" s="57" t="s">
        <v>143</v>
      </c>
      <c r="D10" s="58" t="s">
        <v>180</v>
      </c>
      <c r="E10" s="58" t="s">
        <v>177</v>
      </c>
      <c r="F10" s="57" t="s">
        <v>185</v>
      </c>
      <c r="G10" s="57" t="s">
        <v>144</v>
      </c>
    </row>
    <row r="11" spans="1:7" ht="90" x14ac:dyDescent="0.25">
      <c r="A11" s="57" t="s">
        <v>145</v>
      </c>
      <c r="B11" s="57" t="s">
        <v>184</v>
      </c>
      <c r="C11" s="57" t="s">
        <v>146</v>
      </c>
      <c r="D11" s="58" t="s">
        <v>180</v>
      </c>
      <c r="E11" s="58" t="s">
        <v>177</v>
      </c>
      <c r="F11" s="57" t="s">
        <v>185</v>
      </c>
      <c r="G11" s="57" t="s">
        <v>147</v>
      </c>
    </row>
    <row r="12" spans="1:7" ht="90" x14ac:dyDescent="0.25">
      <c r="A12" s="57" t="s">
        <v>148</v>
      </c>
      <c r="B12" s="57" t="s">
        <v>132</v>
      </c>
      <c r="C12" s="57" t="s">
        <v>149</v>
      </c>
      <c r="D12" s="58" t="s">
        <v>180</v>
      </c>
      <c r="E12" s="58" t="s">
        <v>177</v>
      </c>
      <c r="F12" s="57" t="s">
        <v>185</v>
      </c>
      <c r="G12" s="57" t="s">
        <v>150</v>
      </c>
    </row>
    <row r="13" spans="1:7" ht="90" x14ac:dyDescent="0.25">
      <c r="A13" s="57" t="s">
        <v>151</v>
      </c>
      <c r="B13" s="57" t="s">
        <v>152</v>
      </c>
      <c r="C13" s="57" t="s">
        <v>153</v>
      </c>
      <c r="D13" s="58" t="s">
        <v>180</v>
      </c>
      <c r="E13" s="58" t="s">
        <v>177</v>
      </c>
      <c r="F13" s="57" t="s">
        <v>185</v>
      </c>
      <c r="G13" s="57" t="s">
        <v>154</v>
      </c>
    </row>
    <row r="14" spans="1:7" ht="90" x14ac:dyDescent="0.25">
      <c r="A14" s="57" t="s">
        <v>155</v>
      </c>
      <c r="B14" s="57" t="s">
        <v>183</v>
      </c>
      <c r="C14" s="57" t="s">
        <v>156</v>
      </c>
      <c r="D14" s="58" t="s">
        <v>180</v>
      </c>
      <c r="E14" s="58" t="s">
        <v>177</v>
      </c>
      <c r="F14" s="57" t="s">
        <v>185</v>
      </c>
      <c r="G14" s="57" t="s">
        <v>157</v>
      </c>
    </row>
    <row r="15" spans="1:7" ht="90" x14ac:dyDescent="0.25">
      <c r="A15" s="57" t="s">
        <v>158</v>
      </c>
      <c r="B15" s="57" t="s">
        <v>159</v>
      </c>
      <c r="C15" s="57" t="s">
        <v>160</v>
      </c>
      <c r="D15" s="58" t="s">
        <v>180</v>
      </c>
      <c r="E15" s="58" t="s">
        <v>177</v>
      </c>
      <c r="F15" s="57" t="s">
        <v>185</v>
      </c>
      <c r="G15" s="57" t="s">
        <v>161</v>
      </c>
    </row>
    <row r="16" spans="1:7" ht="90" x14ac:dyDescent="0.25">
      <c r="A16" s="57" t="s">
        <v>162</v>
      </c>
      <c r="B16" s="57" t="s">
        <v>184</v>
      </c>
      <c r="C16" s="57" t="s">
        <v>163</v>
      </c>
      <c r="D16" s="58" t="s">
        <v>180</v>
      </c>
      <c r="E16" s="58" t="s">
        <v>177</v>
      </c>
      <c r="F16" s="57" t="s">
        <v>185</v>
      </c>
      <c r="G16" s="57" t="s">
        <v>164</v>
      </c>
    </row>
    <row r="17" spans="1:7" ht="90" x14ac:dyDescent="0.25">
      <c r="A17" s="57" t="s">
        <v>165</v>
      </c>
      <c r="B17" s="57" t="s">
        <v>152</v>
      </c>
      <c r="C17" s="57" t="s">
        <v>166</v>
      </c>
      <c r="D17" s="58" t="s">
        <v>180</v>
      </c>
      <c r="E17" s="58" t="s">
        <v>177</v>
      </c>
      <c r="F17" s="57" t="s">
        <v>185</v>
      </c>
      <c r="G17" s="57" t="s">
        <v>167</v>
      </c>
    </row>
    <row r="18" spans="1:7" ht="90" x14ac:dyDescent="0.25">
      <c r="A18" s="57" t="s">
        <v>168</v>
      </c>
      <c r="B18" s="57" t="s">
        <v>169</v>
      </c>
      <c r="C18" s="57" t="s">
        <v>170</v>
      </c>
      <c r="D18" s="58" t="s">
        <v>180</v>
      </c>
      <c r="E18" s="58" t="s">
        <v>177</v>
      </c>
      <c r="F18" s="57" t="s">
        <v>185</v>
      </c>
      <c r="G18" s="57" t="s">
        <v>171</v>
      </c>
    </row>
    <row r="19" spans="1:7" ht="90" x14ac:dyDescent="0.25">
      <c r="A19" s="57" t="s">
        <v>172</v>
      </c>
      <c r="B19" s="57" t="s">
        <v>173</v>
      </c>
      <c r="C19" s="57" t="s">
        <v>174</v>
      </c>
      <c r="D19" s="58" t="s">
        <v>180</v>
      </c>
      <c r="E19" s="58" t="s">
        <v>177</v>
      </c>
      <c r="F19" s="57" t="s">
        <v>185</v>
      </c>
      <c r="G19" s="57" t="s">
        <v>175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6"/>
  <sheetViews>
    <sheetView topLeftCell="I1" workbookViewId="0">
      <selection activeCell="N103" sqref="N103"/>
    </sheetView>
  </sheetViews>
  <sheetFormatPr defaultRowHeight="15" x14ac:dyDescent="0.25"/>
  <cols>
    <col min="1" max="7" width="9.140625" style="20"/>
    <col min="8" max="8" width="16.5703125" style="20" customWidth="1"/>
    <col min="9" max="9" width="9.140625" style="20"/>
    <col min="10" max="10" width="25" style="20" customWidth="1"/>
    <col min="11" max="11" width="12.28515625" style="20" customWidth="1"/>
    <col min="12" max="12" width="20.42578125" style="20" customWidth="1"/>
    <col min="13" max="13" width="67.28515625" style="20" customWidth="1"/>
    <col min="14" max="14" width="24.7109375" style="20" customWidth="1"/>
    <col min="15" max="15" width="23" style="20" customWidth="1"/>
    <col min="16" max="16" width="17.42578125" style="20" customWidth="1"/>
    <col min="17" max="17" width="9.140625" style="20"/>
    <col min="18" max="18" width="21.140625" style="20" customWidth="1"/>
    <col min="19" max="16384" width="9.140625" style="20"/>
  </cols>
  <sheetData>
    <row r="2" spans="1:19" x14ac:dyDescent="0.25">
      <c r="D2" s="21">
        <v>0.8</v>
      </c>
    </row>
    <row r="3" spans="1:19" x14ac:dyDescent="0.25">
      <c r="H3" s="22" t="s">
        <v>112</v>
      </c>
      <c r="I3" s="22" t="s">
        <v>3</v>
      </c>
      <c r="J3" s="23" t="s">
        <v>68</v>
      </c>
      <c r="K3" s="22"/>
      <c r="L3" s="22" t="s">
        <v>113</v>
      </c>
      <c r="M3" s="22" t="s">
        <v>75</v>
      </c>
      <c r="N3" s="22" t="s">
        <v>114</v>
      </c>
      <c r="O3" s="22" t="s">
        <v>115</v>
      </c>
    </row>
    <row r="4" spans="1:19" x14ac:dyDescent="0.25">
      <c r="A4" s="24">
        <v>0.234375</v>
      </c>
      <c r="B4" s="20" t="s">
        <v>116</v>
      </c>
      <c r="C4" s="20">
        <f>J4</f>
        <v>1</v>
      </c>
      <c r="D4" s="25">
        <f>A4*C4</f>
        <v>0.234375</v>
      </c>
      <c r="E4" s="24">
        <f>D4/D8*D2</f>
        <v>3.9473684210526321E-2</v>
      </c>
      <c r="F4" s="24">
        <f>E4/C4</f>
        <v>3.9473684210526321E-2</v>
      </c>
      <c r="H4" s="22"/>
      <c r="I4" s="22"/>
      <c r="J4" s="23">
        <v>1</v>
      </c>
      <c r="K4" s="22"/>
      <c r="L4" s="22">
        <v>1</v>
      </c>
      <c r="M4" s="22">
        <v>1</v>
      </c>
      <c r="N4" s="22">
        <v>13</v>
      </c>
      <c r="O4" s="22">
        <f>J4+L4+M4+N4</f>
        <v>16</v>
      </c>
    </row>
    <row r="5" spans="1:19" x14ac:dyDescent="0.25">
      <c r="A5" s="24">
        <v>0.234375</v>
      </c>
      <c r="B5" s="20" t="s">
        <v>117</v>
      </c>
      <c r="C5" s="20">
        <f>L4</f>
        <v>1</v>
      </c>
      <c r="D5" s="25">
        <f t="shared" ref="D5:D7" si="0">A5*C5</f>
        <v>0.234375</v>
      </c>
      <c r="E5" s="24">
        <f>D5/D8*D2</f>
        <v>3.9473684210526321E-2</v>
      </c>
      <c r="F5" s="24">
        <f t="shared" ref="F5:F7" si="1">E5/C5</f>
        <v>3.9473684210526321E-2</v>
      </c>
      <c r="H5" s="26">
        <v>0.05</v>
      </c>
      <c r="I5" s="26">
        <v>0.15</v>
      </c>
      <c r="J5" s="21"/>
      <c r="N5" s="27"/>
    </row>
    <row r="6" spans="1:19" x14ac:dyDescent="0.25">
      <c r="A6" s="24">
        <v>0.21874999999999997</v>
      </c>
      <c r="B6" s="20" t="s">
        <v>118</v>
      </c>
      <c r="C6" s="20">
        <f>M4</f>
        <v>1</v>
      </c>
      <c r="D6" s="25">
        <f t="shared" si="0"/>
        <v>0.21874999999999997</v>
      </c>
      <c r="E6" s="24">
        <f>D6/D8*D2</f>
        <v>3.6842105263157891E-2</v>
      </c>
      <c r="F6" s="24">
        <f>E6/C6</f>
        <v>3.6842105263157891E-2</v>
      </c>
    </row>
    <row r="7" spans="1:19" x14ac:dyDescent="0.25">
      <c r="A7" s="24">
        <v>0.3125</v>
      </c>
      <c r="B7" s="20" t="s">
        <v>119</v>
      </c>
      <c r="C7" s="20">
        <f>N4</f>
        <v>13</v>
      </c>
      <c r="D7" s="25">
        <f t="shared" si="0"/>
        <v>4.0625</v>
      </c>
      <c r="E7" s="24">
        <f>D7/D8*D2</f>
        <v>0.68421052631578949</v>
      </c>
      <c r="F7" s="24">
        <f t="shared" si="1"/>
        <v>5.2631578947368425E-2</v>
      </c>
    </row>
    <row r="8" spans="1:19" x14ac:dyDescent="0.25">
      <c r="D8" s="25">
        <f>SUM(D4:D7)</f>
        <v>4.75</v>
      </c>
      <c r="F8" s="21"/>
    </row>
    <row r="9" spans="1:19" ht="45" x14ac:dyDescent="0.25">
      <c r="H9" s="21">
        <v>0.8</v>
      </c>
      <c r="J9" s="28" t="s">
        <v>56</v>
      </c>
      <c r="K9" s="28" t="s">
        <v>57</v>
      </c>
      <c r="L9" s="28" t="s">
        <v>58</v>
      </c>
      <c r="M9" s="28" t="s">
        <v>59</v>
      </c>
      <c r="N9" s="28" t="s">
        <v>60</v>
      </c>
      <c r="O9" s="29" t="s">
        <v>61</v>
      </c>
      <c r="P9" s="29" t="s">
        <v>62</v>
      </c>
    </row>
    <row r="10" spans="1:19" x14ac:dyDescent="0.25">
      <c r="I10" s="30"/>
      <c r="J10" s="40" t="s">
        <v>3</v>
      </c>
      <c r="K10" s="43"/>
      <c r="L10" s="43"/>
      <c r="M10" s="31" t="s">
        <v>63</v>
      </c>
      <c r="N10" s="31" t="s">
        <v>64</v>
      </c>
      <c r="O10" s="32">
        <f t="shared" ref="O10:O25" si="2">IF(N10="completed",100%,IF(N10="Not Started Yet",0%,LEFT(N10,3)))</f>
        <v>1</v>
      </c>
      <c r="P10" s="50">
        <f>AVERAGE(O10:O13)*S13</f>
        <v>0.15</v>
      </c>
    </row>
    <row r="11" spans="1:19" x14ac:dyDescent="0.25">
      <c r="I11" s="30"/>
      <c r="J11" s="41"/>
      <c r="K11" s="44"/>
      <c r="L11" s="44"/>
      <c r="M11" s="31" t="s">
        <v>65</v>
      </c>
      <c r="N11" s="31" t="s">
        <v>64</v>
      </c>
      <c r="O11" s="32">
        <f t="shared" si="2"/>
        <v>1</v>
      </c>
      <c r="P11" s="50"/>
    </row>
    <row r="12" spans="1:19" x14ac:dyDescent="0.25">
      <c r="I12" s="30"/>
      <c r="J12" s="41"/>
      <c r="K12" s="44"/>
      <c r="L12" s="44"/>
      <c r="M12" s="31" t="s">
        <v>66</v>
      </c>
      <c r="N12" s="31" t="s">
        <v>64</v>
      </c>
      <c r="O12" s="32">
        <f t="shared" si="2"/>
        <v>1</v>
      </c>
      <c r="P12" s="50"/>
      <c r="R12" s="20" t="s">
        <v>110</v>
      </c>
      <c r="S12" s="21">
        <v>0.1</v>
      </c>
    </row>
    <row r="13" spans="1:19" x14ac:dyDescent="0.25">
      <c r="I13" s="30"/>
      <c r="J13" s="42"/>
      <c r="K13" s="45"/>
      <c r="L13" s="45"/>
      <c r="M13" s="31" t="s">
        <v>67</v>
      </c>
      <c r="N13" s="31" t="s">
        <v>64</v>
      </c>
      <c r="O13" s="32">
        <f t="shared" si="2"/>
        <v>1</v>
      </c>
      <c r="P13" s="50"/>
      <c r="R13" s="20" t="s">
        <v>111</v>
      </c>
      <c r="S13" s="21">
        <v>0.15</v>
      </c>
    </row>
    <row r="14" spans="1:19" x14ac:dyDescent="0.25">
      <c r="I14" s="30"/>
      <c r="J14" s="40" t="s">
        <v>68</v>
      </c>
      <c r="K14" s="43" t="s">
        <v>69</v>
      </c>
      <c r="L14" s="43" t="s">
        <v>70</v>
      </c>
      <c r="M14" s="31" t="s">
        <v>71</v>
      </c>
      <c r="N14" s="31" t="s">
        <v>64</v>
      </c>
      <c r="O14" s="32">
        <f t="shared" si="2"/>
        <v>1</v>
      </c>
      <c r="P14" s="46">
        <f>AVERAGE(O14:O16)*F4</f>
        <v>3.9473684210526321E-2</v>
      </c>
    </row>
    <row r="15" spans="1:19" x14ac:dyDescent="0.25">
      <c r="I15" s="30"/>
      <c r="J15" s="41"/>
      <c r="K15" s="44"/>
      <c r="L15" s="44"/>
      <c r="M15" s="31" t="s">
        <v>72</v>
      </c>
      <c r="N15" s="31" t="s">
        <v>64</v>
      </c>
      <c r="O15" s="32">
        <f t="shared" si="2"/>
        <v>1</v>
      </c>
      <c r="P15" s="46"/>
    </row>
    <row r="16" spans="1:19" x14ac:dyDescent="0.25">
      <c r="I16" s="30"/>
      <c r="J16" s="42"/>
      <c r="K16" s="45"/>
      <c r="L16" s="45"/>
      <c r="M16" s="31" t="s">
        <v>6</v>
      </c>
      <c r="N16" s="31" t="s">
        <v>64</v>
      </c>
      <c r="O16" s="32">
        <f t="shared" si="2"/>
        <v>1</v>
      </c>
      <c r="P16" s="46"/>
    </row>
    <row r="17" spans="9:16" x14ac:dyDescent="0.25">
      <c r="I17" s="30"/>
      <c r="J17" s="40" t="s">
        <v>73</v>
      </c>
      <c r="K17" s="43" t="s">
        <v>74</v>
      </c>
      <c r="L17" s="43" t="s">
        <v>70</v>
      </c>
      <c r="M17" s="31" t="s">
        <v>71</v>
      </c>
      <c r="N17" s="31" t="s">
        <v>64</v>
      </c>
      <c r="O17" s="32">
        <f t="shared" si="2"/>
        <v>1</v>
      </c>
      <c r="P17" s="46">
        <f>AVERAGE(O17:O19)*F5</f>
        <v>3.9473684210526321E-2</v>
      </c>
    </row>
    <row r="18" spans="9:16" x14ac:dyDescent="0.25">
      <c r="I18" s="30"/>
      <c r="J18" s="41"/>
      <c r="K18" s="44"/>
      <c r="L18" s="44"/>
      <c r="M18" s="31" t="s">
        <v>72</v>
      </c>
      <c r="N18" s="31" t="s">
        <v>64</v>
      </c>
      <c r="O18" s="32">
        <f t="shared" si="2"/>
        <v>1</v>
      </c>
      <c r="P18" s="46"/>
    </row>
    <row r="19" spans="9:16" x14ac:dyDescent="0.25">
      <c r="I19" s="30"/>
      <c r="J19" s="42"/>
      <c r="K19" s="45"/>
      <c r="L19" s="45"/>
      <c r="M19" s="31" t="s">
        <v>6</v>
      </c>
      <c r="N19" s="31" t="s">
        <v>64</v>
      </c>
      <c r="O19" s="32">
        <f t="shared" si="2"/>
        <v>1</v>
      </c>
      <c r="P19" s="46"/>
    </row>
    <row r="20" spans="9:16" x14ac:dyDescent="0.25">
      <c r="I20" s="30"/>
      <c r="J20" s="40" t="s">
        <v>75</v>
      </c>
      <c r="K20" s="43" t="s">
        <v>76</v>
      </c>
      <c r="L20" s="43" t="s">
        <v>70</v>
      </c>
      <c r="M20" s="31" t="s">
        <v>71</v>
      </c>
      <c r="N20" s="31" t="s">
        <v>64</v>
      </c>
      <c r="O20" s="32">
        <f t="shared" si="2"/>
        <v>1</v>
      </c>
      <c r="P20" s="46">
        <f>AVERAGE(O20:O22)*F6</f>
        <v>3.6842105263157891E-2</v>
      </c>
    </row>
    <row r="21" spans="9:16" x14ac:dyDescent="0.25">
      <c r="I21" s="30"/>
      <c r="J21" s="41"/>
      <c r="K21" s="44"/>
      <c r="L21" s="44"/>
      <c r="M21" s="31" t="s">
        <v>72</v>
      </c>
      <c r="N21" s="31" t="s">
        <v>64</v>
      </c>
      <c r="O21" s="32">
        <f t="shared" si="2"/>
        <v>1</v>
      </c>
      <c r="P21" s="46"/>
    </row>
    <row r="22" spans="9:16" x14ac:dyDescent="0.25">
      <c r="I22" s="30"/>
      <c r="J22" s="42"/>
      <c r="K22" s="45"/>
      <c r="L22" s="45"/>
      <c r="M22" s="31" t="s">
        <v>6</v>
      </c>
      <c r="N22" s="31" t="s">
        <v>64</v>
      </c>
      <c r="O22" s="32">
        <f t="shared" si="2"/>
        <v>1</v>
      </c>
      <c r="P22" s="46"/>
    </row>
    <row r="23" spans="9:16" x14ac:dyDescent="0.25">
      <c r="I23" s="30"/>
      <c r="J23" s="40" t="s">
        <v>77</v>
      </c>
      <c r="K23" s="43" t="s">
        <v>78</v>
      </c>
      <c r="L23" s="43" t="s">
        <v>79</v>
      </c>
      <c r="M23" s="31" t="s">
        <v>80</v>
      </c>
      <c r="N23" s="31" t="s">
        <v>81</v>
      </c>
      <c r="O23" s="32">
        <f t="shared" si="2"/>
        <v>1</v>
      </c>
      <c r="P23" s="46">
        <f>AVERAGE(O23:O29)*F7</f>
        <v>1.5037593984962407E-2</v>
      </c>
    </row>
    <row r="24" spans="9:16" x14ac:dyDescent="0.25">
      <c r="I24" s="30"/>
      <c r="J24" s="41"/>
      <c r="K24" s="44"/>
      <c r="L24" s="44"/>
      <c r="M24" s="31" t="s">
        <v>82</v>
      </c>
      <c r="N24" s="31" t="s">
        <v>64</v>
      </c>
      <c r="O24" s="32">
        <f t="shared" si="2"/>
        <v>1</v>
      </c>
      <c r="P24" s="46"/>
    </row>
    <row r="25" spans="9:16" x14ac:dyDescent="0.25">
      <c r="I25" s="30"/>
      <c r="J25" s="41"/>
      <c r="K25" s="44"/>
      <c r="L25" s="44"/>
      <c r="M25" s="31" t="s">
        <v>6</v>
      </c>
      <c r="N25" s="31" t="s">
        <v>83</v>
      </c>
      <c r="O25" s="32">
        <f t="shared" si="2"/>
        <v>0</v>
      </c>
      <c r="P25" s="46"/>
    </row>
    <row r="26" spans="9:16" x14ac:dyDescent="0.25">
      <c r="I26" s="30"/>
      <c r="J26" s="41"/>
      <c r="K26" s="44"/>
      <c r="L26" s="44"/>
      <c r="M26" s="31" t="s">
        <v>16</v>
      </c>
      <c r="N26" s="31" t="s">
        <v>83</v>
      </c>
      <c r="O26" s="32">
        <f>IF(N26="completed",100%,IF(N26="Not Started Yet",0%,LEFT(N26,3)))</f>
        <v>0</v>
      </c>
      <c r="P26" s="46"/>
    </row>
    <row r="27" spans="9:16" x14ac:dyDescent="0.25">
      <c r="I27" s="30"/>
      <c r="J27" s="41"/>
      <c r="K27" s="44"/>
      <c r="L27" s="44"/>
      <c r="M27" s="31" t="s">
        <v>84</v>
      </c>
      <c r="N27" s="31" t="s">
        <v>83</v>
      </c>
      <c r="O27" s="32">
        <f t="shared" ref="O27:O89" si="3">IF(N27="completed",100%,IF(N27="Not Started Yet",0%,LEFT(N27,3)))</f>
        <v>0</v>
      </c>
      <c r="P27" s="46"/>
    </row>
    <row r="28" spans="9:16" x14ac:dyDescent="0.25">
      <c r="I28" s="30"/>
      <c r="J28" s="41"/>
      <c r="K28" s="44"/>
      <c r="L28" s="44"/>
      <c r="M28" s="31" t="s">
        <v>85</v>
      </c>
      <c r="N28" s="31" t="s">
        <v>83</v>
      </c>
      <c r="O28" s="32">
        <f t="shared" si="3"/>
        <v>0</v>
      </c>
      <c r="P28" s="46"/>
    </row>
    <row r="29" spans="9:16" ht="30" x14ac:dyDescent="0.25">
      <c r="I29" s="30"/>
      <c r="J29" s="42"/>
      <c r="K29" s="45"/>
      <c r="L29" s="45"/>
      <c r="M29" s="31" t="s">
        <v>86</v>
      </c>
      <c r="N29" s="31" t="s">
        <v>83</v>
      </c>
      <c r="O29" s="32">
        <f t="shared" si="3"/>
        <v>0</v>
      </c>
      <c r="P29" s="46"/>
    </row>
    <row r="30" spans="9:16" x14ac:dyDescent="0.25">
      <c r="I30" s="30"/>
      <c r="J30" s="40" t="s">
        <v>87</v>
      </c>
      <c r="K30" s="43" t="s">
        <v>88</v>
      </c>
      <c r="L30" s="43" t="s">
        <v>79</v>
      </c>
      <c r="M30" s="31" t="s">
        <v>80</v>
      </c>
      <c r="N30" s="31" t="s">
        <v>64</v>
      </c>
      <c r="O30" s="32">
        <f t="shared" si="3"/>
        <v>1</v>
      </c>
      <c r="P30" s="46">
        <f>AVERAGE(O30:O36)*$F$7</f>
        <v>1.5037593984962407E-2</v>
      </c>
    </row>
    <row r="31" spans="9:16" x14ac:dyDescent="0.25">
      <c r="I31" s="30"/>
      <c r="J31" s="41"/>
      <c r="K31" s="44"/>
      <c r="L31" s="44"/>
      <c r="M31" s="31" t="s">
        <v>82</v>
      </c>
      <c r="N31" s="31" t="s">
        <v>64</v>
      </c>
      <c r="O31" s="32">
        <f t="shared" si="3"/>
        <v>1</v>
      </c>
      <c r="P31" s="46"/>
    </row>
    <row r="32" spans="9:16" x14ac:dyDescent="0.25">
      <c r="I32" s="30"/>
      <c r="J32" s="41"/>
      <c r="K32" s="44"/>
      <c r="L32" s="44"/>
      <c r="M32" s="31" t="s">
        <v>6</v>
      </c>
      <c r="N32" s="31" t="s">
        <v>83</v>
      </c>
      <c r="O32" s="32">
        <f t="shared" si="3"/>
        <v>0</v>
      </c>
      <c r="P32" s="46"/>
    </row>
    <row r="33" spans="9:16" x14ac:dyDescent="0.25">
      <c r="I33" s="30"/>
      <c r="J33" s="41"/>
      <c r="K33" s="44"/>
      <c r="L33" s="44"/>
      <c r="M33" s="31" t="s">
        <v>16</v>
      </c>
      <c r="N33" s="31" t="s">
        <v>83</v>
      </c>
      <c r="O33" s="32">
        <f t="shared" si="3"/>
        <v>0</v>
      </c>
      <c r="P33" s="46"/>
    </row>
    <row r="34" spans="9:16" x14ac:dyDescent="0.25">
      <c r="I34" s="30"/>
      <c r="J34" s="41"/>
      <c r="K34" s="44"/>
      <c r="L34" s="44"/>
      <c r="M34" s="31" t="s">
        <v>84</v>
      </c>
      <c r="N34" s="31" t="s">
        <v>83</v>
      </c>
      <c r="O34" s="32">
        <f t="shared" si="3"/>
        <v>0</v>
      </c>
      <c r="P34" s="46"/>
    </row>
    <row r="35" spans="9:16" x14ac:dyDescent="0.25">
      <c r="I35" s="30"/>
      <c r="J35" s="41"/>
      <c r="K35" s="44"/>
      <c r="L35" s="44"/>
      <c r="M35" s="31" t="s">
        <v>85</v>
      </c>
      <c r="N35" s="31" t="s">
        <v>83</v>
      </c>
      <c r="O35" s="32">
        <f t="shared" si="3"/>
        <v>0</v>
      </c>
      <c r="P35" s="46"/>
    </row>
    <row r="36" spans="9:16" ht="30" x14ac:dyDescent="0.25">
      <c r="I36" s="30"/>
      <c r="J36" s="42"/>
      <c r="K36" s="45"/>
      <c r="L36" s="45"/>
      <c r="M36" s="31" t="s">
        <v>86</v>
      </c>
      <c r="N36" s="31" t="s">
        <v>83</v>
      </c>
      <c r="O36" s="32">
        <f t="shared" si="3"/>
        <v>0</v>
      </c>
      <c r="P36" s="46"/>
    </row>
    <row r="37" spans="9:16" x14ac:dyDescent="0.25">
      <c r="I37" s="30"/>
      <c r="J37" s="40" t="s">
        <v>89</v>
      </c>
      <c r="K37" s="43" t="s">
        <v>90</v>
      </c>
      <c r="L37" s="43" t="s">
        <v>79</v>
      </c>
      <c r="M37" s="31" t="s">
        <v>80</v>
      </c>
      <c r="N37" s="31" t="s">
        <v>64</v>
      </c>
      <c r="O37" s="32">
        <f t="shared" si="3"/>
        <v>1</v>
      </c>
      <c r="P37" s="46">
        <f>AVERAGE(O37:O43)*$F$7</f>
        <v>1.5037593984962407E-2</v>
      </c>
    </row>
    <row r="38" spans="9:16" x14ac:dyDescent="0.25">
      <c r="I38" s="30"/>
      <c r="J38" s="41"/>
      <c r="K38" s="44"/>
      <c r="L38" s="44"/>
      <c r="M38" s="31" t="s">
        <v>82</v>
      </c>
      <c r="N38" s="31" t="s">
        <v>64</v>
      </c>
      <c r="O38" s="32">
        <f t="shared" si="3"/>
        <v>1</v>
      </c>
      <c r="P38" s="46"/>
    </row>
    <row r="39" spans="9:16" x14ac:dyDescent="0.25">
      <c r="I39" s="30"/>
      <c r="J39" s="41"/>
      <c r="K39" s="44"/>
      <c r="L39" s="44"/>
      <c r="M39" s="31" t="s">
        <v>6</v>
      </c>
      <c r="N39" s="31" t="s">
        <v>83</v>
      </c>
      <c r="O39" s="32">
        <f t="shared" si="3"/>
        <v>0</v>
      </c>
      <c r="P39" s="46"/>
    </row>
    <row r="40" spans="9:16" x14ac:dyDescent="0.25">
      <c r="I40" s="30"/>
      <c r="J40" s="41"/>
      <c r="K40" s="44"/>
      <c r="L40" s="44"/>
      <c r="M40" s="31" t="s">
        <v>16</v>
      </c>
      <c r="N40" s="31" t="s">
        <v>83</v>
      </c>
      <c r="O40" s="32">
        <f t="shared" si="3"/>
        <v>0</v>
      </c>
      <c r="P40" s="46"/>
    </row>
    <row r="41" spans="9:16" x14ac:dyDescent="0.25">
      <c r="I41" s="30"/>
      <c r="J41" s="41"/>
      <c r="K41" s="44"/>
      <c r="L41" s="44"/>
      <c r="M41" s="31" t="s">
        <v>84</v>
      </c>
      <c r="N41" s="31" t="s">
        <v>83</v>
      </c>
      <c r="O41" s="32">
        <f t="shared" si="3"/>
        <v>0</v>
      </c>
      <c r="P41" s="46"/>
    </row>
    <row r="42" spans="9:16" x14ac:dyDescent="0.25">
      <c r="I42" s="30"/>
      <c r="J42" s="41"/>
      <c r="K42" s="44"/>
      <c r="L42" s="44"/>
      <c r="M42" s="31" t="s">
        <v>85</v>
      </c>
      <c r="N42" s="31" t="s">
        <v>83</v>
      </c>
      <c r="O42" s="32">
        <f t="shared" si="3"/>
        <v>0</v>
      </c>
      <c r="P42" s="46"/>
    </row>
    <row r="43" spans="9:16" ht="30" x14ac:dyDescent="0.25">
      <c r="I43" s="30"/>
      <c r="J43" s="42"/>
      <c r="K43" s="45"/>
      <c r="L43" s="45"/>
      <c r="M43" s="31" t="s">
        <v>86</v>
      </c>
      <c r="N43" s="31" t="s">
        <v>83</v>
      </c>
      <c r="O43" s="32">
        <f t="shared" si="3"/>
        <v>0</v>
      </c>
      <c r="P43" s="46"/>
    </row>
    <row r="44" spans="9:16" x14ac:dyDescent="0.25">
      <c r="I44" s="30"/>
      <c r="J44" s="40" t="s">
        <v>91</v>
      </c>
      <c r="K44" s="43" t="s">
        <v>92</v>
      </c>
      <c r="L44" s="43" t="s">
        <v>79</v>
      </c>
      <c r="M44" s="31" t="s">
        <v>80</v>
      </c>
      <c r="N44" s="31" t="s">
        <v>64</v>
      </c>
      <c r="O44" s="32">
        <f t="shared" si="3"/>
        <v>1</v>
      </c>
      <c r="P44" s="46">
        <f>AVERAGE(O44:O50)*$F$7</f>
        <v>1.5037593984962407E-2</v>
      </c>
    </row>
    <row r="45" spans="9:16" x14ac:dyDescent="0.25">
      <c r="I45" s="30"/>
      <c r="J45" s="41"/>
      <c r="K45" s="44"/>
      <c r="L45" s="44"/>
      <c r="M45" s="31" t="s">
        <v>82</v>
      </c>
      <c r="N45" s="31" t="s">
        <v>64</v>
      </c>
      <c r="O45" s="32">
        <f t="shared" si="3"/>
        <v>1</v>
      </c>
      <c r="P45" s="46"/>
    </row>
    <row r="46" spans="9:16" x14ac:dyDescent="0.25">
      <c r="I46" s="30"/>
      <c r="J46" s="41"/>
      <c r="K46" s="44"/>
      <c r="L46" s="44"/>
      <c r="M46" s="31" t="s">
        <v>6</v>
      </c>
      <c r="N46" s="31" t="s">
        <v>83</v>
      </c>
      <c r="O46" s="32">
        <f t="shared" si="3"/>
        <v>0</v>
      </c>
      <c r="P46" s="46"/>
    </row>
    <row r="47" spans="9:16" x14ac:dyDescent="0.25">
      <c r="I47" s="30"/>
      <c r="J47" s="41"/>
      <c r="K47" s="44"/>
      <c r="L47" s="44"/>
      <c r="M47" s="31" t="s">
        <v>16</v>
      </c>
      <c r="N47" s="31" t="s">
        <v>83</v>
      </c>
      <c r="O47" s="32">
        <f t="shared" si="3"/>
        <v>0</v>
      </c>
      <c r="P47" s="46"/>
    </row>
    <row r="48" spans="9:16" x14ac:dyDescent="0.25">
      <c r="I48" s="30"/>
      <c r="J48" s="41"/>
      <c r="K48" s="44"/>
      <c r="L48" s="44"/>
      <c r="M48" s="31" t="s">
        <v>84</v>
      </c>
      <c r="N48" s="31" t="s">
        <v>83</v>
      </c>
      <c r="O48" s="32">
        <f t="shared" si="3"/>
        <v>0</v>
      </c>
      <c r="P48" s="46"/>
    </row>
    <row r="49" spans="9:16" x14ac:dyDescent="0.25">
      <c r="I49" s="30"/>
      <c r="J49" s="41"/>
      <c r="K49" s="44"/>
      <c r="L49" s="44"/>
      <c r="M49" s="31" t="s">
        <v>85</v>
      </c>
      <c r="N49" s="31" t="s">
        <v>83</v>
      </c>
      <c r="O49" s="32">
        <f t="shared" si="3"/>
        <v>0</v>
      </c>
      <c r="P49" s="46"/>
    </row>
    <row r="50" spans="9:16" ht="30" x14ac:dyDescent="0.25">
      <c r="I50" s="30"/>
      <c r="J50" s="42"/>
      <c r="K50" s="45"/>
      <c r="L50" s="45"/>
      <c r="M50" s="31" t="s">
        <v>86</v>
      </c>
      <c r="N50" s="31" t="s">
        <v>83</v>
      </c>
      <c r="O50" s="32">
        <f t="shared" si="3"/>
        <v>0</v>
      </c>
      <c r="P50" s="46"/>
    </row>
    <row r="51" spans="9:16" x14ac:dyDescent="0.25">
      <c r="I51" s="30"/>
      <c r="J51" s="40" t="s">
        <v>93</v>
      </c>
      <c r="K51" s="43" t="s">
        <v>94</v>
      </c>
      <c r="L51" s="43" t="s">
        <v>79</v>
      </c>
      <c r="M51" s="31" t="s">
        <v>80</v>
      </c>
      <c r="N51" s="31" t="s">
        <v>64</v>
      </c>
      <c r="O51" s="32">
        <f t="shared" si="3"/>
        <v>1</v>
      </c>
      <c r="P51" s="46">
        <f>AVERAGE(O51:O57)*$F$7</f>
        <v>7.5187969924812035E-3</v>
      </c>
    </row>
    <row r="52" spans="9:16" x14ac:dyDescent="0.25">
      <c r="I52" s="30"/>
      <c r="J52" s="41"/>
      <c r="K52" s="44"/>
      <c r="L52" s="44"/>
      <c r="M52" s="31" t="s">
        <v>82</v>
      </c>
      <c r="N52" s="31" t="s">
        <v>83</v>
      </c>
      <c r="O52" s="32">
        <f t="shared" si="3"/>
        <v>0</v>
      </c>
      <c r="P52" s="46"/>
    </row>
    <row r="53" spans="9:16" x14ac:dyDescent="0.25">
      <c r="I53" s="30"/>
      <c r="J53" s="41"/>
      <c r="K53" s="44"/>
      <c r="L53" s="44"/>
      <c r="M53" s="31" t="s">
        <v>6</v>
      </c>
      <c r="N53" s="31" t="s">
        <v>83</v>
      </c>
      <c r="O53" s="32">
        <f t="shared" si="3"/>
        <v>0</v>
      </c>
      <c r="P53" s="46"/>
    </row>
    <row r="54" spans="9:16" x14ac:dyDescent="0.25">
      <c r="I54" s="30"/>
      <c r="J54" s="41"/>
      <c r="K54" s="44"/>
      <c r="L54" s="44"/>
      <c r="M54" s="31" t="s">
        <v>16</v>
      </c>
      <c r="N54" s="31" t="s">
        <v>83</v>
      </c>
      <c r="O54" s="32">
        <f t="shared" si="3"/>
        <v>0</v>
      </c>
      <c r="P54" s="46"/>
    </row>
    <row r="55" spans="9:16" x14ac:dyDescent="0.25">
      <c r="I55" s="30"/>
      <c r="J55" s="41"/>
      <c r="K55" s="44"/>
      <c r="L55" s="44"/>
      <c r="M55" s="31" t="s">
        <v>84</v>
      </c>
      <c r="N55" s="31" t="s">
        <v>83</v>
      </c>
      <c r="O55" s="32">
        <f t="shared" si="3"/>
        <v>0</v>
      </c>
      <c r="P55" s="46"/>
    </row>
    <row r="56" spans="9:16" x14ac:dyDescent="0.25">
      <c r="I56" s="30"/>
      <c r="J56" s="41"/>
      <c r="K56" s="44"/>
      <c r="L56" s="44"/>
      <c r="M56" s="31" t="s">
        <v>85</v>
      </c>
      <c r="N56" s="31" t="s">
        <v>83</v>
      </c>
      <c r="O56" s="32">
        <f t="shared" si="3"/>
        <v>0</v>
      </c>
      <c r="P56" s="46"/>
    </row>
    <row r="57" spans="9:16" ht="30" x14ac:dyDescent="0.25">
      <c r="I57" s="30"/>
      <c r="J57" s="42"/>
      <c r="K57" s="45"/>
      <c r="L57" s="45"/>
      <c r="M57" s="31" t="s">
        <v>86</v>
      </c>
      <c r="N57" s="31" t="s">
        <v>83</v>
      </c>
      <c r="O57" s="32">
        <f t="shared" si="3"/>
        <v>0</v>
      </c>
      <c r="P57" s="46"/>
    </row>
    <row r="58" spans="9:16" x14ac:dyDescent="0.25">
      <c r="I58" s="30"/>
      <c r="J58" s="40" t="s">
        <v>95</v>
      </c>
      <c r="K58" s="43" t="s">
        <v>96</v>
      </c>
      <c r="L58" s="43" t="s">
        <v>79</v>
      </c>
      <c r="M58" s="31" t="s">
        <v>80</v>
      </c>
      <c r="N58" s="31" t="s">
        <v>64</v>
      </c>
      <c r="O58" s="32">
        <f t="shared" si="3"/>
        <v>1</v>
      </c>
      <c r="P58" s="46">
        <f>AVERAGE(O58:O64)*$F$7</f>
        <v>7.5187969924812035E-3</v>
      </c>
    </row>
    <row r="59" spans="9:16" x14ac:dyDescent="0.25">
      <c r="I59" s="30"/>
      <c r="J59" s="41"/>
      <c r="K59" s="44"/>
      <c r="L59" s="44"/>
      <c r="M59" s="31" t="s">
        <v>82</v>
      </c>
      <c r="N59" s="31" t="s">
        <v>83</v>
      </c>
      <c r="O59" s="32">
        <f t="shared" si="3"/>
        <v>0</v>
      </c>
      <c r="P59" s="46"/>
    </row>
    <row r="60" spans="9:16" x14ac:dyDescent="0.25">
      <c r="I60" s="30"/>
      <c r="J60" s="41"/>
      <c r="K60" s="44"/>
      <c r="L60" s="44"/>
      <c r="M60" s="31" t="s">
        <v>6</v>
      </c>
      <c r="N60" s="31" t="s">
        <v>83</v>
      </c>
      <c r="O60" s="32">
        <f t="shared" si="3"/>
        <v>0</v>
      </c>
      <c r="P60" s="46"/>
    </row>
    <row r="61" spans="9:16" x14ac:dyDescent="0.25">
      <c r="I61" s="30"/>
      <c r="J61" s="41"/>
      <c r="K61" s="44"/>
      <c r="L61" s="44"/>
      <c r="M61" s="31" t="s">
        <v>16</v>
      </c>
      <c r="N61" s="31" t="s">
        <v>83</v>
      </c>
      <c r="O61" s="32">
        <f t="shared" si="3"/>
        <v>0</v>
      </c>
      <c r="P61" s="46"/>
    </row>
    <row r="62" spans="9:16" x14ac:dyDescent="0.25">
      <c r="I62" s="30"/>
      <c r="J62" s="41"/>
      <c r="K62" s="44"/>
      <c r="L62" s="44"/>
      <c r="M62" s="31" t="s">
        <v>84</v>
      </c>
      <c r="N62" s="31" t="s">
        <v>83</v>
      </c>
      <c r="O62" s="32">
        <f t="shared" si="3"/>
        <v>0</v>
      </c>
      <c r="P62" s="46"/>
    </row>
    <row r="63" spans="9:16" x14ac:dyDescent="0.25">
      <c r="I63" s="30"/>
      <c r="J63" s="41"/>
      <c r="K63" s="44"/>
      <c r="L63" s="44"/>
      <c r="M63" s="31" t="s">
        <v>85</v>
      </c>
      <c r="N63" s="31" t="s">
        <v>83</v>
      </c>
      <c r="O63" s="32">
        <f t="shared" si="3"/>
        <v>0</v>
      </c>
      <c r="P63" s="46"/>
    </row>
    <row r="64" spans="9:16" ht="30" x14ac:dyDescent="0.25">
      <c r="I64" s="30"/>
      <c r="J64" s="42"/>
      <c r="K64" s="45"/>
      <c r="L64" s="45"/>
      <c r="M64" s="31" t="s">
        <v>86</v>
      </c>
      <c r="N64" s="31" t="s">
        <v>83</v>
      </c>
      <c r="O64" s="32">
        <f t="shared" si="3"/>
        <v>0</v>
      </c>
      <c r="P64" s="46"/>
    </row>
    <row r="65" spans="9:16" x14ac:dyDescent="0.25">
      <c r="I65" s="30"/>
      <c r="J65" s="40" t="s">
        <v>97</v>
      </c>
      <c r="K65" s="43" t="s">
        <v>98</v>
      </c>
      <c r="L65" s="43" t="s">
        <v>79</v>
      </c>
      <c r="M65" s="31" t="s">
        <v>99</v>
      </c>
      <c r="N65" s="31" t="s">
        <v>64</v>
      </c>
      <c r="O65" s="32">
        <f t="shared" si="3"/>
        <v>1</v>
      </c>
      <c r="P65" s="46">
        <f>AVERAGE(O65:O71)*$F$7</f>
        <v>7.5187969924812035E-3</v>
      </c>
    </row>
    <row r="66" spans="9:16" x14ac:dyDescent="0.25">
      <c r="I66" s="30"/>
      <c r="J66" s="41"/>
      <c r="K66" s="44"/>
      <c r="L66" s="44"/>
      <c r="M66" s="31" t="s">
        <v>82</v>
      </c>
      <c r="N66" s="31" t="s">
        <v>83</v>
      </c>
      <c r="O66" s="32">
        <f t="shared" si="3"/>
        <v>0</v>
      </c>
      <c r="P66" s="46"/>
    </row>
    <row r="67" spans="9:16" x14ac:dyDescent="0.25">
      <c r="I67" s="30"/>
      <c r="J67" s="41"/>
      <c r="K67" s="44"/>
      <c r="L67" s="44"/>
      <c r="M67" s="31" t="s">
        <v>6</v>
      </c>
      <c r="N67" s="31" t="s">
        <v>83</v>
      </c>
      <c r="O67" s="32">
        <f t="shared" si="3"/>
        <v>0</v>
      </c>
      <c r="P67" s="46"/>
    </row>
    <row r="68" spans="9:16" x14ac:dyDescent="0.25">
      <c r="I68" s="30"/>
      <c r="J68" s="41"/>
      <c r="K68" s="44"/>
      <c r="L68" s="44"/>
      <c r="M68" s="31" t="s">
        <v>16</v>
      </c>
      <c r="N68" s="31" t="s">
        <v>83</v>
      </c>
      <c r="O68" s="32">
        <f t="shared" si="3"/>
        <v>0</v>
      </c>
      <c r="P68" s="46"/>
    </row>
    <row r="69" spans="9:16" x14ac:dyDescent="0.25">
      <c r="I69" s="30"/>
      <c r="J69" s="41"/>
      <c r="K69" s="44"/>
      <c r="L69" s="44"/>
      <c r="M69" s="31" t="s">
        <v>84</v>
      </c>
      <c r="N69" s="31" t="s">
        <v>83</v>
      </c>
      <c r="O69" s="32">
        <f t="shared" si="3"/>
        <v>0</v>
      </c>
      <c r="P69" s="46"/>
    </row>
    <row r="70" spans="9:16" x14ac:dyDescent="0.25">
      <c r="I70" s="30"/>
      <c r="J70" s="41"/>
      <c r="K70" s="44"/>
      <c r="L70" s="44"/>
      <c r="M70" s="31" t="s">
        <v>85</v>
      </c>
      <c r="N70" s="31" t="s">
        <v>83</v>
      </c>
      <c r="O70" s="32">
        <f t="shared" si="3"/>
        <v>0</v>
      </c>
      <c r="P70" s="46"/>
    </row>
    <row r="71" spans="9:16" ht="30" x14ac:dyDescent="0.25">
      <c r="I71" s="30"/>
      <c r="J71" s="42"/>
      <c r="K71" s="45"/>
      <c r="L71" s="45"/>
      <c r="M71" s="31" t="s">
        <v>86</v>
      </c>
      <c r="N71" s="31" t="s">
        <v>83</v>
      </c>
      <c r="O71" s="32">
        <f t="shared" si="3"/>
        <v>0</v>
      </c>
      <c r="P71" s="46"/>
    </row>
    <row r="72" spans="9:16" x14ac:dyDescent="0.25">
      <c r="I72" s="30"/>
      <c r="J72" s="40" t="s">
        <v>100</v>
      </c>
      <c r="K72" s="43" t="s">
        <v>101</v>
      </c>
      <c r="L72" s="43" t="s">
        <v>79</v>
      </c>
      <c r="M72" s="31" t="s">
        <v>99</v>
      </c>
      <c r="N72" s="31" t="s">
        <v>64</v>
      </c>
      <c r="O72" s="32">
        <f t="shared" si="3"/>
        <v>1</v>
      </c>
      <c r="P72" s="46">
        <f>AVERAGE(O72:O78)*$F$7</f>
        <v>7.5187969924812035E-3</v>
      </c>
    </row>
    <row r="73" spans="9:16" x14ac:dyDescent="0.25">
      <c r="I73" s="30"/>
      <c r="J73" s="41"/>
      <c r="K73" s="44"/>
      <c r="L73" s="44"/>
      <c r="M73" s="31" t="s">
        <v>82</v>
      </c>
      <c r="N73" s="31" t="s">
        <v>83</v>
      </c>
      <c r="O73" s="32">
        <f t="shared" si="3"/>
        <v>0</v>
      </c>
      <c r="P73" s="46"/>
    </row>
    <row r="74" spans="9:16" x14ac:dyDescent="0.25">
      <c r="I74" s="30"/>
      <c r="J74" s="41"/>
      <c r="K74" s="44"/>
      <c r="L74" s="44"/>
      <c r="M74" s="31" t="s">
        <v>6</v>
      </c>
      <c r="N74" s="31" t="s">
        <v>83</v>
      </c>
      <c r="O74" s="32">
        <f t="shared" si="3"/>
        <v>0</v>
      </c>
      <c r="P74" s="46"/>
    </row>
    <row r="75" spans="9:16" x14ac:dyDescent="0.25">
      <c r="I75" s="30"/>
      <c r="J75" s="41"/>
      <c r="K75" s="44"/>
      <c r="L75" s="44"/>
      <c r="M75" s="31" t="s">
        <v>16</v>
      </c>
      <c r="N75" s="31" t="s">
        <v>83</v>
      </c>
      <c r="O75" s="32">
        <f t="shared" si="3"/>
        <v>0</v>
      </c>
      <c r="P75" s="46"/>
    </row>
    <row r="76" spans="9:16" x14ac:dyDescent="0.25">
      <c r="I76" s="30"/>
      <c r="J76" s="41"/>
      <c r="K76" s="44"/>
      <c r="L76" s="44"/>
      <c r="M76" s="31" t="s">
        <v>84</v>
      </c>
      <c r="N76" s="31" t="s">
        <v>83</v>
      </c>
      <c r="O76" s="32">
        <f t="shared" si="3"/>
        <v>0</v>
      </c>
      <c r="P76" s="46"/>
    </row>
    <row r="77" spans="9:16" x14ac:dyDescent="0.25">
      <c r="I77" s="30"/>
      <c r="J77" s="41"/>
      <c r="K77" s="44"/>
      <c r="L77" s="44"/>
      <c r="M77" s="31" t="s">
        <v>85</v>
      </c>
      <c r="N77" s="31" t="s">
        <v>83</v>
      </c>
      <c r="O77" s="32">
        <f t="shared" si="3"/>
        <v>0</v>
      </c>
      <c r="P77" s="46"/>
    </row>
    <row r="78" spans="9:16" ht="30" x14ac:dyDescent="0.25">
      <c r="I78" s="30"/>
      <c r="J78" s="42"/>
      <c r="K78" s="45"/>
      <c r="L78" s="45"/>
      <c r="M78" s="31" t="s">
        <v>86</v>
      </c>
      <c r="N78" s="31" t="s">
        <v>83</v>
      </c>
      <c r="O78" s="32">
        <f t="shared" si="3"/>
        <v>0</v>
      </c>
      <c r="P78" s="46"/>
    </row>
    <row r="79" spans="9:16" x14ac:dyDescent="0.25">
      <c r="I79" s="30"/>
      <c r="J79" s="40" t="s">
        <v>102</v>
      </c>
      <c r="K79" s="43" t="s">
        <v>103</v>
      </c>
      <c r="L79" s="43" t="s">
        <v>79</v>
      </c>
      <c r="M79" s="31" t="s">
        <v>99</v>
      </c>
      <c r="N79" s="31" t="s">
        <v>64</v>
      </c>
      <c r="O79" s="32">
        <f t="shared" si="3"/>
        <v>1</v>
      </c>
      <c r="P79" s="46">
        <f>AVERAGE(O79:O85)*$F$7</f>
        <v>7.5187969924812035E-3</v>
      </c>
    </row>
    <row r="80" spans="9:16" x14ac:dyDescent="0.25">
      <c r="I80" s="30"/>
      <c r="J80" s="41"/>
      <c r="K80" s="44"/>
      <c r="L80" s="44"/>
      <c r="M80" s="31" t="s">
        <v>82</v>
      </c>
      <c r="N80" s="31" t="s">
        <v>83</v>
      </c>
      <c r="O80" s="32">
        <f t="shared" si="3"/>
        <v>0</v>
      </c>
      <c r="P80" s="46"/>
    </row>
    <row r="81" spans="9:19" x14ac:dyDescent="0.25">
      <c r="I81" s="30"/>
      <c r="J81" s="41"/>
      <c r="K81" s="44"/>
      <c r="L81" s="44"/>
      <c r="M81" s="31" t="s">
        <v>6</v>
      </c>
      <c r="N81" s="31" t="s">
        <v>83</v>
      </c>
      <c r="O81" s="32">
        <f t="shared" si="3"/>
        <v>0</v>
      </c>
      <c r="P81" s="46"/>
    </row>
    <row r="82" spans="9:19" x14ac:dyDescent="0.25">
      <c r="I82" s="30"/>
      <c r="J82" s="41"/>
      <c r="K82" s="44"/>
      <c r="L82" s="44"/>
      <c r="M82" s="31" t="s">
        <v>16</v>
      </c>
      <c r="N82" s="31" t="s">
        <v>83</v>
      </c>
      <c r="O82" s="32">
        <f t="shared" si="3"/>
        <v>0</v>
      </c>
      <c r="P82" s="46"/>
    </row>
    <row r="83" spans="9:19" x14ac:dyDescent="0.25">
      <c r="I83" s="30"/>
      <c r="J83" s="41"/>
      <c r="K83" s="44"/>
      <c r="L83" s="44"/>
      <c r="M83" s="31" t="s">
        <v>84</v>
      </c>
      <c r="N83" s="31" t="s">
        <v>83</v>
      </c>
      <c r="O83" s="32">
        <f t="shared" si="3"/>
        <v>0</v>
      </c>
      <c r="P83" s="46"/>
    </row>
    <row r="84" spans="9:19" x14ac:dyDescent="0.25">
      <c r="I84" s="30"/>
      <c r="J84" s="41"/>
      <c r="K84" s="44"/>
      <c r="L84" s="44"/>
      <c r="M84" s="31" t="s">
        <v>85</v>
      </c>
      <c r="N84" s="31" t="s">
        <v>83</v>
      </c>
      <c r="O84" s="32">
        <f t="shared" si="3"/>
        <v>0</v>
      </c>
      <c r="P84" s="46"/>
    </row>
    <row r="85" spans="9:19" ht="30" x14ac:dyDescent="0.25">
      <c r="I85" s="30"/>
      <c r="J85" s="42"/>
      <c r="K85" s="45"/>
      <c r="L85" s="45"/>
      <c r="M85" s="31" t="s">
        <v>86</v>
      </c>
      <c r="N85" s="31" t="s">
        <v>83</v>
      </c>
      <c r="O85" s="32">
        <f t="shared" si="3"/>
        <v>0</v>
      </c>
      <c r="P85" s="46"/>
    </row>
    <row r="86" spans="9:19" x14ac:dyDescent="0.25">
      <c r="I86" s="30"/>
      <c r="J86" s="40" t="s">
        <v>104</v>
      </c>
      <c r="K86" s="47"/>
      <c r="L86" s="47"/>
      <c r="M86" s="31" t="s">
        <v>105</v>
      </c>
      <c r="N86" s="31" t="s">
        <v>81</v>
      </c>
      <c r="O86" s="32">
        <f t="shared" si="3"/>
        <v>1</v>
      </c>
      <c r="P86" s="46">
        <v>0.02</v>
      </c>
    </row>
    <row r="87" spans="9:19" x14ac:dyDescent="0.25">
      <c r="I87" s="30"/>
      <c r="J87" s="41"/>
      <c r="K87" s="48"/>
      <c r="L87" s="48"/>
      <c r="M87" s="31" t="s">
        <v>106</v>
      </c>
      <c r="N87" s="31" t="s">
        <v>81</v>
      </c>
      <c r="O87" s="32">
        <f t="shared" si="3"/>
        <v>1</v>
      </c>
      <c r="P87" s="46"/>
    </row>
    <row r="88" spans="9:19" x14ac:dyDescent="0.25">
      <c r="I88" s="30"/>
      <c r="J88" s="41"/>
      <c r="K88" s="48"/>
      <c r="L88" s="48"/>
      <c r="M88" s="31" t="s">
        <v>107</v>
      </c>
      <c r="N88" s="31" t="s">
        <v>81</v>
      </c>
      <c r="O88" s="32">
        <f t="shared" si="3"/>
        <v>1</v>
      </c>
      <c r="P88" s="46"/>
    </row>
    <row r="89" spans="9:19" x14ac:dyDescent="0.25">
      <c r="I89" s="30"/>
      <c r="J89" s="42"/>
      <c r="K89" s="49"/>
      <c r="L89" s="49"/>
      <c r="M89" s="31" t="s">
        <v>108</v>
      </c>
      <c r="N89" s="31" t="s">
        <v>81</v>
      </c>
      <c r="O89" s="32">
        <f t="shared" si="3"/>
        <v>1</v>
      </c>
      <c r="P89" s="46"/>
    </row>
    <row r="90" spans="9:19" ht="30" customHeight="1" x14ac:dyDescent="0.25">
      <c r="J90" s="33"/>
      <c r="K90" s="33"/>
      <c r="L90" s="33"/>
      <c r="M90" s="33"/>
      <c r="N90" s="31" t="s">
        <v>109</v>
      </c>
      <c r="O90" s="32"/>
      <c r="P90" s="32">
        <f>SUM(P10+P14+P17+P20+P23+P30+P37+P44+P51+P58+P65+P72+P79+P86)</f>
        <v>0.38353383458646617</v>
      </c>
      <c r="R90" s="20" t="s">
        <v>120</v>
      </c>
      <c r="S90" s="21">
        <v>0.05</v>
      </c>
    </row>
    <row r="91" spans="9:19" x14ac:dyDescent="0.25">
      <c r="P91" s="34"/>
    </row>
    <row r="92" spans="9:19" x14ac:dyDescent="0.25">
      <c r="P92" s="34"/>
    </row>
    <row r="93" spans="9:19" x14ac:dyDescent="0.25">
      <c r="P93" s="34"/>
    </row>
    <row r="100" spans="13:14" x14ac:dyDescent="0.25">
      <c r="M100" s="22" t="s">
        <v>68</v>
      </c>
      <c r="N100" s="22">
        <v>1</v>
      </c>
    </row>
    <row r="101" spans="13:14" x14ac:dyDescent="0.25">
      <c r="M101" s="22" t="s">
        <v>113</v>
      </c>
      <c r="N101" s="22">
        <v>1</v>
      </c>
    </row>
    <row r="102" spans="13:14" x14ac:dyDescent="0.25">
      <c r="M102" s="22" t="s">
        <v>75</v>
      </c>
      <c r="N102" s="22">
        <v>1</v>
      </c>
    </row>
    <row r="103" spans="13:14" x14ac:dyDescent="0.25">
      <c r="M103" s="22" t="s">
        <v>121</v>
      </c>
      <c r="N103" s="22">
        <v>13</v>
      </c>
    </row>
    <row r="104" spans="13:14" x14ac:dyDescent="0.25">
      <c r="M104" s="35" t="s">
        <v>115</v>
      </c>
      <c r="N104" s="35">
        <f>N100+N101+N102+N103</f>
        <v>16</v>
      </c>
    </row>
    <row r="117" spans="13:13" x14ac:dyDescent="0.25">
      <c r="M117" s="36">
        <f>0.15*100</f>
        <v>15</v>
      </c>
    </row>
    <row r="118" spans="13:13" x14ac:dyDescent="0.25">
      <c r="M118" s="36"/>
    </row>
    <row r="119" spans="13:13" x14ac:dyDescent="0.25">
      <c r="M119" s="36"/>
    </row>
    <row r="120" spans="13:13" x14ac:dyDescent="0.25">
      <c r="M120" s="36"/>
    </row>
    <row r="121" spans="13:13" x14ac:dyDescent="0.25">
      <c r="M121" s="36">
        <f>0.0394736842105263*100</f>
        <v>3.9473684210526301</v>
      </c>
    </row>
    <row r="122" spans="13:13" x14ac:dyDescent="0.25">
      <c r="M122" s="36"/>
    </row>
    <row r="123" spans="13:13" x14ac:dyDescent="0.25">
      <c r="M123" s="36"/>
    </row>
    <row r="124" spans="13:13" x14ac:dyDescent="0.25">
      <c r="M124" s="36">
        <v>3.9473684210526321E-2</v>
      </c>
    </row>
    <row r="125" spans="13:13" x14ac:dyDescent="0.25">
      <c r="M125" s="36"/>
    </row>
    <row r="126" spans="13:13" x14ac:dyDescent="0.25">
      <c r="M126" s="36"/>
    </row>
    <row r="127" spans="13:13" x14ac:dyDescent="0.25">
      <c r="M127" s="36">
        <v>3.6842105263157891E-2</v>
      </c>
    </row>
    <row r="128" spans="13:13" x14ac:dyDescent="0.25">
      <c r="M128" s="36"/>
    </row>
    <row r="129" spans="13:13" x14ac:dyDescent="0.25">
      <c r="M129" s="36"/>
    </row>
    <row r="130" spans="13:13" x14ac:dyDescent="0.25">
      <c r="M130" s="36">
        <v>1.5037593984962407E-2</v>
      </c>
    </row>
    <row r="131" spans="13:13" x14ac:dyDescent="0.25">
      <c r="M131" s="36"/>
    </row>
    <row r="132" spans="13:13" x14ac:dyDescent="0.25">
      <c r="M132" s="36"/>
    </row>
    <row r="133" spans="13:13" x14ac:dyDescent="0.25">
      <c r="M133" s="36"/>
    </row>
    <row r="134" spans="13:13" x14ac:dyDescent="0.25">
      <c r="M134" s="36"/>
    </row>
    <row r="135" spans="13:13" x14ac:dyDescent="0.25">
      <c r="M135" s="36"/>
    </row>
    <row r="136" spans="13:13" x14ac:dyDescent="0.25">
      <c r="M136" s="36"/>
    </row>
    <row r="137" spans="13:13" x14ac:dyDescent="0.25">
      <c r="M137" s="36">
        <v>1.5037593984962407E-2</v>
      </c>
    </row>
    <row r="138" spans="13:13" x14ac:dyDescent="0.25">
      <c r="M138" s="36"/>
    </row>
    <row r="139" spans="13:13" x14ac:dyDescent="0.25">
      <c r="M139" s="36"/>
    </row>
    <row r="140" spans="13:13" x14ac:dyDescent="0.25">
      <c r="M140" s="36"/>
    </row>
    <row r="141" spans="13:13" x14ac:dyDescent="0.25">
      <c r="M141" s="36"/>
    </row>
    <row r="142" spans="13:13" x14ac:dyDescent="0.25">
      <c r="M142" s="36"/>
    </row>
    <row r="143" spans="13:13" x14ac:dyDescent="0.25">
      <c r="M143" s="36"/>
    </row>
    <row r="144" spans="13:13" x14ac:dyDescent="0.25">
      <c r="M144" s="36">
        <v>1.5037593984962407E-2</v>
      </c>
    </row>
    <row r="145" spans="13:13" x14ac:dyDescent="0.25">
      <c r="M145" s="36"/>
    </row>
    <row r="146" spans="13:13" x14ac:dyDescent="0.25">
      <c r="M146" s="36"/>
    </row>
    <row r="147" spans="13:13" x14ac:dyDescent="0.25">
      <c r="M147" s="36"/>
    </row>
    <row r="148" spans="13:13" x14ac:dyDescent="0.25">
      <c r="M148" s="36"/>
    </row>
    <row r="149" spans="13:13" x14ac:dyDescent="0.25">
      <c r="M149" s="36"/>
    </row>
    <row r="150" spans="13:13" x14ac:dyDescent="0.25">
      <c r="M150" s="36"/>
    </row>
    <row r="151" spans="13:13" x14ac:dyDescent="0.25">
      <c r="M151" s="36">
        <v>1.5037593984962407E-2</v>
      </c>
    </row>
    <row r="152" spans="13:13" x14ac:dyDescent="0.25">
      <c r="M152" s="36"/>
    </row>
    <row r="153" spans="13:13" x14ac:dyDescent="0.25">
      <c r="M153" s="36"/>
    </row>
    <row r="154" spans="13:13" x14ac:dyDescent="0.25">
      <c r="M154" s="36"/>
    </row>
    <row r="155" spans="13:13" x14ac:dyDescent="0.25">
      <c r="M155" s="36"/>
    </row>
    <row r="156" spans="13:13" x14ac:dyDescent="0.25">
      <c r="M156" s="36"/>
    </row>
    <row r="157" spans="13:13" x14ac:dyDescent="0.25">
      <c r="M157" s="36"/>
    </row>
    <row r="158" spans="13:13" x14ac:dyDescent="0.25">
      <c r="M158" s="36">
        <v>7.5187969924812035E-3</v>
      </c>
    </row>
    <row r="159" spans="13:13" x14ac:dyDescent="0.25">
      <c r="M159" s="36"/>
    </row>
    <row r="160" spans="13:13" x14ac:dyDescent="0.25">
      <c r="M160" s="36"/>
    </row>
    <row r="161" spans="13:13" x14ac:dyDescent="0.25">
      <c r="M161" s="36"/>
    </row>
    <row r="162" spans="13:13" x14ac:dyDescent="0.25">
      <c r="M162" s="36"/>
    </row>
    <row r="163" spans="13:13" x14ac:dyDescent="0.25">
      <c r="M163" s="36"/>
    </row>
    <row r="164" spans="13:13" x14ac:dyDescent="0.25">
      <c r="M164" s="36"/>
    </row>
    <row r="165" spans="13:13" x14ac:dyDescent="0.25">
      <c r="M165" s="36">
        <v>7.5187969924812035E-3</v>
      </c>
    </row>
    <row r="166" spans="13:13" x14ac:dyDescent="0.25">
      <c r="M166" s="36"/>
    </row>
    <row r="167" spans="13:13" x14ac:dyDescent="0.25">
      <c r="M167" s="36"/>
    </row>
    <row r="168" spans="13:13" x14ac:dyDescent="0.25">
      <c r="M168" s="36"/>
    </row>
    <row r="169" spans="13:13" x14ac:dyDescent="0.25">
      <c r="M169" s="36"/>
    </row>
    <row r="170" spans="13:13" x14ac:dyDescent="0.25">
      <c r="M170" s="36"/>
    </row>
    <row r="171" spans="13:13" x14ac:dyDescent="0.25">
      <c r="M171" s="36"/>
    </row>
    <row r="172" spans="13:13" x14ac:dyDescent="0.25">
      <c r="M172" s="36">
        <v>7.5187969924812035E-3</v>
      </c>
    </row>
    <row r="173" spans="13:13" x14ac:dyDescent="0.25">
      <c r="M173" s="36"/>
    </row>
    <row r="174" spans="13:13" x14ac:dyDescent="0.25">
      <c r="M174" s="36"/>
    </row>
    <row r="175" spans="13:13" x14ac:dyDescent="0.25">
      <c r="M175" s="36"/>
    </row>
    <row r="176" spans="13:13" x14ac:dyDescent="0.25">
      <c r="M176" s="36"/>
    </row>
    <row r="177" spans="13:13" x14ac:dyDescent="0.25">
      <c r="M177" s="36"/>
    </row>
    <row r="178" spans="13:13" x14ac:dyDescent="0.25">
      <c r="M178" s="36"/>
    </row>
    <row r="179" spans="13:13" x14ac:dyDescent="0.25">
      <c r="M179" s="36">
        <v>7.5187969924812035E-3</v>
      </c>
    </row>
    <row r="180" spans="13:13" x14ac:dyDescent="0.25">
      <c r="M180" s="36"/>
    </row>
    <row r="181" spans="13:13" x14ac:dyDescent="0.25">
      <c r="M181" s="36"/>
    </row>
    <row r="182" spans="13:13" x14ac:dyDescent="0.25">
      <c r="M182" s="36"/>
    </row>
    <row r="183" spans="13:13" x14ac:dyDescent="0.25">
      <c r="M183" s="36"/>
    </row>
    <row r="184" spans="13:13" x14ac:dyDescent="0.25">
      <c r="M184" s="36"/>
    </row>
    <row r="185" spans="13:13" x14ac:dyDescent="0.25">
      <c r="M185" s="36"/>
    </row>
    <row r="186" spans="13:13" x14ac:dyDescent="0.25">
      <c r="M186" s="36">
        <v>7.5187969924812035E-3</v>
      </c>
    </row>
    <row r="187" spans="13:13" x14ac:dyDescent="0.25">
      <c r="M187" s="36"/>
    </row>
    <row r="188" spans="13:13" x14ac:dyDescent="0.25">
      <c r="M188" s="36"/>
    </row>
    <row r="189" spans="13:13" x14ac:dyDescent="0.25">
      <c r="M189" s="36"/>
    </row>
    <row r="190" spans="13:13" x14ac:dyDescent="0.25">
      <c r="M190" s="36"/>
    </row>
    <row r="191" spans="13:13" x14ac:dyDescent="0.25">
      <c r="M191" s="36"/>
    </row>
    <row r="192" spans="13:13" x14ac:dyDescent="0.25">
      <c r="M192" s="36"/>
    </row>
    <row r="193" spans="13:13" x14ac:dyDescent="0.25">
      <c r="M193" s="36">
        <v>0.02</v>
      </c>
    </row>
    <row r="194" spans="13:13" x14ac:dyDescent="0.25">
      <c r="M194" s="36"/>
    </row>
    <row r="195" spans="13:13" x14ac:dyDescent="0.25">
      <c r="M195" s="36"/>
    </row>
    <row r="196" spans="13:13" x14ac:dyDescent="0.25">
      <c r="M196" s="36"/>
    </row>
  </sheetData>
  <mergeCells count="56">
    <mergeCell ref="J10:J13"/>
    <mergeCell ref="K10:K13"/>
    <mergeCell ref="L10:L13"/>
    <mergeCell ref="P10:P13"/>
    <mergeCell ref="J14:J16"/>
    <mergeCell ref="K14:K16"/>
    <mergeCell ref="L14:L16"/>
    <mergeCell ref="P14:P16"/>
    <mergeCell ref="J17:J19"/>
    <mergeCell ref="K17:K19"/>
    <mergeCell ref="L17:L19"/>
    <mergeCell ref="P17:P19"/>
    <mergeCell ref="J20:J22"/>
    <mergeCell ref="K20:K22"/>
    <mergeCell ref="L20:L22"/>
    <mergeCell ref="P20:P22"/>
    <mergeCell ref="J23:J29"/>
    <mergeCell ref="K23:K29"/>
    <mergeCell ref="L23:L29"/>
    <mergeCell ref="P23:P29"/>
    <mergeCell ref="J30:J36"/>
    <mergeCell ref="K30:K36"/>
    <mergeCell ref="L30:L36"/>
    <mergeCell ref="P30:P36"/>
    <mergeCell ref="J37:J43"/>
    <mergeCell ref="K37:K43"/>
    <mergeCell ref="L37:L43"/>
    <mergeCell ref="P37:P43"/>
    <mergeCell ref="J44:J50"/>
    <mergeCell ref="K44:K50"/>
    <mergeCell ref="L44:L50"/>
    <mergeCell ref="P44:P50"/>
    <mergeCell ref="J51:J57"/>
    <mergeCell ref="K51:K57"/>
    <mergeCell ref="L51:L57"/>
    <mergeCell ref="P51:P57"/>
    <mergeCell ref="J58:J64"/>
    <mergeCell ref="K58:K64"/>
    <mergeCell ref="L58:L64"/>
    <mergeCell ref="P58:P64"/>
    <mergeCell ref="J65:J71"/>
    <mergeCell ref="K65:K71"/>
    <mergeCell ref="L65:L71"/>
    <mergeCell ref="P65:P71"/>
    <mergeCell ref="J72:J78"/>
    <mergeCell ref="K72:K78"/>
    <mergeCell ref="L72:L78"/>
    <mergeCell ref="P72:P78"/>
    <mergeCell ref="J79:J85"/>
    <mergeCell ref="K79:K85"/>
    <mergeCell ref="L79:L85"/>
    <mergeCell ref="P79:P85"/>
    <mergeCell ref="J86:J89"/>
    <mergeCell ref="K86:K89"/>
    <mergeCell ref="L86:L89"/>
    <mergeCell ref="P86:P8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workbookViewId="0">
      <selection activeCell="Q16" sqref="Q16"/>
    </sheetView>
  </sheetViews>
  <sheetFormatPr defaultRowHeight="15" x14ac:dyDescent="0.25"/>
  <cols>
    <col min="2" max="2" width="28.28515625" bestFit="1" customWidth="1"/>
    <col min="3" max="3" width="13.28515625" customWidth="1"/>
    <col min="4" max="4" width="15.7109375" customWidth="1"/>
  </cols>
  <sheetData>
    <row r="2" spans="2:4" ht="15.75" thickBot="1" x14ac:dyDescent="0.3"/>
    <row r="3" spans="2:4" x14ac:dyDescent="0.25">
      <c r="B3" s="11" t="s">
        <v>24</v>
      </c>
      <c r="C3" s="6" t="s">
        <v>26</v>
      </c>
      <c r="D3" s="51" t="s">
        <v>28</v>
      </c>
    </row>
    <row r="4" spans="2:4" ht="15.75" thickBot="1" x14ac:dyDescent="0.3">
      <c r="B4" s="12" t="s">
        <v>25</v>
      </c>
      <c r="C4" s="7" t="s">
        <v>27</v>
      </c>
      <c r="D4" s="52"/>
    </row>
    <row r="5" spans="2:4" ht="15.75" thickBot="1" x14ac:dyDescent="0.3">
      <c r="B5" s="13" t="s">
        <v>2</v>
      </c>
      <c r="C5" s="9">
        <v>44986</v>
      </c>
      <c r="D5" s="9">
        <v>45017</v>
      </c>
    </row>
    <row r="6" spans="2:4" ht="15.75" thickBot="1" x14ac:dyDescent="0.3">
      <c r="B6" s="13" t="s">
        <v>3</v>
      </c>
      <c r="C6" s="9">
        <v>44986</v>
      </c>
      <c r="D6" s="9">
        <v>45017</v>
      </c>
    </row>
    <row r="7" spans="2:4" ht="15.75" thickBot="1" x14ac:dyDescent="0.3">
      <c r="B7" s="13" t="s">
        <v>29</v>
      </c>
      <c r="C7" s="9">
        <v>44927</v>
      </c>
      <c r="D7" s="9">
        <v>45292</v>
      </c>
    </row>
    <row r="8" spans="2:4" ht="15.75" thickBot="1" x14ac:dyDescent="0.3">
      <c r="B8" s="13" t="s">
        <v>30</v>
      </c>
      <c r="C8" s="9">
        <v>45047</v>
      </c>
      <c r="D8" s="9">
        <v>45413</v>
      </c>
    </row>
    <row r="9" spans="2:4" ht="15.75" thickBot="1" x14ac:dyDescent="0.3">
      <c r="B9" s="13" t="s">
        <v>6</v>
      </c>
      <c r="C9" s="9">
        <v>45139</v>
      </c>
      <c r="D9" s="9">
        <v>45444</v>
      </c>
    </row>
    <row r="10" spans="2:4" ht="15.75" thickBot="1" x14ac:dyDescent="0.3">
      <c r="B10" s="13" t="s">
        <v>31</v>
      </c>
      <c r="C10" s="9">
        <v>45413</v>
      </c>
      <c r="D10" s="9">
        <v>45597</v>
      </c>
    </row>
    <row r="11" spans="2:4" ht="15.75" thickBot="1" x14ac:dyDescent="0.3">
      <c r="B11" s="13" t="s">
        <v>32</v>
      </c>
      <c r="C11" s="9">
        <v>45597</v>
      </c>
      <c r="D11" s="9">
        <v>45748</v>
      </c>
    </row>
    <row r="12" spans="2:4" ht="15.75" thickBot="1" x14ac:dyDescent="0.3">
      <c r="B12" s="13" t="s">
        <v>7</v>
      </c>
      <c r="C12" s="9">
        <v>45200</v>
      </c>
      <c r="D12" s="9">
        <v>45748</v>
      </c>
    </row>
    <row r="13" spans="2:4" ht="15.75" thickBot="1" x14ac:dyDescent="0.3">
      <c r="B13" s="13" t="s">
        <v>33</v>
      </c>
      <c r="C13" s="9">
        <v>45170</v>
      </c>
      <c r="D13" s="9">
        <v>45597</v>
      </c>
    </row>
    <row r="14" spans="2:4" ht="15.75" thickBot="1" x14ac:dyDescent="0.3">
      <c r="B14" s="13" t="s">
        <v>34</v>
      </c>
      <c r="C14" s="9">
        <v>45078</v>
      </c>
      <c r="D14" s="9">
        <v>45261</v>
      </c>
    </row>
    <row r="15" spans="2:4" ht="15.75" thickBot="1" x14ac:dyDescent="0.3">
      <c r="B15" s="13" t="s">
        <v>21</v>
      </c>
      <c r="C15" s="9">
        <v>45108</v>
      </c>
      <c r="D15" s="9">
        <v>45474</v>
      </c>
    </row>
    <row r="16" spans="2:4" ht="15.75" thickBot="1" x14ac:dyDescent="0.3">
      <c r="B16" s="13" t="s">
        <v>19</v>
      </c>
      <c r="C16" s="9">
        <v>45597</v>
      </c>
      <c r="D16" s="10" t="s">
        <v>35</v>
      </c>
    </row>
    <row r="17" spans="2:4" ht="15.75" thickBot="1" x14ac:dyDescent="0.3">
      <c r="B17" s="13" t="s">
        <v>36</v>
      </c>
      <c r="C17" s="9">
        <v>45597</v>
      </c>
      <c r="D17" s="9">
        <v>45689</v>
      </c>
    </row>
    <row r="18" spans="2:4" ht="15.75" thickBot="1" x14ac:dyDescent="0.3">
      <c r="B18" s="13" t="s">
        <v>37</v>
      </c>
      <c r="C18" s="9">
        <v>45597</v>
      </c>
      <c r="D18" s="9">
        <v>45717</v>
      </c>
    </row>
    <row r="19" spans="2:4" ht="15.75" thickBot="1" x14ac:dyDescent="0.3">
      <c r="B19" s="13" t="s">
        <v>23</v>
      </c>
      <c r="C19" s="9">
        <v>45658</v>
      </c>
      <c r="D19" s="9">
        <v>45839</v>
      </c>
    </row>
    <row r="20" spans="2:4" x14ac:dyDescent="0.25">
      <c r="B20" s="14" t="s">
        <v>38</v>
      </c>
      <c r="C20" s="53">
        <v>45474</v>
      </c>
      <c r="D20" s="53">
        <v>45992</v>
      </c>
    </row>
    <row r="21" spans="2:4" ht="15.75" thickBot="1" x14ac:dyDescent="0.3">
      <c r="B21" s="13" t="s">
        <v>39</v>
      </c>
      <c r="C21" s="54"/>
      <c r="D21" s="54"/>
    </row>
    <row r="22" spans="2:4" ht="15.75" thickBot="1" x14ac:dyDescent="0.3">
      <c r="B22" s="13" t="s">
        <v>9</v>
      </c>
      <c r="C22" s="9">
        <v>45658</v>
      </c>
      <c r="D22" s="9">
        <v>45839</v>
      </c>
    </row>
    <row r="23" spans="2:4" x14ac:dyDescent="0.25">
      <c r="B23" s="14" t="s">
        <v>40</v>
      </c>
      <c r="C23" s="53">
        <v>45901</v>
      </c>
      <c r="D23" s="53">
        <v>45992</v>
      </c>
    </row>
    <row r="24" spans="2:4" x14ac:dyDescent="0.25">
      <c r="B24" s="14" t="s">
        <v>41</v>
      </c>
      <c r="C24" s="55"/>
      <c r="D24" s="55"/>
    </row>
    <row r="25" spans="2:4" ht="15.75" thickBot="1" x14ac:dyDescent="0.3">
      <c r="B25" s="13" t="s">
        <v>42</v>
      </c>
      <c r="C25" s="54"/>
      <c r="D25" s="54"/>
    </row>
  </sheetData>
  <mergeCells count="5">
    <mergeCell ref="D3:D4"/>
    <mergeCell ref="C20:C21"/>
    <mergeCell ref="D20:D21"/>
    <mergeCell ref="C23:C25"/>
    <mergeCell ref="D23:D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workbookViewId="0">
      <selection activeCell="J18" sqref="J18"/>
    </sheetView>
  </sheetViews>
  <sheetFormatPr defaultRowHeight="15" x14ac:dyDescent="0.25"/>
  <cols>
    <col min="3" max="3" width="43" bestFit="1" customWidth="1"/>
  </cols>
  <sheetData>
    <row r="3" spans="2:5" ht="15.75" thickBot="1" x14ac:dyDescent="0.3"/>
    <row r="4" spans="2:5" ht="15.75" thickBot="1" x14ac:dyDescent="0.3">
      <c r="B4" s="16" t="s">
        <v>13</v>
      </c>
      <c r="C4" s="17" t="s">
        <v>14</v>
      </c>
      <c r="D4" s="17" t="s">
        <v>0</v>
      </c>
      <c r="E4" s="17" t="s">
        <v>1</v>
      </c>
    </row>
    <row r="5" spans="2:5" ht="15.75" thickBot="1" x14ac:dyDescent="0.3">
      <c r="B5" s="15">
        <v>1</v>
      </c>
      <c r="C5" s="8" t="s">
        <v>43</v>
      </c>
      <c r="D5" s="9">
        <v>45231</v>
      </c>
      <c r="E5" s="9">
        <v>45413</v>
      </c>
    </row>
    <row r="6" spans="2:5" ht="15.75" thickBot="1" x14ac:dyDescent="0.3">
      <c r="B6" s="15">
        <v>2</v>
      </c>
      <c r="C6" s="8" t="s">
        <v>44</v>
      </c>
      <c r="D6" s="9">
        <v>45261</v>
      </c>
      <c r="E6" s="9">
        <v>45444</v>
      </c>
    </row>
    <row r="7" spans="2:5" ht="15.75" thickBot="1" x14ac:dyDescent="0.3">
      <c r="B7" s="15">
        <v>3</v>
      </c>
      <c r="C7" s="8" t="s">
        <v>45</v>
      </c>
      <c r="D7" s="9">
        <v>45444</v>
      </c>
      <c r="E7" s="9">
        <v>45962</v>
      </c>
    </row>
    <row r="8" spans="2:5" ht="15.75" thickBot="1" x14ac:dyDescent="0.3">
      <c r="B8" s="15">
        <v>4</v>
      </c>
      <c r="C8" s="8" t="s">
        <v>46</v>
      </c>
      <c r="D8" s="9">
        <v>45505</v>
      </c>
      <c r="E8" s="9">
        <v>46023</v>
      </c>
    </row>
    <row r="9" spans="2:5" ht="15.75" thickBot="1" x14ac:dyDescent="0.3">
      <c r="B9" s="15">
        <v>5</v>
      </c>
      <c r="C9" s="8" t="s">
        <v>47</v>
      </c>
      <c r="D9" s="9">
        <v>45505</v>
      </c>
      <c r="E9" s="9">
        <v>46023</v>
      </c>
    </row>
    <row r="10" spans="2:5" ht="15.75" thickBot="1" x14ac:dyDescent="0.3">
      <c r="B10" s="15">
        <v>6</v>
      </c>
      <c r="C10" s="8" t="s">
        <v>17</v>
      </c>
      <c r="D10" s="9">
        <v>45870</v>
      </c>
      <c r="E10" s="9">
        <v>46082</v>
      </c>
    </row>
    <row r="11" spans="2:5" ht="15.75" thickBot="1" x14ac:dyDescent="0.3">
      <c r="B11" s="15">
        <v>7</v>
      </c>
      <c r="C11" s="8" t="s">
        <v>48</v>
      </c>
      <c r="D11" s="9">
        <v>45839</v>
      </c>
      <c r="E11" s="9">
        <v>46054</v>
      </c>
    </row>
    <row r="12" spans="2:5" ht="15.75" thickBot="1" x14ac:dyDescent="0.3">
      <c r="B12" s="15">
        <v>8</v>
      </c>
      <c r="C12" s="8" t="s">
        <v>18</v>
      </c>
      <c r="D12" s="9">
        <v>45870</v>
      </c>
      <c r="E12" s="9">
        <v>46082</v>
      </c>
    </row>
    <row r="13" spans="2:5" ht="15.75" thickBot="1" x14ac:dyDescent="0.3">
      <c r="B13" s="15">
        <v>9</v>
      </c>
      <c r="C13" s="8" t="s">
        <v>34</v>
      </c>
      <c r="D13" s="9">
        <v>45962</v>
      </c>
      <c r="E13" s="9">
        <v>46143</v>
      </c>
    </row>
    <row r="14" spans="2:5" ht="15.75" thickBot="1" x14ac:dyDescent="0.3">
      <c r="B14" s="15">
        <v>10</v>
      </c>
      <c r="C14" s="8" t="s">
        <v>10</v>
      </c>
      <c r="D14" s="9">
        <v>46023</v>
      </c>
      <c r="E14" s="9">
        <v>46082</v>
      </c>
    </row>
    <row r="15" spans="2:5" ht="15.75" thickBot="1" x14ac:dyDescent="0.3">
      <c r="B15" s="15">
        <v>11</v>
      </c>
      <c r="C15" s="8" t="s">
        <v>49</v>
      </c>
      <c r="D15" s="9">
        <v>46054</v>
      </c>
      <c r="E15" s="9">
        <v>46113</v>
      </c>
    </row>
    <row r="16" spans="2:5" ht="15.75" thickBot="1" x14ac:dyDescent="0.3">
      <c r="B16" s="15">
        <v>12</v>
      </c>
      <c r="C16" s="8" t="s">
        <v>50</v>
      </c>
      <c r="D16" s="9">
        <v>46054</v>
      </c>
      <c r="E16" s="9">
        <v>46113</v>
      </c>
    </row>
    <row r="18" spans="2:5" ht="15.75" thickBot="1" x14ac:dyDescent="0.3"/>
    <row r="19" spans="2:5" ht="15.75" thickBot="1" x14ac:dyDescent="0.3">
      <c r="B19" s="16" t="s">
        <v>13</v>
      </c>
      <c r="C19" s="17" t="s">
        <v>14</v>
      </c>
      <c r="D19" s="17" t="s">
        <v>0</v>
      </c>
      <c r="E19" s="17" t="s">
        <v>1</v>
      </c>
    </row>
    <row r="20" spans="2:5" ht="15.75" thickBot="1" x14ac:dyDescent="0.3">
      <c r="B20" s="15">
        <v>1</v>
      </c>
      <c r="C20" s="8" t="s">
        <v>43</v>
      </c>
      <c r="D20" s="9">
        <v>45231</v>
      </c>
      <c r="E20" s="9">
        <v>45413</v>
      </c>
    </row>
    <row r="21" spans="2:5" ht="15.75" thickBot="1" x14ac:dyDescent="0.3">
      <c r="B21" s="15">
        <v>2</v>
      </c>
      <c r="C21" s="8" t="s">
        <v>44</v>
      </c>
      <c r="D21" s="9">
        <v>45261</v>
      </c>
      <c r="E21" s="9">
        <v>45444</v>
      </c>
    </row>
    <row r="22" spans="2:5" ht="15.75" thickBot="1" x14ac:dyDescent="0.3">
      <c r="B22" s="15">
        <v>3</v>
      </c>
      <c r="C22" s="8" t="s">
        <v>45</v>
      </c>
      <c r="D22" s="9">
        <v>45444</v>
      </c>
      <c r="E22" s="9">
        <v>45962</v>
      </c>
    </row>
    <row r="23" spans="2:5" ht="15.75" thickBot="1" x14ac:dyDescent="0.3">
      <c r="B23" s="15">
        <v>4</v>
      </c>
      <c r="C23" s="8" t="s">
        <v>46</v>
      </c>
      <c r="D23" s="9">
        <v>45505</v>
      </c>
      <c r="E23" s="9">
        <v>46023</v>
      </c>
    </row>
    <row r="24" spans="2:5" ht="15.75" thickBot="1" x14ac:dyDescent="0.3">
      <c r="B24" s="15">
        <v>5</v>
      </c>
      <c r="C24" s="8" t="s">
        <v>47</v>
      </c>
      <c r="D24" s="9">
        <v>45505</v>
      </c>
      <c r="E24" s="9">
        <v>46023</v>
      </c>
    </row>
    <row r="25" spans="2:5" ht="15.75" thickBot="1" x14ac:dyDescent="0.3">
      <c r="B25" s="15">
        <v>6</v>
      </c>
      <c r="C25" s="8" t="s">
        <v>17</v>
      </c>
      <c r="D25" s="9">
        <v>45870</v>
      </c>
      <c r="E25" s="9">
        <v>46082</v>
      </c>
    </row>
    <row r="26" spans="2:5" ht="15.75" thickBot="1" x14ac:dyDescent="0.3">
      <c r="B26" s="15">
        <v>7</v>
      </c>
      <c r="C26" s="8" t="s">
        <v>48</v>
      </c>
      <c r="D26" s="9">
        <v>45839</v>
      </c>
      <c r="E26" s="9">
        <v>46054</v>
      </c>
    </row>
    <row r="27" spans="2:5" ht="15.75" thickBot="1" x14ac:dyDescent="0.3">
      <c r="B27" s="15">
        <v>8</v>
      </c>
      <c r="C27" s="8" t="s">
        <v>18</v>
      </c>
      <c r="D27" s="9">
        <v>45870</v>
      </c>
      <c r="E27" s="9">
        <v>46082</v>
      </c>
    </row>
    <row r="28" spans="2:5" ht="15.75" thickBot="1" x14ac:dyDescent="0.3">
      <c r="B28" s="15">
        <v>9</v>
      </c>
      <c r="C28" s="8" t="s">
        <v>34</v>
      </c>
      <c r="D28" s="9">
        <v>45962</v>
      </c>
      <c r="E28" s="9">
        <v>46143</v>
      </c>
    </row>
    <row r="29" spans="2:5" ht="15.75" thickBot="1" x14ac:dyDescent="0.3">
      <c r="B29" s="15">
        <v>10</v>
      </c>
      <c r="C29" s="8" t="s">
        <v>10</v>
      </c>
      <c r="D29" s="9">
        <v>46023</v>
      </c>
      <c r="E29" s="9">
        <v>46082</v>
      </c>
    </row>
    <row r="30" spans="2:5" ht="15.75" thickBot="1" x14ac:dyDescent="0.3">
      <c r="B30" s="15">
        <v>11</v>
      </c>
      <c r="C30" s="8" t="s">
        <v>49</v>
      </c>
      <c r="D30" s="9">
        <v>46054</v>
      </c>
      <c r="E30" s="9">
        <v>46113</v>
      </c>
    </row>
    <row r="31" spans="2:5" ht="15.75" thickBot="1" x14ac:dyDescent="0.3">
      <c r="B31" s="15">
        <v>12</v>
      </c>
      <c r="C31" s="8" t="s">
        <v>51</v>
      </c>
      <c r="D31" s="9">
        <v>46054</v>
      </c>
      <c r="E31" s="9">
        <v>46113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E28" sqref="E28"/>
    </sheetView>
  </sheetViews>
  <sheetFormatPr defaultRowHeight="15" x14ac:dyDescent="0.25"/>
  <cols>
    <col min="2" max="2" width="32" customWidth="1"/>
    <col min="3" max="3" width="30.85546875" customWidth="1"/>
    <col min="4" max="4" width="13.7109375" customWidth="1"/>
    <col min="5" max="5" width="17.28515625" customWidth="1"/>
  </cols>
  <sheetData>
    <row r="2" spans="2:5" ht="15.75" thickBot="1" x14ac:dyDescent="0.3"/>
    <row r="3" spans="2:5" ht="15.75" thickBot="1" x14ac:dyDescent="0.3">
      <c r="B3" s="18" t="s">
        <v>13</v>
      </c>
      <c r="C3" s="19" t="s">
        <v>52</v>
      </c>
      <c r="D3" s="19" t="s">
        <v>53</v>
      </c>
      <c r="E3" s="19" t="s">
        <v>54</v>
      </c>
    </row>
    <row r="4" spans="2:5" ht="15.75" thickBot="1" x14ac:dyDescent="0.3">
      <c r="B4" s="37">
        <v>1</v>
      </c>
      <c r="C4" s="38" t="s">
        <v>2</v>
      </c>
      <c r="D4" s="39">
        <v>45809</v>
      </c>
      <c r="E4" s="39">
        <v>45931</v>
      </c>
    </row>
    <row r="5" spans="2:5" ht="15.75" thickBot="1" x14ac:dyDescent="0.3">
      <c r="B5" s="37">
        <v>2</v>
      </c>
      <c r="C5" s="38" t="s">
        <v>3</v>
      </c>
      <c r="D5" s="39">
        <v>45931</v>
      </c>
      <c r="E5" s="39">
        <v>45992</v>
      </c>
    </row>
    <row r="6" spans="2:5" ht="15.75" thickBot="1" x14ac:dyDescent="0.3">
      <c r="B6" s="37">
        <v>3</v>
      </c>
      <c r="C6" s="38" t="s">
        <v>4</v>
      </c>
      <c r="D6" s="39">
        <v>45992</v>
      </c>
      <c r="E6" s="39">
        <v>46357</v>
      </c>
    </row>
    <row r="7" spans="2:5" ht="15.75" thickBot="1" x14ac:dyDescent="0.3">
      <c r="B7" s="37">
        <v>4</v>
      </c>
      <c r="C7" s="38" t="s">
        <v>5</v>
      </c>
      <c r="D7" s="39">
        <v>46023</v>
      </c>
      <c r="E7" s="39">
        <v>46419</v>
      </c>
    </row>
    <row r="8" spans="2:5" ht="15.75" thickBot="1" x14ac:dyDescent="0.3">
      <c r="B8" s="37">
        <v>5</v>
      </c>
      <c r="C8" s="38" t="s">
        <v>6</v>
      </c>
      <c r="D8" s="39">
        <v>46054</v>
      </c>
      <c r="E8" s="39">
        <v>46447</v>
      </c>
    </row>
    <row r="9" spans="2:5" ht="15.75" thickBot="1" x14ac:dyDescent="0.3">
      <c r="B9" s="37">
        <v>6</v>
      </c>
      <c r="C9" s="38" t="s">
        <v>16</v>
      </c>
      <c r="D9" s="39">
        <v>46388</v>
      </c>
      <c r="E9" s="39">
        <v>46753</v>
      </c>
    </row>
    <row r="10" spans="2:5" ht="15.75" thickBot="1" x14ac:dyDescent="0.3">
      <c r="B10" s="37">
        <v>7</v>
      </c>
      <c r="C10" s="38" t="s">
        <v>7</v>
      </c>
      <c r="D10" s="39">
        <v>46388</v>
      </c>
      <c r="E10" s="39">
        <v>46753</v>
      </c>
    </row>
    <row r="11" spans="2:5" ht="15.75" thickBot="1" x14ac:dyDescent="0.3">
      <c r="B11" s="37">
        <v>8</v>
      </c>
      <c r="C11" s="38" t="s">
        <v>17</v>
      </c>
      <c r="D11" s="39">
        <v>46054</v>
      </c>
      <c r="E11" s="39">
        <v>46874</v>
      </c>
    </row>
    <row r="12" spans="2:5" ht="15.75" thickBot="1" x14ac:dyDescent="0.3">
      <c r="B12" s="37">
        <v>9</v>
      </c>
      <c r="C12" s="38" t="s">
        <v>8</v>
      </c>
      <c r="D12" s="39">
        <v>46174</v>
      </c>
      <c r="E12" s="39">
        <v>46874</v>
      </c>
    </row>
    <row r="13" spans="2:5" ht="15.75" thickBot="1" x14ac:dyDescent="0.3">
      <c r="B13" s="37">
        <v>10</v>
      </c>
      <c r="C13" s="38" t="s">
        <v>55</v>
      </c>
      <c r="D13" s="39">
        <v>46204</v>
      </c>
      <c r="E13" s="39">
        <v>46874</v>
      </c>
    </row>
    <row r="14" spans="2:5" ht="15.75" thickBot="1" x14ac:dyDescent="0.3">
      <c r="B14" s="37">
        <v>11</v>
      </c>
      <c r="C14" s="38" t="s">
        <v>19</v>
      </c>
      <c r="D14" s="39">
        <v>46235</v>
      </c>
      <c r="E14" s="39">
        <v>46905</v>
      </c>
    </row>
    <row r="15" spans="2:5" ht="15.75" thickBot="1" x14ac:dyDescent="0.3">
      <c r="B15" s="37">
        <v>12</v>
      </c>
      <c r="C15" s="38" t="s">
        <v>9</v>
      </c>
      <c r="D15" s="39">
        <v>46874</v>
      </c>
      <c r="E15" s="39">
        <v>46966</v>
      </c>
    </row>
    <row r="16" spans="2:5" ht="15.75" thickBot="1" x14ac:dyDescent="0.3">
      <c r="B16" s="37">
        <v>13</v>
      </c>
      <c r="C16" s="38" t="s">
        <v>20</v>
      </c>
      <c r="D16" s="39">
        <v>46753</v>
      </c>
      <c r="E16" s="39">
        <v>46874</v>
      </c>
    </row>
    <row r="17" spans="2:5" ht="15.75" thickBot="1" x14ac:dyDescent="0.3">
      <c r="B17" s="37">
        <v>14</v>
      </c>
      <c r="C17" s="38" t="s">
        <v>11</v>
      </c>
      <c r="D17" s="39">
        <v>46813</v>
      </c>
      <c r="E17" s="39">
        <v>46905</v>
      </c>
    </row>
    <row r="18" spans="2:5" ht="15.75" thickBot="1" x14ac:dyDescent="0.3">
      <c r="B18" s="37">
        <v>15</v>
      </c>
      <c r="C18" s="38" t="s">
        <v>21</v>
      </c>
      <c r="D18" s="39">
        <v>46419</v>
      </c>
      <c r="E18" s="39">
        <v>46844</v>
      </c>
    </row>
    <row r="19" spans="2:5" ht="15.75" thickBot="1" x14ac:dyDescent="0.3">
      <c r="B19" s="37">
        <v>16</v>
      </c>
      <c r="C19" s="38" t="s">
        <v>22</v>
      </c>
      <c r="D19" s="39">
        <v>46569</v>
      </c>
      <c r="E19" s="39">
        <v>46813</v>
      </c>
    </row>
    <row r="20" spans="2:5" ht="15.75" thickBot="1" x14ac:dyDescent="0.3">
      <c r="B20" s="37">
        <v>17</v>
      </c>
      <c r="C20" s="38" t="s">
        <v>12</v>
      </c>
      <c r="D20" s="39">
        <v>46784</v>
      </c>
      <c r="E20" s="39">
        <v>46966</v>
      </c>
    </row>
    <row r="21" spans="2:5" ht="15.75" thickBot="1" x14ac:dyDescent="0.3">
      <c r="B21" s="37">
        <v>18</v>
      </c>
      <c r="C21" s="38" t="s">
        <v>23</v>
      </c>
      <c r="D21" s="39">
        <v>46905</v>
      </c>
      <c r="E21" s="39">
        <v>46997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Landsone Shine</vt:lpstr>
      <vt:lpstr>Sheet1</vt:lpstr>
      <vt:lpstr>Construction Progress</vt:lpstr>
      <vt:lpstr>Solasta </vt:lpstr>
      <vt:lpstr>Navyam </vt:lpstr>
      <vt:lpstr>Aura Avenue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2025-10-06T11:39:47Z</dcterms:modified>
</cp:coreProperties>
</file>