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info" sheetId="6" r:id="rId1"/>
    <sheet name="S1-S3" sheetId="7" r:id="rId2"/>
    <sheet name="LF" sheetId="5" r:id="rId3"/>
  </sheets>
  <calcPr calcId="152511"/>
</workbook>
</file>

<file path=xl/calcChain.xml><?xml version="1.0" encoding="utf-8"?>
<calcChain xmlns="http://schemas.openxmlformats.org/spreadsheetml/2006/main">
  <c r="D9" i="7" l="1"/>
  <c r="D8" i="7" l="1"/>
  <c r="G20" i="5" l="1"/>
  <c r="G19" i="5"/>
  <c r="E10" i="5"/>
  <c r="C13" i="5"/>
  <c r="D11" i="7"/>
  <c r="G56" i="7" l="1"/>
  <c r="E51" i="7"/>
  <c r="C51" i="7"/>
  <c r="B51" i="7"/>
  <c r="D45" i="7"/>
  <c r="D43" i="7"/>
  <c r="D41" i="7"/>
  <c r="G24" i="7"/>
  <c r="G23" i="7"/>
</calcChain>
</file>

<file path=xl/sharedStrings.xml><?xml version="1.0" encoding="utf-8"?>
<sst xmlns="http://schemas.openxmlformats.org/spreadsheetml/2006/main" count="199" uniqueCount="93">
  <si>
    <t>Bus data</t>
  </si>
  <si>
    <t>a</t>
  </si>
  <si>
    <t>c</t>
  </si>
  <si>
    <t>b</t>
  </si>
  <si>
    <t>d</t>
  </si>
  <si>
    <t>e</t>
  </si>
  <si>
    <t>Transformer</t>
  </si>
  <si>
    <t>Cable data</t>
  </si>
  <si>
    <t>from bus</t>
  </si>
  <si>
    <t>to bus</t>
  </si>
  <si>
    <t>For S3</t>
  </si>
  <si>
    <r>
      <t>Voltage at the infeed bus when T1 is disconnected: Un (kV) which is given in "</t>
    </r>
    <r>
      <rPr>
        <b/>
        <sz val="14"/>
        <color theme="1"/>
        <rFont val="Calibri"/>
        <family val="2"/>
        <scheme val="minor"/>
      </rPr>
      <t>Bus data</t>
    </r>
    <r>
      <rPr>
        <sz val="14"/>
        <color theme="1"/>
        <rFont val="Calibri"/>
        <family val="2"/>
        <scheme val="minor"/>
      </rPr>
      <t>"</t>
    </r>
  </si>
  <si>
    <t>Transformers</t>
  </si>
  <si>
    <t>TI1</t>
  </si>
  <si>
    <t>TI2</t>
  </si>
  <si>
    <t>T1</t>
  </si>
  <si>
    <t>Line data</t>
  </si>
  <si>
    <t>x %</t>
  </si>
  <si>
    <t>3*r</t>
  </si>
  <si>
    <t>3*x</t>
  </si>
  <si>
    <t>x_0</t>
  </si>
  <si>
    <t>r_0</t>
  </si>
  <si>
    <t>bc_0</t>
  </si>
  <si>
    <r>
      <t>All loads are represented by impedances based on given data, i.e. PLD, cos(phi) and Un. See "</t>
    </r>
    <r>
      <rPr>
        <b/>
        <sz val="14"/>
        <color theme="1"/>
        <rFont val="Calibri"/>
        <family val="2"/>
        <scheme val="minor"/>
      </rPr>
      <t>Bus data</t>
    </r>
    <r>
      <rPr>
        <sz val="14"/>
        <color theme="1"/>
        <rFont val="Calibri"/>
        <family val="2"/>
        <scheme val="minor"/>
      </rPr>
      <t>".</t>
    </r>
  </si>
  <si>
    <t>Bus</t>
  </si>
  <si>
    <t>PL</t>
  </si>
  <si>
    <t>QL</t>
  </si>
  <si>
    <t>PG</t>
  </si>
  <si>
    <t>QG</t>
  </si>
  <si>
    <t>YL</t>
  </si>
  <si>
    <t>Qsh</t>
  </si>
  <si>
    <t>U</t>
  </si>
  <si>
    <t>Angle</t>
  </si>
  <si>
    <t>MW</t>
  </si>
  <si>
    <t>MVAr</t>
  </si>
  <si>
    <t>S</t>
  </si>
  <si>
    <t>kV</t>
  </si>
  <si>
    <t>deg.</t>
  </si>
  <si>
    <t>pri-bus</t>
  </si>
  <si>
    <t>sec-bus</t>
  </si>
  <si>
    <t>kW</t>
  </si>
  <si>
    <t>cos(phi)</t>
  </si>
  <si>
    <t>PLD</t>
  </si>
  <si>
    <t>Un</t>
  </si>
  <si>
    <t>MVA</t>
  </si>
  <si>
    <t>Sn</t>
  </si>
  <si>
    <t>ohm/km</t>
  </si>
  <si>
    <t>S/km</t>
  </si>
  <si>
    <t>m</t>
  </si>
  <si>
    <t>Length</t>
  </si>
  <si>
    <t xml:space="preserve">bc </t>
  </si>
  <si>
    <t>x</t>
  </si>
  <si>
    <t xml:space="preserve">r </t>
  </si>
  <si>
    <t>Con</t>
  </si>
  <si>
    <t>lagging</t>
  </si>
  <si>
    <t>Qsh at Un</t>
  </si>
  <si>
    <t>km</t>
  </si>
  <si>
    <t>2*x</t>
  </si>
  <si>
    <t xml:space="preserve">r_0 </t>
  </si>
  <si>
    <t xml:space="preserve">bc_0 </t>
  </si>
  <si>
    <t xml:space="preserve">A solid three-phase short circuit current at the infeed bus when T1 is disconnected: </t>
  </si>
  <si>
    <r>
      <t xml:space="preserve">Power system is represented by the </t>
    </r>
    <r>
      <rPr>
        <b/>
        <sz val="14"/>
        <color theme="1"/>
        <rFont val="Calibri"/>
        <family val="2"/>
        <scheme val="minor"/>
      </rPr>
      <t>infeed</t>
    </r>
    <r>
      <rPr>
        <sz val="14"/>
        <color theme="1"/>
        <rFont val="Calibri"/>
        <family val="2"/>
        <scheme val="minor"/>
      </rPr>
      <t xml:space="preserve"> bus , see "</t>
    </r>
    <r>
      <rPr>
        <b/>
        <sz val="14"/>
        <color theme="1"/>
        <rFont val="Calibri"/>
        <family val="2"/>
        <scheme val="minor"/>
      </rPr>
      <t>Bus data</t>
    </r>
    <r>
      <rPr>
        <sz val="14"/>
        <color theme="1"/>
        <rFont val="Calibri"/>
        <family val="2"/>
        <scheme val="minor"/>
      </rPr>
      <t>".</t>
    </r>
  </si>
  <si>
    <t xml:space="preserve"> infeed</t>
  </si>
  <si>
    <t>kA</t>
  </si>
  <si>
    <t>Sbase=</t>
  </si>
  <si>
    <r>
      <t>"</t>
    </r>
    <r>
      <rPr>
        <b/>
        <sz val="14"/>
        <color theme="1"/>
        <rFont val="Calibri"/>
        <family val="2"/>
        <scheme val="minor"/>
      </rPr>
      <t>Con</t>
    </r>
    <r>
      <rPr>
        <sz val="14"/>
        <color theme="1"/>
        <rFont val="Calibri"/>
        <family val="2"/>
        <scheme val="minor"/>
      </rPr>
      <t>" stands for connection (Y0=1 , Delta=2 , Y=3)</t>
    </r>
  </si>
  <si>
    <t>pri-side</t>
  </si>
  <si>
    <t>sec-side</t>
  </si>
  <si>
    <r>
      <t>Number of cables in "</t>
    </r>
    <r>
      <rPr>
        <b/>
        <sz val="14"/>
        <color theme="1"/>
        <rFont val="Calibri"/>
        <family val="2"/>
        <scheme val="minor"/>
      </rPr>
      <t>cable data</t>
    </r>
    <r>
      <rPr>
        <sz val="14"/>
        <color theme="1"/>
        <rFont val="Calibri"/>
        <family val="2"/>
        <scheme val="minor"/>
      </rPr>
      <t>" gives the number of cables between "</t>
    </r>
    <r>
      <rPr>
        <b/>
        <sz val="14"/>
        <color theme="1"/>
        <rFont val="Calibri"/>
        <family val="2"/>
        <scheme val="minor"/>
      </rPr>
      <t>from bus</t>
    </r>
    <r>
      <rPr>
        <sz val="14"/>
        <color theme="1"/>
        <rFont val="Calibri"/>
        <family val="2"/>
        <scheme val="minor"/>
      </rPr>
      <t>" and "</t>
    </r>
    <r>
      <rPr>
        <b/>
        <sz val="14"/>
        <color theme="1"/>
        <rFont val="Calibri"/>
        <family val="2"/>
        <scheme val="minor"/>
      </rPr>
      <t>to bus</t>
    </r>
    <r>
      <rPr>
        <sz val="14"/>
        <color theme="1"/>
        <rFont val="Calibri"/>
        <family val="2"/>
        <scheme val="minor"/>
      </rPr>
      <t>". The data of each cable is given in "</t>
    </r>
    <r>
      <rPr>
        <b/>
        <sz val="14"/>
        <color theme="1"/>
        <rFont val="Calibri"/>
        <family val="2"/>
        <scheme val="minor"/>
      </rPr>
      <t>cable data</t>
    </r>
    <r>
      <rPr>
        <sz val="14"/>
        <color theme="1"/>
        <rFont val="Calibri"/>
        <family val="2"/>
        <scheme val="minor"/>
      </rPr>
      <t xml:space="preserve">" . </t>
    </r>
  </si>
  <si>
    <t>Number of cables</t>
  </si>
  <si>
    <t>B_number=</t>
  </si>
  <si>
    <t>0,5*bc</t>
  </si>
  <si>
    <r>
      <t>Thevenin equivalent as seen from the bus indicated by "</t>
    </r>
    <r>
      <rPr>
        <sz val="14"/>
        <color rgb="FFFF0000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", see "</t>
    </r>
    <r>
      <rPr>
        <b/>
        <sz val="14"/>
        <color theme="1"/>
        <rFont val="Calibri"/>
        <family val="2"/>
        <scheme val="minor"/>
      </rPr>
      <t>Bus data</t>
    </r>
    <r>
      <rPr>
        <sz val="14"/>
        <color theme="1"/>
        <rFont val="Calibri"/>
        <family val="2"/>
        <scheme val="minor"/>
      </rPr>
      <t>".</t>
    </r>
  </si>
  <si>
    <t>Thevenin as seen from this bus</t>
  </si>
  <si>
    <t>cos(phi)=</t>
  </si>
  <si>
    <t>Con-LD</t>
  </si>
  <si>
    <t>Con-Qsh</t>
  </si>
  <si>
    <t>2,5*r</t>
  </si>
  <si>
    <t>Ubase=</t>
  </si>
  <si>
    <t>NS</t>
  </si>
  <si>
    <r>
      <t>"</t>
    </r>
    <r>
      <rPr>
        <b/>
        <sz val="14"/>
        <color theme="1"/>
        <rFont val="Calibri"/>
        <family val="2"/>
        <scheme val="minor"/>
      </rPr>
      <t>NS</t>
    </r>
    <r>
      <rPr>
        <sz val="14"/>
        <color theme="1"/>
        <rFont val="Calibri"/>
        <family val="2"/>
        <scheme val="minor"/>
      </rPr>
      <t>" stands for not specified</t>
    </r>
  </si>
  <si>
    <t>General info</t>
  </si>
  <si>
    <t>S2</t>
  </si>
  <si>
    <t>LF</t>
  </si>
  <si>
    <t>S2 &amp; S3</t>
  </si>
  <si>
    <t>S1 &amp; S3</t>
  </si>
  <si>
    <t>I3sc=</t>
  </si>
  <si>
    <t>I1sc=</t>
  </si>
  <si>
    <r>
      <t>A solid single-phase short circuit current at the infeed bus when T1 is disconnected (</t>
    </r>
    <r>
      <rPr>
        <b/>
        <sz val="14"/>
        <color rgb="FFFF0000"/>
        <rFont val="Calibri"/>
        <family val="2"/>
        <scheme val="minor"/>
      </rPr>
      <t>for S3</t>
    </r>
    <r>
      <rPr>
        <sz val="14"/>
        <color theme="1"/>
        <rFont val="Calibri"/>
        <family val="2"/>
        <scheme val="minor"/>
      </rPr>
      <t xml:space="preserve">): </t>
    </r>
  </si>
  <si>
    <t>S3</t>
  </si>
  <si>
    <t>S1</t>
  </si>
  <si>
    <t>Sbase</t>
  </si>
  <si>
    <t>this bus is not constant load, rather it is a constant impedance load..so we need to convert it into an impedance :p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</si>
</sst>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11" fontId="2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" sqref="B1"/>
    </sheetView>
  </sheetViews>
  <sheetFormatPr defaultColWidth="8.88671875" defaultRowHeight="18" x14ac:dyDescent="0.35"/>
  <cols>
    <col min="1" max="1" width="15" style="2" customWidth="1"/>
    <col min="2" max="2" width="13.33203125" style="2" customWidth="1"/>
    <col min="3" max="3" width="11.5546875" style="2" customWidth="1"/>
    <col min="4" max="4" width="15.6640625" style="2" customWidth="1"/>
    <col min="5" max="5" width="13.33203125" style="2" customWidth="1"/>
    <col min="6" max="6" width="11.6640625" style="2" customWidth="1"/>
    <col min="7" max="7" width="15.6640625" style="2" customWidth="1"/>
    <col min="8" max="8" width="20.88671875" style="2" customWidth="1"/>
    <col min="9" max="9" width="34.33203125" style="2" customWidth="1"/>
    <col min="10" max="10" width="13.33203125" style="2" customWidth="1"/>
    <col min="11" max="11" width="9" style="2" customWidth="1"/>
    <col min="12" max="16384" width="8.88671875" style="2"/>
  </cols>
  <sheetData>
    <row r="1" spans="1:3" x14ac:dyDescent="0.35">
      <c r="A1" s="2" t="s">
        <v>70</v>
      </c>
      <c r="B1" s="15">
        <v>185</v>
      </c>
      <c r="C1" s="15"/>
    </row>
    <row r="2" spans="1:3" x14ac:dyDescent="0.35">
      <c r="C2" s="15"/>
    </row>
    <row r="3" spans="1:3" x14ac:dyDescent="0.35">
      <c r="A3" s="22" t="s">
        <v>81</v>
      </c>
    </row>
    <row r="4" spans="1:3" x14ac:dyDescent="0.35">
      <c r="A4" s="22"/>
    </row>
    <row r="5" spans="1:3" x14ac:dyDescent="0.35">
      <c r="A5" s="25" t="s">
        <v>90</v>
      </c>
      <c r="C5" s="15"/>
    </row>
    <row r="6" spans="1:3" x14ac:dyDescent="0.35">
      <c r="B6" s="2" t="s">
        <v>23</v>
      </c>
    </row>
    <row r="7" spans="1:3" x14ac:dyDescent="0.35">
      <c r="B7" s="2" t="s">
        <v>68</v>
      </c>
    </row>
    <row r="8" spans="1:3" x14ac:dyDescent="0.35">
      <c r="A8" s="25" t="s">
        <v>82</v>
      </c>
    </row>
    <row r="9" spans="1:3" x14ac:dyDescent="0.35">
      <c r="B9" s="2" t="s">
        <v>61</v>
      </c>
    </row>
    <row r="10" spans="1:3" x14ac:dyDescent="0.35">
      <c r="B10" s="2" t="s">
        <v>11</v>
      </c>
    </row>
    <row r="11" spans="1:3" x14ac:dyDescent="0.35">
      <c r="B11" s="2" t="s">
        <v>72</v>
      </c>
    </row>
    <row r="12" spans="1:3" x14ac:dyDescent="0.35">
      <c r="A12" s="25" t="s">
        <v>89</v>
      </c>
    </row>
    <row r="13" spans="1:3" x14ac:dyDescent="0.35">
      <c r="B13" s="2" t="s">
        <v>65</v>
      </c>
    </row>
    <row r="15" spans="1:3" x14ac:dyDescent="0.35">
      <c r="A15" s="25" t="s">
        <v>83</v>
      </c>
    </row>
    <row r="16" spans="1:3" x14ac:dyDescent="0.35">
      <c r="A16" s="12"/>
      <c r="B16" s="15" t="s">
        <v>80</v>
      </c>
      <c r="C16" s="1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0" zoomScaleNormal="100" workbookViewId="0">
      <selection activeCell="I38" sqref="I38"/>
    </sheetView>
  </sheetViews>
  <sheetFormatPr defaultColWidth="8.88671875" defaultRowHeight="18" x14ac:dyDescent="0.35"/>
  <cols>
    <col min="1" max="1" width="15" style="2" customWidth="1"/>
    <col min="2" max="2" width="13.33203125" style="2" customWidth="1"/>
    <col min="3" max="3" width="11.5546875" style="2" customWidth="1"/>
    <col min="4" max="4" width="15.6640625" style="2" customWidth="1"/>
    <col min="5" max="5" width="13.33203125" style="2" customWidth="1"/>
    <col min="6" max="6" width="11.6640625" style="2" customWidth="1"/>
    <col min="7" max="7" width="15.6640625" style="2" customWidth="1"/>
    <col min="8" max="8" width="20.88671875" style="2" customWidth="1"/>
    <col min="9" max="9" width="34.33203125" style="2" customWidth="1"/>
    <col min="10" max="10" width="13.33203125" style="2" customWidth="1"/>
    <col min="11" max="11" width="9" style="2" customWidth="1"/>
    <col min="12" max="16384" width="8.88671875" style="2"/>
  </cols>
  <sheetData>
    <row r="1" spans="1:7" x14ac:dyDescent="0.35">
      <c r="A1" s="23" t="s">
        <v>91</v>
      </c>
      <c r="B1" s="15">
        <v>10</v>
      </c>
      <c r="C1" s="2" t="s">
        <v>44</v>
      </c>
    </row>
    <row r="2" spans="1:7" x14ac:dyDescent="0.35">
      <c r="A2" s="23"/>
      <c r="B2" s="15"/>
    </row>
    <row r="3" spans="1:7" x14ac:dyDescent="0.35">
      <c r="A3" s="25" t="s">
        <v>85</v>
      </c>
      <c r="C3" s="15"/>
    </row>
    <row r="4" spans="1:7" x14ac:dyDescent="0.35">
      <c r="A4" s="1" t="s">
        <v>0</v>
      </c>
    </row>
    <row r="5" spans="1:7" x14ac:dyDescent="0.35">
      <c r="C5" s="8" t="s">
        <v>36</v>
      </c>
      <c r="D5" s="8" t="s">
        <v>40</v>
      </c>
      <c r="E5" s="8" t="s">
        <v>54</v>
      </c>
      <c r="F5" s="26" t="s">
        <v>10</v>
      </c>
    </row>
    <row r="6" spans="1:7" x14ac:dyDescent="0.35">
      <c r="B6" s="20" t="s">
        <v>24</v>
      </c>
      <c r="C6" s="20" t="s">
        <v>43</v>
      </c>
      <c r="D6" s="20" t="s">
        <v>42</v>
      </c>
      <c r="E6" s="20" t="s">
        <v>41</v>
      </c>
      <c r="F6" s="20" t="s">
        <v>53</v>
      </c>
    </row>
    <row r="7" spans="1:7" x14ac:dyDescent="0.35">
      <c r="B7" s="11" t="s">
        <v>1</v>
      </c>
      <c r="C7" s="8">
        <v>40</v>
      </c>
      <c r="D7" s="8">
        <v>0</v>
      </c>
      <c r="E7" s="8">
        <v>0</v>
      </c>
      <c r="F7" s="8">
        <v>0</v>
      </c>
    </row>
    <row r="8" spans="1:7" x14ac:dyDescent="0.35">
      <c r="B8" s="11" t="s">
        <v>3</v>
      </c>
      <c r="C8" s="8">
        <v>12</v>
      </c>
      <c r="D8" s="8">
        <f>100+info!B1</f>
        <v>285</v>
      </c>
      <c r="E8" s="8">
        <v>0.9</v>
      </c>
      <c r="F8" s="8">
        <v>3</v>
      </c>
    </row>
    <row r="9" spans="1:7" x14ac:dyDescent="0.35">
      <c r="B9" s="11" t="s">
        <v>2</v>
      </c>
      <c r="C9" s="8">
        <v>12</v>
      </c>
      <c r="D9" s="8">
        <f>30+info!B1</f>
        <v>215</v>
      </c>
      <c r="E9" s="8">
        <v>0.95</v>
      </c>
      <c r="F9" s="8">
        <v>1</v>
      </c>
    </row>
    <row r="10" spans="1:7" x14ac:dyDescent="0.35">
      <c r="B10" s="11" t="s">
        <v>4</v>
      </c>
      <c r="C10" s="8">
        <v>12</v>
      </c>
      <c r="D10" s="8">
        <v>0</v>
      </c>
      <c r="E10" s="8">
        <v>0</v>
      </c>
      <c r="F10" s="8">
        <v>0</v>
      </c>
    </row>
    <row r="11" spans="1:7" x14ac:dyDescent="0.35">
      <c r="B11" s="11" t="s">
        <v>5</v>
      </c>
      <c r="C11" s="8">
        <v>6</v>
      </c>
      <c r="D11" s="8">
        <f>260-info!B1</f>
        <v>75</v>
      </c>
      <c r="E11" s="8">
        <v>0.9</v>
      </c>
      <c r="F11" s="8">
        <v>1</v>
      </c>
    </row>
    <row r="13" spans="1:7" x14ac:dyDescent="0.35">
      <c r="A13" s="1" t="s">
        <v>12</v>
      </c>
    </row>
    <row r="14" spans="1:7" x14ac:dyDescent="0.35">
      <c r="A14" s="1"/>
      <c r="F14" s="27" t="s">
        <v>10</v>
      </c>
      <c r="G14" s="27"/>
    </row>
    <row r="15" spans="1:7" x14ac:dyDescent="0.35">
      <c r="A15" s="1"/>
      <c r="E15" s="16" t="s">
        <v>44</v>
      </c>
      <c r="F15" s="28" t="s">
        <v>53</v>
      </c>
      <c r="G15" s="28"/>
    </row>
    <row r="16" spans="1:7" x14ac:dyDescent="0.35">
      <c r="B16" s="20" t="s">
        <v>38</v>
      </c>
      <c r="C16" s="20" t="s">
        <v>39</v>
      </c>
      <c r="D16" s="20" t="s">
        <v>17</v>
      </c>
      <c r="E16" s="17" t="s">
        <v>45</v>
      </c>
      <c r="F16" s="20" t="s">
        <v>66</v>
      </c>
      <c r="G16" s="20" t="s">
        <v>67</v>
      </c>
    </row>
    <row r="17" spans="1:11" x14ac:dyDescent="0.35">
      <c r="A17" s="9" t="s">
        <v>13</v>
      </c>
      <c r="B17" s="8" t="s">
        <v>1</v>
      </c>
      <c r="C17" s="8" t="s">
        <v>3</v>
      </c>
      <c r="D17" s="10">
        <v>7</v>
      </c>
      <c r="E17" s="16">
        <v>6</v>
      </c>
      <c r="F17" s="8">
        <v>1</v>
      </c>
      <c r="G17" s="8">
        <v>1</v>
      </c>
    </row>
    <row r="18" spans="1:11" x14ac:dyDescent="0.35">
      <c r="A18" s="9" t="s">
        <v>14</v>
      </c>
      <c r="B18" s="8" t="s">
        <v>4</v>
      </c>
      <c r="C18" s="8" t="s">
        <v>5</v>
      </c>
      <c r="D18" s="10">
        <v>8</v>
      </c>
      <c r="E18" s="16">
        <v>5</v>
      </c>
      <c r="F18" s="8">
        <v>1</v>
      </c>
      <c r="G18" s="8">
        <v>1</v>
      </c>
    </row>
    <row r="20" spans="1:11" x14ac:dyDescent="0.35">
      <c r="A20" s="1" t="s">
        <v>7</v>
      </c>
    </row>
    <row r="21" spans="1:11" x14ac:dyDescent="0.35">
      <c r="A21" s="1"/>
      <c r="D21" s="8" t="s">
        <v>46</v>
      </c>
      <c r="E21" s="8" t="s">
        <v>46</v>
      </c>
      <c r="F21" s="8" t="s">
        <v>47</v>
      </c>
      <c r="G21" s="8" t="s">
        <v>48</v>
      </c>
      <c r="I21" s="27" t="s">
        <v>10</v>
      </c>
      <c r="J21" s="27"/>
      <c r="K21" s="27"/>
    </row>
    <row r="22" spans="1:11" x14ac:dyDescent="0.35">
      <c r="B22" s="20" t="s">
        <v>8</v>
      </c>
      <c r="C22" s="20" t="s">
        <v>9</v>
      </c>
      <c r="D22" s="20" t="s">
        <v>52</v>
      </c>
      <c r="E22" s="20" t="s">
        <v>51</v>
      </c>
      <c r="F22" s="20" t="s">
        <v>50</v>
      </c>
      <c r="G22" s="20" t="s">
        <v>49</v>
      </c>
      <c r="H22" s="20" t="s">
        <v>69</v>
      </c>
      <c r="I22" s="20" t="s">
        <v>21</v>
      </c>
      <c r="J22" s="20" t="s">
        <v>20</v>
      </c>
      <c r="K22" s="20" t="s">
        <v>22</v>
      </c>
    </row>
    <row r="23" spans="1:11" x14ac:dyDescent="0.35">
      <c r="A23" s="19"/>
      <c r="B23" s="8" t="s">
        <v>3</v>
      </c>
      <c r="C23" s="8" t="s">
        <v>2</v>
      </c>
      <c r="D23" s="8">
        <v>0.16</v>
      </c>
      <c r="E23" s="8">
        <v>0.08</v>
      </c>
      <c r="F23" s="21">
        <v>3.0000000000000001E-6</v>
      </c>
      <c r="G23" s="8">
        <f>200+info!B1</f>
        <v>385</v>
      </c>
      <c r="H23" s="8">
        <v>1</v>
      </c>
      <c r="I23" s="8" t="s">
        <v>18</v>
      </c>
      <c r="J23" s="8" t="s">
        <v>19</v>
      </c>
      <c r="K23" s="11" t="s">
        <v>71</v>
      </c>
    </row>
    <row r="24" spans="1:11" x14ac:dyDescent="0.35">
      <c r="B24" s="8" t="s">
        <v>2</v>
      </c>
      <c r="C24" s="8" t="s">
        <v>4</v>
      </c>
      <c r="D24" s="8">
        <v>0.16</v>
      </c>
      <c r="E24" s="8">
        <v>0.08</v>
      </c>
      <c r="F24" s="21">
        <v>3.0000000000000001E-6</v>
      </c>
      <c r="G24" s="8">
        <f>200+info!B1</f>
        <v>385</v>
      </c>
      <c r="H24" s="8">
        <v>1</v>
      </c>
      <c r="I24" s="8" t="s">
        <v>18</v>
      </c>
      <c r="J24" s="8" t="s">
        <v>19</v>
      </c>
      <c r="K24" s="11" t="s">
        <v>71</v>
      </c>
    </row>
    <row r="27" spans="1:11" x14ac:dyDescent="0.35">
      <c r="A27" s="22" t="s">
        <v>84</v>
      </c>
    </row>
    <row r="28" spans="1:11" x14ac:dyDescent="0.35">
      <c r="B28" s="2" t="s">
        <v>60</v>
      </c>
    </row>
    <row r="29" spans="1:11" x14ac:dyDescent="0.35">
      <c r="B29" s="23" t="s">
        <v>86</v>
      </c>
      <c r="C29" s="2">
        <v>25</v>
      </c>
      <c r="D29" s="15" t="s">
        <v>63</v>
      </c>
      <c r="E29" s="15"/>
    </row>
    <row r="30" spans="1:11" x14ac:dyDescent="0.35">
      <c r="B30" s="23" t="s">
        <v>74</v>
      </c>
      <c r="C30" s="2">
        <v>0.15</v>
      </c>
      <c r="D30" s="2" t="s">
        <v>54</v>
      </c>
      <c r="E30" s="15"/>
    </row>
    <row r="31" spans="1:11" x14ac:dyDescent="0.35">
      <c r="B31" s="2" t="s">
        <v>88</v>
      </c>
    </row>
    <row r="32" spans="1:11" x14ac:dyDescent="0.35">
      <c r="B32" s="23" t="s">
        <v>87</v>
      </c>
      <c r="C32" s="2">
        <v>13</v>
      </c>
      <c r="D32" s="15" t="s">
        <v>63</v>
      </c>
      <c r="E32" s="15"/>
    </row>
    <row r="33" spans="1:9" x14ac:dyDescent="0.35">
      <c r="B33" s="23" t="s">
        <v>74</v>
      </c>
      <c r="C33" s="2">
        <v>0.15</v>
      </c>
      <c r="D33" s="2" t="s">
        <v>54</v>
      </c>
      <c r="E33" s="15"/>
    </row>
    <row r="34" spans="1:9" x14ac:dyDescent="0.35">
      <c r="B34" s="23"/>
      <c r="E34" s="15"/>
    </row>
    <row r="35" spans="1:9" x14ac:dyDescent="0.35">
      <c r="A35" s="1" t="s">
        <v>0</v>
      </c>
    </row>
    <row r="36" spans="1:9" x14ac:dyDescent="0.35">
      <c r="A36" s="1"/>
      <c r="C36" s="8" t="s">
        <v>36</v>
      </c>
      <c r="D36" s="8" t="s">
        <v>40</v>
      </c>
      <c r="E36" s="8" t="s">
        <v>54</v>
      </c>
      <c r="F36" s="8" t="s">
        <v>34</v>
      </c>
      <c r="G36" s="27" t="s">
        <v>10</v>
      </c>
      <c r="H36" s="27"/>
    </row>
    <row r="37" spans="1:9" x14ac:dyDescent="0.35">
      <c r="B37" s="20" t="s">
        <v>24</v>
      </c>
      <c r="C37" s="20" t="s">
        <v>43</v>
      </c>
      <c r="D37" s="20" t="s">
        <v>42</v>
      </c>
      <c r="E37" s="20" t="s">
        <v>41</v>
      </c>
      <c r="F37" s="20" t="s">
        <v>55</v>
      </c>
      <c r="G37" s="20" t="s">
        <v>75</v>
      </c>
      <c r="H37" s="20" t="s">
        <v>76</v>
      </c>
      <c r="I37" s="18" t="s">
        <v>73</v>
      </c>
    </row>
    <row r="38" spans="1:9" x14ac:dyDescent="0.35">
      <c r="A38" s="13" t="s">
        <v>62</v>
      </c>
      <c r="B38" s="8">
        <v>1</v>
      </c>
      <c r="C38" s="8">
        <v>70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1:9" x14ac:dyDescent="0.35">
      <c r="B39" s="8">
        <v>2</v>
      </c>
      <c r="C39" s="8">
        <v>40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1:9" x14ac:dyDescent="0.35">
      <c r="B40" s="8">
        <v>3</v>
      </c>
      <c r="C40" s="8">
        <v>40</v>
      </c>
      <c r="D40" s="8">
        <v>0</v>
      </c>
      <c r="E40" s="8">
        <v>0</v>
      </c>
      <c r="F40" s="8">
        <v>2</v>
      </c>
      <c r="G40" s="8">
        <v>0</v>
      </c>
      <c r="H40" s="8">
        <v>2</v>
      </c>
      <c r="I40" s="8">
        <v>0</v>
      </c>
    </row>
    <row r="41" spans="1:9" x14ac:dyDescent="0.35">
      <c r="B41" s="8">
        <v>4</v>
      </c>
      <c r="C41" s="8">
        <v>40</v>
      </c>
      <c r="D41" s="8">
        <f>2000+info!B1</f>
        <v>2185</v>
      </c>
      <c r="E41" s="8">
        <v>0.95</v>
      </c>
      <c r="F41" s="8">
        <v>0</v>
      </c>
      <c r="G41" s="8">
        <v>1</v>
      </c>
      <c r="H41" s="8">
        <v>0</v>
      </c>
      <c r="I41" s="8">
        <v>0</v>
      </c>
    </row>
    <row r="42" spans="1:9" x14ac:dyDescent="0.35">
      <c r="B42" s="8">
        <v>5</v>
      </c>
      <c r="C42" s="8">
        <v>40</v>
      </c>
      <c r="D42" s="8">
        <v>0</v>
      </c>
      <c r="E42" s="8">
        <v>0</v>
      </c>
      <c r="F42" s="8">
        <v>2</v>
      </c>
      <c r="G42" s="8">
        <v>0</v>
      </c>
      <c r="H42" s="8">
        <v>1</v>
      </c>
      <c r="I42" s="8">
        <v>0</v>
      </c>
    </row>
    <row r="43" spans="1:9" x14ac:dyDescent="0.35">
      <c r="B43" s="8">
        <v>6</v>
      </c>
      <c r="C43" s="8">
        <v>40</v>
      </c>
      <c r="D43" s="8">
        <f>2500+info!B1</f>
        <v>2685</v>
      </c>
      <c r="E43" s="8">
        <v>0.98</v>
      </c>
      <c r="F43" s="8">
        <v>0</v>
      </c>
      <c r="G43" s="8">
        <v>2</v>
      </c>
      <c r="H43" s="8">
        <v>0</v>
      </c>
      <c r="I43" s="8">
        <v>0</v>
      </c>
    </row>
    <row r="44" spans="1:9" x14ac:dyDescent="0.35">
      <c r="A44" s="6"/>
      <c r="B44" s="8">
        <v>7</v>
      </c>
      <c r="C44" s="8">
        <v>40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</row>
    <row r="45" spans="1:9" x14ac:dyDescent="0.35">
      <c r="B45" s="8">
        <v>8</v>
      </c>
      <c r="C45" s="8">
        <v>40</v>
      </c>
      <c r="D45" s="8">
        <f>3000+info!B1</f>
        <v>3185</v>
      </c>
      <c r="E45" s="8">
        <v>0.95</v>
      </c>
      <c r="F45" s="8">
        <v>0</v>
      </c>
      <c r="G45" s="8">
        <v>1</v>
      </c>
      <c r="H45" s="8">
        <v>0</v>
      </c>
      <c r="I45" s="8">
        <v>0</v>
      </c>
    </row>
    <row r="47" spans="1:9" x14ac:dyDescent="0.35">
      <c r="A47" s="1" t="s">
        <v>6</v>
      </c>
    </row>
    <row r="48" spans="1:9" x14ac:dyDescent="0.35">
      <c r="A48" s="1"/>
      <c r="F48" s="27" t="s">
        <v>10</v>
      </c>
      <c r="G48" s="27"/>
    </row>
    <row r="49" spans="1:10" x14ac:dyDescent="0.35">
      <c r="A49" s="1"/>
      <c r="E49" s="16" t="s">
        <v>44</v>
      </c>
      <c r="F49" s="28" t="s">
        <v>53</v>
      </c>
      <c r="G49" s="28"/>
    </row>
    <row r="50" spans="1:10" x14ac:dyDescent="0.35">
      <c r="B50" s="20" t="s">
        <v>38</v>
      </c>
      <c r="C50" s="20" t="s">
        <v>39</v>
      </c>
      <c r="D50" s="20" t="s">
        <v>17</v>
      </c>
      <c r="E50" s="17" t="s">
        <v>45</v>
      </c>
      <c r="F50" s="20" t="s">
        <v>66</v>
      </c>
      <c r="G50" s="20" t="s">
        <v>67</v>
      </c>
    </row>
    <row r="51" spans="1:10" x14ac:dyDescent="0.35">
      <c r="A51" s="9" t="s">
        <v>15</v>
      </c>
      <c r="B51" s="8">
        <f>B38</f>
        <v>1</v>
      </c>
      <c r="C51" s="8">
        <f>B39</f>
        <v>2</v>
      </c>
      <c r="D51" s="10">
        <v>8</v>
      </c>
      <c r="E51" s="16">
        <f>90-0.5*info!B1</f>
        <v>-2.5</v>
      </c>
      <c r="F51" s="8">
        <v>1</v>
      </c>
      <c r="G51" s="8">
        <v>1</v>
      </c>
    </row>
    <row r="52" spans="1:10" x14ac:dyDescent="0.35">
      <c r="B52" s="3"/>
      <c r="C52" s="3"/>
      <c r="D52" s="4"/>
      <c r="E52" s="3"/>
      <c r="F52" s="3"/>
    </row>
    <row r="53" spans="1:10" x14ac:dyDescent="0.35">
      <c r="A53" s="1" t="s">
        <v>16</v>
      </c>
    </row>
    <row r="54" spans="1:10" x14ac:dyDescent="0.35">
      <c r="A54" s="1"/>
      <c r="D54" s="8" t="s">
        <v>46</v>
      </c>
      <c r="E54" s="8" t="s">
        <v>46</v>
      </c>
      <c r="F54" s="8" t="s">
        <v>47</v>
      </c>
      <c r="G54" s="8" t="s">
        <v>56</v>
      </c>
      <c r="H54" s="27" t="s">
        <v>10</v>
      </c>
      <c r="I54" s="27"/>
      <c r="J54" s="27"/>
    </row>
    <row r="55" spans="1:10" x14ac:dyDescent="0.35">
      <c r="B55" s="20" t="s">
        <v>8</v>
      </c>
      <c r="C55" s="20" t="s">
        <v>9</v>
      </c>
      <c r="D55" s="20" t="s">
        <v>52</v>
      </c>
      <c r="E55" s="20" t="s">
        <v>51</v>
      </c>
      <c r="F55" s="20" t="s">
        <v>50</v>
      </c>
      <c r="G55" s="20" t="s">
        <v>49</v>
      </c>
      <c r="H55" s="20" t="s">
        <v>58</v>
      </c>
      <c r="I55" s="20" t="s">
        <v>20</v>
      </c>
      <c r="J55" s="20" t="s">
        <v>59</v>
      </c>
    </row>
    <row r="56" spans="1:10" x14ac:dyDescent="0.35">
      <c r="B56" s="8">
        <v>2</v>
      </c>
      <c r="C56" s="8">
        <v>8</v>
      </c>
      <c r="D56" s="8">
        <v>0.8</v>
      </c>
      <c r="E56" s="8">
        <v>0.3</v>
      </c>
      <c r="F56" s="21">
        <v>3.0000000000000001E-6</v>
      </c>
      <c r="G56" s="8">
        <f>20+0.5*info!B1</f>
        <v>112.5</v>
      </c>
      <c r="H56" s="8" t="s">
        <v>77</v>
      </c>
      <c r="I56" s="8" t="s">
        <v>57</v>
      </c>
      <c r="J56" s="8" t="s">
        <v>71</v>
      </c>
    </row>
    <row r="57" spans="1:10" x14ac:dyDescent="0.35">
      <c r="B57" s="8">
        <v>2</v>
      </c>
      <c r="C57" s="8">
        <v>3</v>
      </c>
      <c r="D57" s="8">
        <v>0.8</v>
      </c>
      <c r="E57" s="8">
        <v>0.3</v>
      </c>
      <c r="F57" s="21">
        <v>3.0000000000000001E-6</v>
      </c>
      <c r="G57" s="8">
        <v>15</v>
      </c>
      <c r="H57" s="8" t="s">
        <v>77</v>
      </c>
      <c r="I57" s="8" t="s">
        <v>57</v>
      </c>
      <c r="J57" s="8" t="s">
        <v>71</v>
      </c>
    </row>
    <row r="58" spans="1:10" x14ac:dyDescent="0.35">
      <c r="B58" s="8">
        <v>3</v>
      </c>
      <c r="C58" s="8">
        <v>4</v>
      </c>
      <c r="D58" s="8">
        <v>0.8</v>
      </c>
      <c r="E58" s="8">
        <v>0.3</v>
      </c>
      <c r="F58" s="21">
        <v>3.0000000000000001E-6</v>
      </c>
      <c r="G58" s="8">
        <v>15</v>
      </c>
      <c r="H58" s="8" t="s">
        <v>77</v>
      </c>
      <c r="I58" s="8" t="s">
        <v>57</v>
      </c>
      <c r="J58" s="8" t="s">
        <v>71</v>
      </c>
    </row>
    <row r="59" spans="1:10" x14ac:dyDescent="0.35">
      <c r="B59" s="8">
        <v>4</v>
      </c>
      <c r="C59" s="8">
        <v>5</v>
      </c>
      <c r="D59" s="8">
        <v>0.8</v>
      </c>
      <c r="E59" s="8">
        <v>0.3</v>
      </c>
      <c r="F59" s="21">
        <v>3.0000000000000001E-6</v>
      </c>
      <c r="G59" s="8">
        <v>20</v>
      </c>
      <c r="H59" s="8" t="s">
        <v>77</v>
      </c>
      <c r="I59" s="8" t="s">
        <v>57</v>
      </c>
      <c r="J59" s="8" t="s">
        <v>71</v>
      </c>
    </row>
    <row r="60" spans="1:10" x14ac:dyDescent="0.35">
      <c r="B60" s="8">
        <v>5</v>
      </c>
      <c r="C60" s="8">
        <v>6</v>
      </c>
      <c r="D60" s="8">
        <v>0.8</v>
      </c>
      <c r="E60" s="8">
        <v>0.3</v>
      </c>
      <c r="F60" s="21">
        <v>3.0000000000000001E-6</v>
      </c>
      <c r="G60" s="8">
        <v>15</v>
      </c>
      <c r="H60" s="8" t="s">
        <v>77</v>
      </c>
      <c r="I60" s="8" t="s">
        <v>57</v>
      </c>
      <c r="J60" s="8" t="s">
        <v>71</v>
      </c>
    </row>
    <row r="61" spans="1:10" x14ac:dyDescent="0.35">
      <c r="B61" s="8">
        <v>6</v>
      </c>
      <c r="C61" s="8">
        <v>7</v>
      </c>
      <c r="D61" s="8">
        <v>0.8</v>
      </c>
      <c r="E61" s="8">
        <v>0.3</v>
      </c>
      <c r="F61" s="21">
        <v>3.0000000000000001E-6</v>
      </c>
      <c r="G61" s="8">
        <v>17</v>
      </c>
      <c r="H61" s="8" t="s">
        <v>77</v>
      </c>
      <c r="I61" s="8" t="s">
        <v>57</v>
      </c>
      <c r="J61" s="8" t="s">
        <v>71</v>
      </c>
    </row>
    <row r="62" spans="1:10" x14ac:dyDescent="0.35">
      <c r="B62" s="8">
        <v>7</v>
      </c>
      <c r="C62" s="8">
        <v>8</v>
      </c>
      <c r="D62" s="8">
        <v>0.8</v>
      </c>
      <c r="E62" s="8">
        <v>0.3</v>
      </c>
      <c r="F62" s="21">
        <v>3.0000000000000001E-6</v>
      </c>
      <c r="G62" s="8">
        <v>12</v>
      </c>
      <c r="H62" s="8" t="s">
        <v>77</v>
      </c>
      <c r="I62" s="8" t="s">
        <v>57</v>
      </c>
      <c r="J62" s="8" t="s">
        <v>71</v>
      </c>
    </row>
    <row r="63" spans="1:10" x14ac:dyDescent="0.35">
      <c r="B63" s="8">
        <v>3</v>
      </c>
      <c r="C63" s="8">
        <v>6</v>
      </c>
      <c r="D63" s="8">
        <v>0.8</v>
      </c>
      <c r="E63" s="8">
        <v>0.3</v>
      </c>
      <c r="F63" s="21">
        <v>3.0000000000000001E-6</v>
      </c>
      <c r="G63" s="8">
        <v>25</v>
      </c>
      <c r="H63" s="8" t="s">
        <v>77</v>
      </c>
      <c r="I63" s="8" t="s">
        <v>57</v>
      </c>
      <c r="J63" s="8" t="s">
        <v>71</v>
      </c>
    </row>
  </sheetData>
  <mergeCells count="7">
    <mergeCell ref="H54:J54"/>
    <mergeCell ref="F14:G14"/>
    <mergeCell ref="F15:G15"/>
    <mergeCell ref="I21:K21"/>
    <mergeCell ref="G36:H36"/>
    <mergeCell ref="F48:G48"/>
    <mergeCell ref="F49:G49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3" sqref="C13"/>
    </sheetView>
  </sheetViews>
  <sheetFormatPr defaultColWidth="9.109375" defaultRowHeight="18" x14ac:dyDescent="0.35"/>
  <cols>
    <col min="1" max="1" width="11.5546875" style="2" customWidth="1"/>
    <col min="2" max="2" width="13" style="2" customWidth="1"/>
    <col min="3" max="3" width="13.44140625" style="2" customWidth="1"/>
    <col min="4" max="4" width="11.5546875" style="2" customWidth="1"/>
    <col min="5" max="5" width="13.5546875" style="2" customWidth="1"/>
    <col min="6" max="6" width="11.33203125" style="2" customWidth="1"/>
    <col min="7" max="7" width="13.5546875" style="2" customWidth="1"/>
    <col min="8" max="8" width="7.6640625" style="2" customWidth="1"/>
    <col min="9" max="9" width="8.5546875" style="2" customWidth="1"/>
    <col min="10" max="10" width="8.33203125" style="2" customWidth="1"/>
    <col min="11" max="11" width="8.6640625" style="2" customWidth="1"/>
    <col min="12" max="16384" width="9.109375" style="2"/>
  </cols>
  <sheetData>
    <row r="1" spans="1:12" x14ac:dyDescent="0.35">
      <c r="A1" s="23" t="s">
        <v>64</v>
      </c>
      <c r="B1" s="15">
        <v>100</v>
      </c>
      <c r="C1" s="2" t="s">
        <v>44</v>
      </c>
    </row>
    <row r="2" spans="1:12" x14ac:dyDescent="0.35">
      <c r="A2" s="23" t="s">
        <v>78</v>
      </c>
      <c r="B2" s="15">
        <v>220</v>
      </c>
      <c r="C2" s="2" t="s">
        <v>36</v>
      </c>
    </row>
    <row r="4" spans="1:12" x14ac:dyDescent="0.35">
      <c r="A4" s="1" t="s">
        <v>0</v>
      </c>
    </row>
    <row r="5" spans="1:12" x14ac:dyDescent="0.35">
      <c r="A5" s="1"/>
      <c r="B5" s="5"/>
      <c r="C5" s="8" t="s">
        <v>33</v>
      </c>
      <c r="D5" s="8" t="s">
        <v>34</v>
      </c>
      <c r="E5" s="8" t="s">
        <v>33</v>
      </c>
      <c r="F5" s="8" t="s">
        <v>34</v>
      </c>
      <c r="G5" s="8" t="s">
        <v>35</v>
      </c>
      <c r="H5" s="8" t="s">
        <v>34</v>
      </c>
      <c r="I5" s="8" t="s">
        <v>36</v>
      </c>
      <c r="J5" s="8" t="s">
        <v>37</v>
      </c>
    </row>
    <row r="6" spans="1:12" x14ac:dyDescent="0.35">
      <c r="A6" s="1"/>
      <c r="B6" s="7" t="s">
        <v>24</v>
      </c>
      <c r="C6" s="7" t="s">
        <v>27</v>
      </c>
      <c r="D6" s="7" t="s">
        <v>28</v>
      </c>
      <c r="E6" s="7" t="s">
        <v>25</v>
      </c>
      <c r="F6" s="7" t="s">
        <v>26</v>
      </c>
      <c r="G6" s="7" t="s">
        <v>29</v>
      </c>
      <c r="H6" s="7" t="s">
        <v>30</v>
      </c>
      <c r="I6" s="7" t="s">
        <v>31</v>
      </c>
      <c r="J6" s="7" t="s">
        <v>32</v>
      </c>
    </row>
    <row r="7" spans="1:12" x14ac:dyDescent="0.35">
      <c r="B7" s="8">
        <v>1</v>
      </c>
      <c r="C7" s="8" t="s">
        <v>79</v>
      </c>
      <c r="D7" s="8" t="s">
        <v>79</v>
      </c>
      <c r="E7" s="8">
        <v>0</v>
      </c>
      <c r="F7" s="8">
        <v>0</v>
      </c>
      <c r="G7" s="8">
        <v>0</v>
      </c>
      <c r="H7" s="8">
        <v>0</v>
      </c>
      <c r="I7" s="8">
        <v>220</v>
      </c>
      <c r="J7" s="8">
        <v>0</v>
      </c>
    </row>
    <row r="8" spans="1:12" x14ac:dyDescent="0.35">
      <c r="B8" s="8">
        <v>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 t="s">
        <v>79</v>
      </c>
      <c r="J8" s="8" t="s">
        <v>79</v>
      </c>
    </row>
    <row r="9" spans="1:12" x14ac:dyDescent="0.35">
      <c r="A9" s="14"/>
      <c r="B9" s="8">
        <v>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 t="s">
        <v>79</v>
      </c>
      <c r="I9" s="8">
        <v>220</v>
      </c>
      <c r="J9" s="8" t="s">
        <v>79</v>
      </c>
    </row>
    <row r="10" spans="1:12" x14ac:dyDescent="0.35">
      <c r="B10" s="8">
        <v>4</v>
      </c>
      <c r="C10" s="8">
        <v>0</v>
      </c>
      <c r="D10" s="8">
        <v>0</v>
      </c>
      <c r="E10" s="8">
        <f>150+0.5*info!B1</f>
        <v>242.5</v>
      </c>
      <c r="F10" s="8">
        <v>30</v>
      </c>
      <c r="G10" s="8">
        <v>0</v>
      </c>
      <c r="H10" s="8">
        <v>0</v>
      </c>
      <c r="I10" s="8" t="s">
        <v>79</v>
      </c>
      <c r="J10" s="8" t="s">
        <v>79</v>
      </c>
    </row>
    <row r="11" spans="1:12" s="30" customFormat="1" x14ac:dyDescent="0.35">
      <c r="B11" s="29">
        <v>5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0.2</v>
      </c>
      <c r="I11" s="29" t="s">
        <v>79</v>
      </c>
      <c r="J11" s="29" t="s">
        <v>79</v>
      </c>
      <c r="L11" s="30" t="s">
        <v>92</v>
      </c>
    </row>
    <row r="12" spans="1:12" x14ac:dyDescent="0.35">
      <c r="B12" s="8">
        <v>6</v>
      </c>
      <c r="C12" s="8">
        <v>0</v>
      </c>
      <c r="D12" s="8">
        <v>0</v>
      </c>
      <c r="E12" s="8">
        <v>230</v>
      </c>
      <c r="F12" s="8">
        <v>10</v>
      </c>
      <c r="G12" s="8">
        <v>0</v>
      </c>
      <c r="H12" s="8">
        <v>0</v>
      </c>
      <c r="I12" s="8" t="s">
        <v>79</v>
      </c>
      <c r="J12" s="8" t="s">
        <v>79</v>
      </c>
    </row>
    <row r="13" spans="1:12" x14ac:dyDescent="0.35">
      <c r="B13" s="8">
        <v>7</v>
      </c>
      <c r="C13" s="8">
        <f>200+0.5*info!B1</f>
        <v>292.5</v>
      </c>
      <c r="D13" s="8" t="s">
        <v>79</v>
      </c>
      <c r="E13" s="8">
        <v>0</v>
      </c>
      <c r="F13" s="8">
        <v>0</v>
      </c>
      <c r="G13" s="8">
        <v>0</v>
      </c>
      <c r="H13" s="8">
        <v>0</v>
      </c>
      <c r="I13" s="8">
        <v>220</v>
      </c>
      <c r="J13" s="8" t="s">
        <v>79</v>
      </c>
    </row>
    <row r="14" spans="1:12" x14ac:dyDescent="0.35">
      <c r="B14" s="8">
        <v>8</v>
      </c>
      <c r="C14" s="8">
        <v>0</v>
      </c>
      <c r="D14" s="8">
        <v>0</v>
      </c>
      <c r="E14" s="8">
        <v>210</v>
      </c>
      <c r="F14" s="8">
        <v>30</v>
      </c>
      <c r="G14" s="8">
        <v>0</v>
      </c>
      <c r="H14" s="8">
        <v>0</v>
      </c>
      <c r="I14" s="8" t="s">
        <v>79</v>
      </c>
      <c r="J14" s="8" t="s">
        <v>79</v>
      </c>
    </row>
    <row r="16" spans="1:12" x14ac:dyDescent="0.35">
      <c r="A16" s="1" t="s">
        <v>16</v>
      </c>
    </row>
    <row r="17" spans="2:7" x14ac:dyDescent="0.35">
      <c r="D17" s="8" t="s">
        <v>46</v>
      </c>
      <c r="E17" s="8" t="s">
        <v>46</v>
      </c>
      <c r="F17" s="8" t="s">
        <v>47</v>
      </c>
      <c r="G17" s="8" t="s">
        <v>56</v>
      </c>
    </row>
    <row r="18" spans="2:7" x14ac:dyDescent="0.35">
      <c r="B18" s="7" t="s">
        <v>8</v>
      </c>
      <c r="C18" s="7" t="s">
        <v>9</v>
      </c>
      <c r="D18" s="7" t="s">
        <v>52</v>
      </c>
      <c r="E18" s="7" t="s">
        <v>51</v>
      </c>
      <c r="F18" s="7" t="s">
        <v>50</v>
      </c>
      <c r="G18" s="7" t="s">
        <v>49</v>
      </c>
    </row>
    <row r="19" spans="2:7" x14ac:dyDescent="0.35">
      <c r="B19" s="8">
        <v>1</v>
      </c>
      <c r="C19" s="8">
        <v>2</v>
      </c>
      <c r="D19" s="8">
        <v>0.05</v>
      </c>
      <c r="E19" s="8">
        <v>0.5</v>
      </c>
      <c r="F19" s="24">
        <v>3.5999999999999998E-6</v>
      </c>
      <c r="G19" s="8">
        <f>50+0.5*info!B1</f>
        <v>142.5</v>
      </c>
    </row>
    <row r="20" spans="2:7" x14ac:dyDescent="0.35">
      <c r="B20" s="8">
        <v>2</v>
      </c>
      <c r="C20" s="8">
        <v>8</v>
      </c>
      <c r="D20" s="8">
        <v>0.05</v>
      </c>
      <c r="E20" s="8">
        <v>0.5</v>
      </c>
      <c r="F20" s="24">
        <v>3.5999999999999998E-6</v>
      </c>
      <c r="G20" s="8">
        <f>100+0.5*info!B1</f>
        <v>192.5</v>
      </c>
    </row>
    <row r="21" spans="2:7" x14ac:dyDescent="0.35">
      <c r="B21" s="8">
        <v>2</v>
      </c>
      <c r="C21" s="8">
        <v>3</v>
      </c>
      <c r="D21" s="8">
        <v>0.05</v>
      </c>
      <c r="E21" s="8">
        <v>0.5</v>
      </c>
      <c r="F21" s="24">
        <v>3.5999999999999998E-6</v>
      </c>
      <c r="G21" s="8">
        <v>100</v>
      </c>
    </row>
    <row r="22" spans="2:7" x14ac:dyDescent="0.35">
      <c r="B22" s="8">
        <v>3</v>
      </c>
      <c r="C22" s="8">
        <v>4</v>
      </c>
      <c r="D22" s="8">
        <v>0.05</v>
      </c>
      <c r="E22" s="8">
        <v>0.5</v>
      </c>
      <c r="F22" s="24">
        <v>3.5999999999999998E-6</v>
      </c>
      <c r="G22" s="8">
        <v>100</v>
      </c>
    </row>
    <row r="23" spans="2:7" x14ac:dyDescent="0.35">
      <c r="B23" s="8">
        <v>4</v>
      </c>
      <c r="C23" s="8">
        <v>5</v>
      </c>
      <c r="D23" s="8">
        <v>0.05</v>
      </c>
      <c r="E23" s="8">
        <v>0.5</v>
      </c>
      <c r="F23" s="24">
        <v>3.5999999999999998E-6</v>
      </c>
      <c r="G23" s="8">
        <v>150</v>
      </c>
    </row>
    <row r="24" spans="2:7" x14ac:dyDescent="0.35">
      <c r="B24" s="8">
        <v>5</v>
      </c>
      <c r="C24" s="8">
        <v>6</v>
      </c>
      <c r="D24" s="8">
        <v>0.05</v>
      </c>
      <c r="E24" s="8">
        <v>0.5</v>
      </c>
      <c r="F24" s="24">
        <v>3.5999999999999998E-6</v>
      </c>
      <c r="G24" s="8">
        <v>150</v>
      </c>
    </row>
    <row r="25" spans="2:7" x14ac:dyDescent="0.35">
      <c r="B25" s="8">
        <v>6</v>
      </c>
      <c r="C25" s="8">
        <v>7</v>
      </c>
      <c r="D25" s="8">
        <v>0.05</v>
      </c>
      <c r="E25" s="8">
        <v>0.5</v>
      </c>
      <c r="F25" s="24">
        <v>3.5999999999999998E-6</v>
      </c>
      <c r="G25" s="8">
        <v>90</v>
      </c>
    </row>
    <row r="26" spans="2:7" x14ac:dyDescent="0.35">
      <c r="B26" s="8">
        <v>7</v>
      </c>
      <c r="C26" s="8">
        <v>8</v>
      </c>
      <c r="D26" s="8">
        <v>0.05</v>
      </c>
      <c r="E26" s="8">
        <v>0.5</v>
      </c>
      <c r="F26" s="24">
        <v>3.5999999999999998E-6</v>
      </c>
      <c r="G26" s="8">
        <v>90</v>
      </c>
    </row>
    <row r="27" spans="2:7" x14ac:dyDescent="0.35">
      <c r="B27" s="8">
        <v>3</v>
      </c>
      <c r="C27" s="8">
        <v>6</v>
      </c>
      <c r="D27" s="8">
        <v>0.05</v>
      </c>
      <c r="E27" s="8">
        <v>0.5</v>
      </c>
      <c r="F27" s="24">
        <v>3.5999999999999998E-6</v>
      </c>
      <c r="G27" s="8">
        <v>200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S1-S3</vt:lpstr>
      <vt:lpstr>LF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2018-11-01T17:09:01Z</dcterms:modified>
</cp:coreProperties>
</file>