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r-pc\Downloads\"/>
    </mc:Choice>
  </mc:AlternateContent>
  <xr:revisionPtr revIDLastSave="0" documentId="13_ncr:1_{B7384DB0-7566-4BC5-9A0A-F42E1A118EBD}" xr6:coauthVersionLast="47" xr6:coauthVersionMax="47" xr10:uidLastSave="{00000000-0000-0000-0000-000000000000}"/>
  <bookViews>
    <workbookView xWindow="4200" yWindow="2415" windowWidth="16185" windowHeight="9360" xr2:uid="{32002507-FB41-5D4B-91B4-C3659917347F}"/>
  </bookViews>
  <sheets>
    <sheet name="Sheet1" sheetId="1" r:id="rId1"/>
  </sheets>
  <definedNames>
    <definedName name="export" localSheetId="0">Sheet1!$A$1:$G$61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1" i="1" l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C2D5F9-B3F5-1240-AF0B-40A847491C23}" name="export" type="6" refreshedVersion="6" background="1" saveData="1">
    <textPr sourceFile="/Users/catalinolteanu/Desktop/export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<sst xmlns="http://schemas.openxmlformats.org/spreadsheetml/2006/main" count="236" uniqueCount="117">
  <si>
    <t>Vendor</t>
  </si>
  <si>
    <t>Month</t>
  </si>
  <si>
    <t>Amount</t>
  </si>
  <si>
    <t>Tax</t>
  </si>
  <si>
    <t>Total</t>
  </si>
  <si>
    <t>Currency</t>
  </si>
  <si>
    <t>DE763212</t>
  </si>
  <si>
    <t>5245.2</t>
  </si>
  <si>
    <t>31471.2</t>
  </si>
  <si>
    <t>EUR</t>
  </si>
  <si>
    <t>33089.2</t>
  </si>
  <si>
    <t>198535.0</t>
  </si>
  <si>
    <t>50897.4</t>
  </si>
  <si>
    <t>305384.6</t>
  </si>
  <si>
    <t>65224.4</t>
  </si>
  <si>
    <t>391346.8</t>
  </si>
  <si>
    <t>84200.8</t>
  </si>
  <si>
    <t>505205.0</t>
  </si>
  <si>
    <t>47674.0</t>
  </si>
  <si>
    <t>286044.0</t>
  </si>
  <si>
    <t>83379.0</t>
  </si>
  <si>
    <t>55728.8</t>
  </si>
  <si>
    <t>334373.0</t>
  </si>
  <si>
    <t>17229.6</t>
  </si>
  <si>
    <t>103378.0</t>
  </si>
  <si>
    <t>9295.8</t>
  </si>
  <si>
    <t>55774.8</t>
  </si>
  <si>
    <t>56016.6</t>
  </si>
  <si>
    <t>336100.0</t>
  </si>
  <si>
    <t>FR453231</t>
  </si>
  <si>
    <t>44161.2</t>
  </si>
  <si>
    <t>60223.4</t>
  </si>
  <si>
    <t>361340.2</t>
  </si>
  <si>
    <t>65904.4</t>
  </si>
  <si>
    <t>395426.4</t>
  </si>
  <si>
    <t>60012.6</t>
  </si>
  <si>
    <t>360075.6</t>
  </si>
  <si>
    <t>33617.0</t>
  </si>
  <si>
    <t>201702.0</t>
  </si>
  <si>
    <t>129359.0</t>
  </si>
  <si>
    <t>776154.0</t>
  </si>
  <si>
    <t>12939.2</t>
  </si>
  <si>
    <t>14484.4</t>
  </si>
  <si>
    <t>86906.4</t>
  </si>
  <si>
    <t>39044.0</t>
  </si>
  <si>
    <t>234264.0</t>
  </si>
  <si>
    <t>11787.6</t>
  </si>
  <si>
    <t>70725.6</t>
  </si>
  <si>
    <t>39657.6</t>
  </si>
  <si>
    <t>237946.0</t>
  </si>
  <si>
    <t>IT754893</t>
  </si>
  <si>
    <t>72341.4</t>
  </si>
  <si>
    <t>434049.0</t>
  </si>
  <si>
    <t>37988.8</t>
  </si>
  <si>
    <t>227933.0</t>
  </si>
  <si>
    <t>6745.2</t>
  </si>
  <si>
    <t>40471.2</t>
  </si>
  <si>
    <t>26942.0</t>
  </si>
  <si>
    <t>95245.8</t>
  </si>
  <si>
    <t>571475.0</t>
  </si>
  <si>
    <t>85478.6</t>
  </si>
  <si>
    <t>512871.0</t>
  </si>
  <si>
    <t>8144.2</t>
  </si>
  <si>
    <t>48865.2</t>
  </si>
  <si>
    <t>55827.0</t>
  </si>
  <si>
    <t>51265.2</t>
  </si>
  <si>
    <t>307591.0</t>
  </si>
  <si>
    <t>61556.8</t>
  </si>
  <si>
    <t>369340.4</t>
  </si>
  <si>
    <t>14451.8</t>
  </si>
  <si>
    <t>RO123456</t>
  </si>
  <si>
    <t>55162.4</t>
  </si>
  <si>
    <t>330974.0</t>
  </si>
  <si>
    <t>79184.6</t>
  </si>
  <si>
    <t>475108.0</t>
  </si>
  <si>
    <t>133783.0</t>
  </si>
  <si>
    <t>87016.8</t>
  </si>
  <si>
    <t>522101.4</t>
  </si>
  <si>
    <t>13693.8</t>
  </si>
  <si>
    <t>82162.8</t>
  </si>
  <si>
    <t>111009.6</t>
  </si>
  <si>
    <t>666058.0</t>
  </si>
  <si>
    <t>21778.4</t>
  </si>
  <si>
    <t>130670.0</t>
  </si>
  <si>
    <t>53293.0</t>
  </si>
  <si>
    <t>319758.0</t>
  </si>
  <si>
    <t>117729.4</t>
  </si>
  <si>
    <t>706376.2</t>
  </si>
  <si>
    <t>56534.8</t>
  </si>
  <si>
    <t>41829.6</t>
  </si>
  <si>
    <t>250978.0</t>
  </si>
  <si>
    <t>60240.2</t>
  </si>
  <si>
    <t>361441.6</t>
  </si>
  <si>
    <t>RO254678</t>
  </si>
  <si>
    <t>8324.4</t>
  </si>
  <si>
    <t>49946.4</t>
  </si>
  <si>
    <t>66365.8</t>
  </si>
  <si>
    <t>398195.0</t>
  </si>
  <si>
    <t>52190.8</t>
  </si>
  <si>
    <t>93550.4</t>
  </si>
  <si>
    <t>561303.0</t>
  </si>
  <si>
    <t>30581.4</t>
  </si>
  <si>
    <t>24304.2</t>
  </si>
  <si>
    <t>145825.2</t>
  </si>
  <si>
    <t>16018.4</t>
  </si>
  <si>
    <t>96110.4</t>
  </si>
  <si>
    <t>45434.0</t>
  </si>
  <si>
    <t>272604.0</t>
  </si>
  <si>
    <t>30126.4</t>
  </si>
  <si>
    <t>180758.0</t>
  </si>
  <si>
    <t>23980.6</t>
  </si>
  <si>
    <t>143884.0</t>
  </si>
  <si>
    <t>20390.6</t>
  </si>
  <si>
    <t>122344.0</t>
  </si>
  <si>
    <t>84465.0</t>
  </si>
  <si>
    <t>506790.0</t>
  </si>
  <si>
    <t>Reconcile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</si>
</sst>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238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" connectionId="1" xr16:uid="{2E0AE234-2FF1-0B41-AE5B-6CB2BCE443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A5D97-4D3F-6C42-9938-E573084BED26}">
  <dimension ref="A1:G61"/>
  <sheetViews>
    <sheetView tabSelected="1" topLeftCell="A46" workbookViewId="0">
      <selection activeCell="E25" sqref="E25"/>
    </sheetView>
  </sheetViews>
  <sheetFormatPr defaultColWidth="11" defaultRowHeight="16.5" x14ac:dyDescent="0.25"/>
  <cols>
    <col min="1" max="1" width="9.625" bestFit="1" customWidth="1"/>
    <col min="2" max="2" width="6.5" bestFit="1" customWidth="1"/>
    <col min="3" max="3" width="7.625" bestFit="1" customWidth="1"/>
    <col min="4" max="5" width="8.625" bestFit="1" customWidth="1"/>
    <col min="6" max="6" width="8.625" customWidth="1"/>
    <col min="7" max="7" width="8.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116</v>
      </c>
      <c r="G1" t="s">
        <v>5</v>
      </c>
    </row>
    <row r="2" spans="1:7" x14ac:dyDescent="0.25">
      <c r="A2" t="s">
        <v>6</v>
      </c>
      <c r="B2">
        <v>1</v>
      </c>
      <c r="C2">
        <v>26226</v>
      </c>
      <c r="D2" t="s">
        <v>7</v>
      </c>
      <c r="E2" t="s">
        <v>8</v>
      </c>
      <c r="F2">
        <f xml:space="preserve"> 31471.2 - 31471.2</f>
        <v>0</v>
      </c>
      <c r="G2" t="s">
        <v>9</v>
      </c>
    </row>
    <row r="3" spans="1:7" x14ac:dyDescent="0.25">
      <c r="A3" t="s">
        <v>6</v>
      </c>
      <c r="B3">
        <v>2</v>
      </c>
      <c r="C3">
        <v>165446</v>
      </c>
      <c r="D3" t="s">
        <v>10</v>
      </c>
      <c r="E3" t="s">
        <v>11</v>
      </c>
      <c r="F3">
        <f xml:space="preserve"> 198535 - 198535</f>
        <v>0</v>
      </c>
      <c r="G3" t="s">
        <v>9</v>
      </c>
    </row>
    <row r="4" spans="1:7" x14ac:dyDescent="0.25">
      <c r="A4" t="s">
        <v>6</v>
      </c>
      <c r="B4">
        <v>3</v>
      </c>
      <c r="C4">
        <v>254487</v>
      </c>
      <c r="D4" t="s">
        <v>12</v>
      </c>
      <c r="E4" t="s">
        <v>13</v>
      </c>
      <c r="F4">
        <f xml:space="preserve"> 305384.6 - 305384.6</f>
        <v>0</v>
      </c>
      <c r="G4" t="s">
        <v>9</v>
      </c>
    </row>
    <row r="5" spans="1:7" x14ac:dyDescent="0.25">
      <c r="A5" t="s">
        <v>6</v>
      </c>
      <c r="B5">
        <v>4</v>
      </c>
      <c r="C5">
        <v>326122</v>
      </c>
      <c r="D5" t="s">
        <v>14</v>
      </c>
      <c r="E5" t="s">
        <v>15</v>
      </c>
      <c r="F5">
        <f xml:space="preserve"> 391346.8 - 391346.8</f>
        <v>0</v>
      </c>
      <c r="G5" t="s">
        <v>9</v>
      </c>
    </row>
    <row r="6" spans="1:7" x14ac:dyDescent="0.25">
      <c r="A6" t="s">
        <v>6</v>
      </c>
      <c r="B6">
        <v>5</v>
      </c>
      <c r="C6">
        <v>421004</v>
      </c>
      <c r="D6" t="s">
        <v>16</v>
      </c>
      <c r="E6" t="s">
        <v>17</v>
      </c>
      <c r="F6">
        <f xml:space="preserve"> 505205 - 505205</f>
        <v>0</v>
      </c>
      <c r="G6" t="s">
        <v>9</v>
      </c>
    </row>
    <row r="7" spans="1:7" x14ac:dyDescent="0.25">
      <c r="A7" t="s">
        <v>6</v>
      </c>
      <c r="B7">
        <v>6</v>
      </c>
      <c r="C7">
        <v>238370</v>
      </c>
      <c r="D7" t="s">
        <v>18</v>
      </c>
      <c r="E7" t="s">
        <v>19</v>
      </c>
      <c r="F7">
        <f xml:space="preserve"> 286044 - 286044</f>
        <v>0</v>
      </c>
      <c r="G7" t="s">
        <v>9</v>
      </c>
    </row>
    <row r="8" spans="1:7" x14ac:dyDescent="0.25">
      <c r="A8" t="s">
        <v>6</v>
      </c>
      <c r="B8">
        <v>7</v>
      </c>
      <c r="C8">
        <v>326122</v>
      </c>
      <c r="D8" t="s">
        <v>14</v>
      </c>
      <c r="E8">
        <v>381386.2</v>
      </c>
      <c r="F8">
        <f xml:space="preserve"> 381386.2 - 391346.8</f>
        <v>-9960.5999999999767</v>
      </c>
      <c r="G8" t="s">
        <v>9</v>
      </c>
    </row>
    <row r="9" spans="1:7" x14ac:dyDescent="0.25">
      <c r="A9" t="s">
        <v>6</v>
      </c>
      <c r="B9">
        <v>8</v>
      </c>
      <c r="C9">
        <v>416895</v>
      </c>
      <c r="D9" t="s">
        <v>20</v>
      </c>
      <c r="E9">
        <v>490273.6</v>
      </c>
      <c r="F9">
        <f xml:space="preserve"> 490273.6 - 500273.2</f>
        <v>-9999.6000000000349</v>
      </c>
      <c r="G9" t="s">
        <v>9</v>
      </c>
    </row>
    <row r="10" spans="1:7" x14ac:dyDescent="0.25">
      <c r="A10" t="s">
        <v>6</v>
      </c>
      <c r="B10">
        <v>9</v>
      </c>
      <c r="C10">
        <v>278644</v>
      </c>
      <c r="D10" t="s">
        <v>21</v>
      </c>
      <c r="E10" t="s">
        <v>22</v>
      </c>
      <c r="F10">
        <f xml:space="preserve"> 334373 - 334373</f>
        <v>0</v>
      </c>
      <c r="G10" t="s">
        <v>9</v>
      </c>
    </row>
    <row r="11" spans="1:7" x14ac:dyDescent="0.25">
      <c r="A11" t="s">
        <v>6</v>
      </c>
      <c r="B11">
        <v>10</v>
      </c>
      <c r="C11">
        <v>86148</v>
      </c>
      <c r="D11" t="s">
        <v>23</v>
      </c>
      <c r="E11" t="s">
        <v>24</v>
      </c>
      <c r="F11">
        <f xml:space="preserve"> 103378 - 103378</f>
        <v>0</v>
      </c>
      <c r="G11" t="s">
        <v>9</v>
      </c>
    </row>
    <row r="12" spans="1:7" x14ac:dyDescent="0.25">
      <c r="A12" t="s">
        <v>6</v>
      </c>
      <c r="B12">
        <v>11</v>
      </c>
      <c r="C12">
        <v>46479</v>
      </c>
      <c r="D12" t="s">
        <v>25</v>
      </c>
      <c r="E12" t="s">
        <v>26</v>
      </c>
      <c r="F12">
        <f xml:space="preserve"> 55774.8 - 55774.8</f>
        <v>0</v>
      </c>
      <c r="G12" t="s">
        <v>9</v>
      </c>
    </row>
    <row r="13" spans="1:7" x14ac:dyDescent="0.25">
      <c r="A13" t="s">
        <v>6</v>
      </c>
      <c r="B13">
        <v>12</v>
      </c>
      <c r="C13">
        <v>280083</v>
      </c>
      <c r="D13" t="s">
        <v>27</v>
      </c>
      <c r="E13" t="s">
        <v>28</v>
      </c>
      <c r="F13">
        <f xml:space="preserve"> 336100 - 336100</f>
        <v>0</v>
      </c>
      <c r="G13" t="s">
        <v>9</v>
      </c>
    </row>
    <row r="14" spans="1:7" x14ac:dyDescent="0.25">
      <c r="A14" t="s">
        <v>29</v>
      </c>
      <c r="B14">
        <v>1</v>
      </c>
      <c r="C14">
        <v>220806</v>
      </c>
      <c r="D14" t="s">
        <v>30</v>
      </c>
      <c r="E14">
        <v>364167</v>
      </c>
      <c r="F14">
        <f xml:space="preserve"> 364167 - 264967</f>
        <v>99200</v>
      </c>
      <c r="G14" t="s">
        <v>9</v>
      </c>
    </row>
    <row r="15" spans="1:7" x14ac:dyDescent="0.25">
      <c r="A15" t="s">
        <v>29</v>
      </c>
      <c r="B15">
        <v>2</v>
      </c>
      <c r="C15">
        <v>301117</v>
      </c>
      <c r="D15" t="s">
        <v>31</v>
      </c>
      <c r="E15" t="s">
        <v>32</v>
      </c>
      <c r="F15">
        <f xml:space="preserve"> 361340.2 - 361340.2</f>
        <v>0</v>
      </c>
      <c r="G15" t="s">
        <v>9</v>
      </c>
    </row>
    <row r="16" spans="1:7" x14ac:dyDescent="0.25">
      <c r="A16" t="s">
        <v>29</v>
      </c>
      <c r="B16">
        <v>3</v>
      </c>
      <c r="C16">
        <v>329522</v>
      </c>
      <c r="D16" t="s">
        <v>33</v>
      </c>
      <c r="E16" t="s">
        <v>34</v>
      </c>
      <c r="F16">
        <f xml:space="preserve"> 395426.4 - 395426.4</f>
        <v>0</v>
      </c>
      <c r="G16" t="s">
        <v>9</v>
      </c>
    </row>
    <row r="17" spans="1:7" x14ac:dyDescent="0.25">
      <c r="A17" t="s">
        <v>29</v>
      </c>
      <c r="B17">
        <v>4</v>
      </c>
      <c r="C17">
        <v>300063</v>
      </c>
      <c r="D17" t="s">
        <v>35</v>
      </c>
      <c r="E17" t="s">
        <v>36</v>
      </c>
      <c r="F17">
        <f xml:space="preserve"> 360075.6 - 360075.6</f>
        <v>0</v>
      </c>
      <c r="G17" t="s">
        <v>9</v>
      </c>
    </row>
    <row r="18" spans="1:7" x14ac:dyDescent="0.25">
      <c r="A18" t="s">
        <v>29</v>
      </c>
      <c r="B18">
        <v>5</v>
      </c>
      <c r="C18">
        <v>168085</v>
      </c>
      <c r="D18" t="s">
        <v>37</v>
      </c>
      <c r="E18" t="s">
        <v>38</v>
      </c>
      <c r="F18">
        <f xml:space="preserve"> 201702 - 201702</f>
        <v>0</v>
      </c>
      <c r="G18" t="s">
        <v>9</v>
      </c>
    </row>
    <row r="19" spans="1:7" x14ac:dyDescent="0.25">
      <c r="A19" t="s">
        <v>29</v>
      </c>
      <c r="B19">
        <v>6</v>
      </c>
      <c r="C19">
        <v>168085</v>
      </c>
      <c r="D19" t="s">
        <v>37</v>
      </c>
      <c r="E19" t="s">
        <v>38</v>
      </c>
      <c r="F19">
        <f xml:space="preserve"> 201702 - 201702</f>
        <v>0</v>
      </c>
      <c r="G19" t="s">
        <v>9</v>
      </c>
    </row>
    <row r="20" spans="1:7" x14ac:dyDescent="0.25">
      <c r="A20" t="s">
        <v>29</v>
      </c>
      <c r="B20">
        <v>7</v>
      </c>
      <c r="C20">
        <v>646795</v>
      </c>
      <c r="D20" t="s">
        <v>39</v>
      </c>
      <c r="E20" t="s">
        <v>40</v>
      </c>
      <c r="F20">
        <f xml:space="preserve"> 776154 - 776154</f>
        <v>0</v>
      </c>
      <c r="G20" t="s">
        <v>9</v>
      </c>
    </row>
    <row r="21" spans="1:7" x14ac:dyDescent="0.25">
      <c r="A21" t="s">
        <v>29</v>
      </c>
      <c r="B21">
        <v>8</v>
      </c>
      <c r="C21">
        <v>64696</v>
      </c>
      <c r="D21" t="s">
        <v>41</v>
      </c>
      <c r="E21">
        <v>762245.2</v>
      </c>
      <c r="F21">
        <f xml:space="preserve"> 762245.2 - 77635.2</f>
        <v>684610</v>
      </c>
      <c r="G21" t="s">
        <v>9</v>
      </c>
    </row>
    <row r="22" spans="1:7" x14ac:dyDescent="0.25">
      <c r="A22" t="s">
        <v>29</v>
      </c>
      <c r="B22">
        <v>9</v>
      </c>
      <c r="C22">
        <v>72422</v>
      </c>
      <c r="D22" t="s">
        <v>42</v>
      </c>
      <c r="E22" t="s">
        <v>43</v>
      </c>
      <c r="F22">
        <f xml:space="preserve"> 86906.4 - 86906.4</f>
        <v>0</v>
      </c>
      <c r="G22" t="s">
        <v>9</v>
      </c>
    </row>
    <row r="23" spans="1:7" x14ac:dyDescent="0.25">
      <c r="A23" t="s">
        <v>29</v>
      </c>
      <c r="B23">
        <v>10</v>
      </c>
      <c r="C23">
        <v>195220</v>
      </c>
      <c r="D23" t="s">
        <v>44</v>
      </c>
      <c r="E23" t="s">
        <v>45</v>
      </c>
      <c r="F23">
        <f xml:space="preserve"> 234264 - 234264</f>
        <v>0</v>
      </c>
      <c r="G23" t="s">
        <v>9</v>
      </c>
    </row>
    <row r="24" spans="1:7" x14ac:dyDescent="0.25">
      <c r="A24" t="s">
        <v>29</v>
      </c>
      <c r="B24">
        <v>11</v>
      </c>
      <c r="C24">
        <v>58938</v>
      </c>
      <c r="D24" t="s">
        <v>46</v>
      </c>
      <c r="E24" t="s">
        <v>47</v>
      </c>
      <c r="F24">
        <f xml:space="preserve"> 70725.6 - 70725.6</f>
        <v>0</v>
      </c>
      <c r="G24" t="s">
        <v>9</v>
      </c>
    </row>
    <row r="25" spans="1:7" x14ac:dyDescent="0.25">
      <c r="A25" t="s">
        <v>29</v>
      </c>
      <c r="B25">
        <v>12</v>
      </c>
      <c r="C25">
        <v>198288</v>
      </c>
      <c r="D25" t="s">
        <v>48</v>
      </c>
      <c r="E25" t="s">
        <v>49</v>
      </c>
      <c r="F25">
        <f xml:space="preserve"> 237946 - 237946</f>
        <v>0</v>
      </c>
      <c r="G25" t="s">
        <v>9</v>
      </c>
    </row>
    <row r="26" spans="1:7" x14ac:dyDescent="0.25">
      <c r="A26" t="s">
        <v>50</v>
      </c>
      <c r="B26">
        <v>1</v>
      </c>
      <c r="C26">
        <v>361707</v>
      </c>
      <c r="D26" t="s">
        <v>51</v>
      </c>
      <c r="E26" t="s">
        <v>52</v>
      </c>
      <c r="F26">
        <f xml:space="preserve"> 434049 - 434049</f>
        <v>0</v>
      </c>
      <c r="G26" t="s">
        <v>9</v>
      </c>
    </row>
    <row r="27" spans="1:7" x14ac:dyDescent="0.25">
      <c r="A27" t="s">
        <v>50</v>
      </c>
      <c r="B27">
        <v>2</v>
      </c>
      <c r="C27">
        <v>189944</v>
      </c>
      <c r="D27" t="s">
        <v>53</v>
      </c>
      <c r="E27" t="s">
        <v>54</v>
      </c>
      <c r="F27">
        <f xml:space="preserve"> 227933 - 227933</f>
        <v>0</v>
      </c>
      <c r="G27" t="s">
        <v>9</v>
      </c>
    </row>
    <row r="28" spans="1:7" x14ac:dyDescent="0.25">
      <c r="A28" t="s">
        <v>50</v>
      </c>
      <c r="B28">
        <v>3</v>
      </c>
      <c r="C28">
        <v>33726</v>
      </c>
      <c r="D28" t="s">
        <v>55</v>
      </c>
      <c r="E28" t="s">
        <v>56</v>
      </c>
      <c r="F28">
        <f xml:space="preserve"> 40471.2 - 40471.2</f>
        <v>0</v>
      </c>
      <c r="G28" t="s">
        <v>9</v>
      </c>
    </row>
    <row r="29" spans="1:7" x14ac:dyDescent="0.25">
      <c r="A29" t="s">
        <v>50</v>
      </c>
      <c r="B29">
        <v>4</v>
      </c>
      <c r="C29">
        <v>134710</v>
      </c>
      <c r="D29" t="s">
        <v>57</v>
      </c>
      <c r="E29">
        <v>161652</v>
      </c>
      <c r="F29">
        <f xml:space="preserve"> 161652 - 161652</f>
        <v>0</v>
      </c>
      <c r="G29" t="s">
        <v>9</v>
      </c>
    </row>
    <row r="30" spans="1:7" x14ac:dyDescent="0.25">
      <c r="A30" t="s">
        <v>50</v>
      </c>
      <c r="B30">
        <v>5</v>
      </c>
      <c r="C30">
        <v>476229</v>
      </c>
      <c r="D30" t="s">
        <v>58</v>
      </c>
      <c r="E30" t="s">
        <v>59</v>
      </c>
      <c r="F30">
        <f xml:space="preserve"> 571475 - 571475</f>
        <v>0</v>
      </c>
      <c r="G30" t="s">
        <v>9</v>
      </c>
    </row>
    <row r="31" spans="1:7" x14ac:dyDescent="0.25">
      <c r="A31" t="s">
        <v>50</v>
      </c>
      <c r="B31">
        <v>6</v>
      </c>
      <c r="C31">
        <v>427393</v>
      </c>
      <c r="D31" t="s">
        <v>60</v>
      </c>
      <c r="E31" t="s">
        <v>61</v>
      </c>
      <c r="F31">
        <f xml:space="preserve"> 512871 - 512871</f>
        <v>0</v>
      </c>
      <c r="G31" t="s">
        <v>9</v>
      </c>
    </row>
    <row r="32" spans="1:7" x14ac:dyDescent="0.25">
      <c r="A32" t="s">
        <v>50</v>
      </c>
      <c r="B32">
        <v>7</v>
      </c>
      <c r="C32">
        <v>427393</v>
      </c>
      <c r="D32" t="s">
        <v>60</v>
      </c>
      <c r="E32" t="s">
        <v>61</v>
      </c>
      <c r="F32">
        <f xml:space="preserve"> 512871 - 512871</f>
        <v>0</v>
      </c>
      <c r="G32" t="s">
        <v>9</v>
      </c>
    </row>
    <row r="33" spans="1:7" x14ac:dyDescent="0.25">
      <c r="A33" t="s">
        <v>50</v>
      </c>
      <c r="B33">
        <v>8</v>
      </c>
      <c r="C33">
        <v>40721</v>
      </c>
      <c r="D33" t="s">
        <v>62</v>
      </c>
      <c r="E33" t="s">
        <v>63</v>
      </c>
      <c r="F33">
        <f xml:space="preserve"> 48865.2 - 48865.2</f>
        <v>0</v>
      </c>
      <c r="G33" t="s">
        <v>9</v>
      </c>
    </row>
    <row r="34" spans="1:7" x14ac:dyDescent="0.25">
      <c r="A34" t="s">
        <v>50</v>
      </c>
      <c r="B34">
        <v>9</v>
      </c>
      <c r="C34">
        <v>279135</v>
      </c>
      <c r="D34" t="s">
        <v>64</v>
      </c>
      <c r="E34">
        <v>335245.5</v>
      </c>
      <c r="F34">
        <f xml:space="preserve"> 335245.5 - 334962</f>
        <v>283.5</v>
      </c>
      <c r="G34" t="s">
        <v>9</v>
      </c>
    </row>
    <row r="35" spans="1:7" x14ac:dyDescent="0.25">
      <c r="A35" t="s">
        <v>50</v>
      </c>
      <c r="B35">
        <v>10</v>
      </c>
      <c r="C35">
        <v>256326</v>
      </c>
      <c r="D35" t="s">
        <v>65</v>
      </c>
      <c r="E35" t="s">
        <v>66</v>
      </c>
      <c r="F35">
        <f xml:space="preserve"> 307591 - 307591</f>
        <v>0</v>
      </c>
      <c r="G35" t="s">
        <v>9</v>
      </c>
    </row>
    <row r="36" spans="1:7" x14ac:dyDescent="0.25">
      <c r="A36" t="s">
        <v>50</v>
      </c>
      <c r="B36">
        <v>11</v>
      </c>
      <c r="C36">
        <v>307784</v>
      </c>
      <c r="D36" t="s">
        <v>67</v>
      </c>
      <c r="E36" t="s">
        <v>68</v>
      </c>
      <c r="F36">
        <f xml:space="preserve"> 369340.4 - 369340.4</f>
        <v>0</v>
      </c>
      <c r="G36" t="s">
        <v>9</v>
      </c>
    </row>
    <row r="37" spans="1:7" x14ac:dyDescent="0.25">
      <c r="A37" t="s">
        <v>50</v>
      </c>
      <c r="B37">
        <v>12</v>
      </c>
      <c r="C37">
        <v>72259</v>
      </c>
      <c r="D37" t="s">
        <v>69</v>
      </c>
      <c r="E37">
        <v>86710.8</v>
      </c>
      <c r="F37">
        <f xml:space="preserve"> 86710.8 - 86710.8</f>
        <v>0</v>
      </c>
      <c r="G37" t="s">
        <v>9</v>
      </c>
    </row>
    <row r="38" spans="1:7" x14ac:dyDescent="0.25">
      <c r="A38" t="s">
        <v>70</v>
      </c>
      <c r="B38">
        <v>1</v>
      </c>
      <c r="C38">
        <v>275812</v>
      </c>
      <c r="D38" t="s">
        <v>71</v>
      </c>
      <c r="E38" t="s">
        <v>72</v>
      </c>
      <c r="F38">
        <f xml:space="preserve"> 330974 - 330974</f>
        <v>0</v>
      </c>
      <c r="G38" t="s">
        <v>9</v>
      </c>
    </row>
    <row r="39" spans="1:7" x14ac:dyDescent="0.25">
      <c r="A39" t="s">
        <v>70</v>
      </c>
      <c r="B39">
        <v>2</v>
      </c>
      <c r="C39">
        <v>395923</v>
      </c>
      <c r="D39" t="s">
        <v>73</v>
      </c>
      <c r="E39" t="s">
        <v>74</v>
      </c>
      <c r="F39">
        <f xml:space="preserve"> 475108 - 475108</f>
        <v>0</v>
      </c>
      <c r="G39" t="s">
        <v>9</v>
      </c>
    </row>
    <row r="40" spans="1:7" x14ac:dyDescent="0.25">
      <c r="A40" t="s">
        <v>70</v>
      </c>
      <c r="B40">
        <v>3</v>
      </c>
      <c r="C40">
        <v>668915</v>
      </c>
      <c r="D40" t="s">
        <v>75</v>
      </c>
      <c r="E40">
        <v>812542</v>
      </c>
      <c r="F40">
        <f xml:space="preserve"> 812542 - 802699</f>
        <v>9843</v>
      </c>
      <c r="G40" t="s">
        <v>9</v>
      </c>
    </row>
    <row r="41" spans="1:7" x14ac:dyDescent="0.25">
      <c r="A41" t="s">
        <v>70</v>
      </c>
      <c r="B41">
        <v>4</v>
      </c>
      <c r="C41">
        <v>435084</v>
      </c>
      <c r="D41" t="s">
        <v>76</v>
      </c>
      <c r="E41" t="s">
        <v>77</v>
      </c>
      <c r="F41">
        <f xml:space="preserve"> 522101.4 - 522101.4</f>
        <v>0</v>
      </c>
      <c r="G41" t="s">
        <v>9</v>
      </c>
    </row>
    <row r="42" spans="1:7" x14ac:dyDescent="0.25">
      <c r="A42" t="s">
        <v>70</v>
      </c>
      <c r="B42">
        <v>5</v>
      </c>
      <c r="C42">
        <v>68469</v>
      </c>
      <c r="D42" t="s">
        <v>78</v>
      </c>
      <c r="E42" t="s">
        <v>79</v>
      </c>
      <c r="F42">
        <f xml:space="preserve"> 82162.8 - 82162.8</f>
        <v>0</v>
      </c>
      <c r="G42" t="s">
        <v>9</v>
      </c>
    </row>
    <row r="43" spans="1:7" x14ac:dyDescent="0.25">
      <c r="A43" t="s">
        <v>70</v>
      </c>
      <c r="B43">
        <v>6</v>
      </c>
      <c r="C43">
        <v>555048</v>
      </c>
      <c r="D43" t="s">
        <v>80</v>
      </c>
      <c r="E43" t="s">
        <v>81</v>
      </c>
      <c r="F43">
        <f xml:space="preserve"> 666058 - 666058</f>
        <v>0</v>
      </c>
      <c r="G43" t="s">
        <v>9</v>
      </c>
    </row>
    <row r="44" spans="1:7" x14ac:dyDescent="0.25">
      <c r="A44" t="s">
        <v>70</v>
      </c>
      <c r="B44">
        <v>7</v>
      </c>
      <c r="C44">
        <v>108892</v>
      </c>
      <c r="D44" t="s">
        <v>82</v>
      </c>
      <c r="E44" t="s">
        <v>83</v>
      </c>
      <c r="F44">
        <f xml:space="preserve"> 130670 - 130670</f>
        <v>0</v>
      </c>
      <c r="G44" t="s">
        <v>9</v>
      </c>
    </row>
    <row r="45" spans="1:7" x14ac:dyDescent="0.25">
      <c r="A45" t="s">
        <v>70</v>
      </c>
      <c r="B45">
        <v>8</v>
      </c>
      <c r="C45">
        <v>266465</v>
      </c>
      <c r="D45" t="s">
        <v>84</v>
      </c>
      <c r="E45" t="s">
        <v>85</v>
      </c>
      <c r="F45">
        <f xml:space="preserve"> 319758 - 319758</f>
        <v>0</v>
      </c>
      <c r="G45" t="s">
        <v>9</v>
      </c>
    </row>
    <row r="46" spans="1:7" x14ac:dyDescent="0.25">
      <c r="A46" t="s">
        <v>70</v>
      </c>
      <c r="B46">
        <v>9</v>
      </c>
      <c r="C46">
        <v>588647</v>
      </c>
      <c r="D46" t="s">
        <v>86</v>
      </c>
      <c r="E46" t="s">
        <v>87</v>
      </c>
      <c r="F46">
        <f xml:space="preserve"> 706376.2 - 706376.2</f>
        <v>0</v>
      </c>
      <c r="G46" t="s">
        <v>9</v>
      </c>
    </row>
    <row r="47" spans="1:7" x14ac:dyDescent="0.25">
      <c r="A47" t="s">
        <v>70</v>
      </c>
      <c r="B47">
        <v>10</v>
      </c>
      <c r="C47">
        <v>282674</v>
      </c>
      <c r="D47" t="s">
        <v>88</v>
      </c>
      <c r="E47">
        <v>342217.4</v>
      </c>
      <c r="F47">
        <f xml:space="preserve"> 342217.4 - 339209</f>
        <v>3008.4000000000233</v>
      </c>
      <c r="G47" t="s">
        <v>9</v>
      </c>
    </row>
    <row r="48" spans="1:7" x14ac:dyDescent="0.25">
      <c r="A48" t="s">
        <v>70</v>
      </c>
      <c r="B48">
        <v>11</v>
      </c>
      <c r="C48">
        <v>209148</v>
      </c>
      <c r="D48" t="s">
        <v>89</v>
      </c>
      <c r="E48" t="s">
        <v>90</v>
      </c>
      <c r="F48">
        <f xml:space="preserve"> 250978 - 250978</f>
        <v>0</v>
      </c>
      <c r="G48" t="s">
        <v>9</v>
      </c>
    </row>
    <row r="49" spans="1:7" x14ac:dyDescent="0.25">
      <c r="A49" t="s">
        <v>70</v>
      </c>
      <c r="B49">
        <v>12</v>
      </c>
      <c r="C49">
        <v>301201</v>
      </c>
      <c r="D49" t="s">
        <v>91</v>
      </c>
      <c r="E49" t="s">
        <v>92</v>
      </c>
      <c r="F49">
        <f xml:space="preserve"> 361441.6 - 361441.6</f>
        <v>0</v>
      </c>
      <c r="G49" t="s">
        <v>9</v>
      </c>
    </row>
    <row r="50" spans="1:7" x14ac:dyDescent="0.25">
      <c r="A50" t="s">
        <v>93</v>
      </c>
      <c r="B50">
        <v>1</v>
      </c>
      <c r="C50">
        <v>41622</v>
      </c>
      <c r="D50" t="s">
        <v>94</v>
      </c>
      <c r="E50" t="s">
        <v>95</v>
      </c>
      <c r="F50">
        <f xml:space="preserve"> 49946.4 - 49946.4</f>
        <v>0</v>
      </c>
      <c r="G50" t="s">
        <v>9</v>
      </c>
    </row>
    <row r="51" spans="1:7" x14ac:dyDescent="0.25">
      <c r="A51" t="s">
        <v>93</v>
      </c>
      <c r="B51">
        <v>2</v>
      </c>
      <c r="C51">
        <v>331829</v>
      </c>
      <c r="D51" t="s">
        <v>96</v>
      </c>
      <c r="E51" t="s">
        <v>97</v>
      </c>
      <c r="F51">
        <f xml:space="preserve"> 398195 - 398195</f>
        <v>0</v>
      </c>
      <c r="G51" t="s">
        <v>9</v>
      </c>
    </row>
    <row r="52" spans="1:7" x14ac:dyDescent="0.25">
      <c r="A52" t="s">
        <v>93</v>
      </c>
      <c r="B52">
        <v>3</v>
      </c>
      <c r="C52">
        <v>260954</v>
      </c>
      <c r="D52" t="s">
        <v>98</v>
      </c>
      <c r="E52">
        <v>312142.8</v>
      </c>
      <c r="F52">
        <f xml:space="preserve"> 312142.8 - 313145</f>
        <v>-1002.2000000000116</v>
      </c>
      <c r="G52" t="s">
        <v>9</v>
      </c>
    </row>
    <row r="53" spans="1:7" x14ac:dyDescent="0.25">
      <c r="A53" t="s">
        <v>93</v>
      </c>
      <c r="B53">
        <v>4</v>
      </c>
      <c r="C53">
        <v>467752</v>
      </c>
      <c r="D53" t="s">
        <v>99</v>
      </c>
      <c r="E53" t="s">
        <v>100</v>
      </c>
      <c r="F53">
        <f xml:space="preserve"> 561303 - 561303</f>
        <v>0</v>
      </c>
      <c r="G53" t="s">
        <v>9</v>
      </c>
    </row>
    <row r="54" spans="1:7" x14ac:dyDescent="0.25">
      <c r="A54" t="s">
        <v>93</v>
      </c>
      <c r="B54">
        <v>5</v>
      </c>
      <c r="C54">
        <v>152907</v>
      </c>
      <c r="D54" t="s">
        <v>101</v>
      </c>
      <c r="E54">
        <v>183488</v>
      </c>
      <c r="F54">
        <f xml:space="preserve"> 183488 - 183488</f>
        <v>0</v>
      </c>
      <c r="G54" t="s">
        <v>9</v>
      </c>
    </row>
    <row r="55" spans="1:7" x14ac:dyDescent="0.25">
      <c r="A55" t="s">
        <v>93</v>
      </c>
      <c r="B55">
        <v>6</v>
      </c>
      <c r="C55">
        <v>121521</v>
      </c>
      <c r="D55" t="s">
        <v>102</v>
      </c>
      <c r="E55" t="s">
        <v>103</v>
      </c>
      <c r="F55">
        <f xml:space="preserve"> 145825.2 - 145825.2</f>
        <v>0</v>
      </c>
      <c r="G55" t="s">
        <v>9</v>
      </c>
    </row>
    <row r="56" spans="1:7" x14ac:dyDescent="0.25">
      <c r="A56" t="s">
        <v>93</v>
      </c>
      <c r="B56">
        <v>7</v>
      </c>
      <c r="C56">
        <v>80092</v>
      </c>
      <c r="D56" t="s">
        <v>104</v>
      </c>
      <c r="E56" t="s">
        <v>105</v>
      </c>
      <c r="F56">
        <f xml:space="preserve"> 96110.4 - 96110.4</f>
        <v>0</v>
      </c>
      <c r="G56" t="s">
        <v>9</v>
      </c>
    </row>
    <row r="57" spans="1:7" x14ac:dyDescent="0.25">
      <c r="A57" t="s">
        <v>93</v>
      </c>
      <c r="B57">
        <v>8</v>
      </c>
      <c r="C57">
        <v>227170</v>
      </c>
      <c r="D57" t="s">
        <v>106</v>
      </c>
      <c r="E57" t="s">
        <v>107</v>
      </c>
      <c r="F57">
        <f xml:space="preserve"> 272604 - 272604</f>
        <v>0</v>
      </c>
      <c r="G57" t="s">
        <v>9</v>
      </c>
    </row>
    <row r="58" spans="1:7" x14ac:dyDescent="0.25">
      <c r="A58" t="s">
        <v>93</v>
      </c>
      <c r="B58">
        <v>9</v>
      </c>
      <c r="C58">
        <v>150632</v>
      </c>
      <c r="D58" t="s">
        <v>108</v>
      </c>
      <c r="E58" t="s">
        <v>109</v>
      </c>
      <c r="F58">
        <f xml:space="preserve"> 180758 - 0</f>
        <v>180758</v>
      </c>
      <c r="G58" t="s">
        <v>9</v>
      </c>
    </row>
    <row r="59" spans="1:7" x14ac:dyDescent="0.25">
      <c r="A59" t="s">
        <v>93</v>
      </c>
      <c r="B59">
        <v>10</v>
      </c>
      <c r="C59">
        <v>119903</v>
      </c>
      <c r="D59" t="s">
        <v>110</v>
      </c>
      <c r="E59" t="s">
        <v>111</v>
      </c>
      <c r="F59">
        <f xml:space="preserve"> 143884 - 143884</f>
        <v>0</v>
      </c>
      <c r="G59" t="s">
        <v>9</v>
      </c>
    </row>
    <row r="60" spans="1:7" x14ac:dyDescent="0.25">
      <c r="A60" t="s">
        <v>93</v>
      </c>
      <c r="B60">
        <v>11</v>
      </c>
      <c r="C60">
        <v>101953</v>
      </c>
      <c r="D60" t="s">
        <v>112</v>
      </c>
      <c r="E60" t="s">
        <v>113</v>
      </c>
      <c r="F60">
        <f xml:space="preserve"> 122344 - 122344</f>
        <v>0</v>
      </c>
      <c r="G60" t="s">
        <v>9</v>
      </c>
    </row>
    <row r="61" spans="1:7" x14ac:dyDescent="0.25">
      <c r="A61" t="s">
        <v>93</v>
      </c>
      <c r="B61">
        <v>12</v>
      </c>
      <c r="C61">
        <v>422325</v>
      </c>
      <c r="D61" t="s">
        <v>114</v>
      </c>
      <c r="E61" t="s">
        <v>115</v>
      </c>
      <c r="F61">
        <f xml:space="preserve"> 506790 - 506790</f>
        <v>0</v>
      </c>
      <c r="G6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Sheet1</vt:lpstr>
      <vt:lpstr>Sheet1!export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Olteanu</dc:creator>
  <cp:lastModifiedBy>bear-pc</cp:lastModifiedBy>
  <dcterms:created xsi:type="dcterms:W3CDTF">2019-11-04T18:07:25Z</dcterms:created>
  <dcterms:modified xsi:type="dcterms:W3CDTF">2022-08-24T17:29:43Z</dcterms:modified>
</cp:coreProperties>
</file>