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lender\excel\"/>
    </mc:Choice>
  </mc:AlternateContent>
  <bookViews>
    <workbookView xWindow="0" yWindow="0" windowWidth="22260" windowHeight="12648"/>
  </bookViews>
  <sheets>
    <sheet name="工作表1" sheetId="1" r:id="rId1"/>
  </sheets>
  <calcPr calcId="162913"/>
</workbook>
</file>

<file path=xl/calcChain.xml><?xml version="1.0" encoding="utf-8"?>
<calcChain xmlns="http://schemas.openxmlformats.org/spreadsheetml/2006/main">
  <c r="H21" i="1" l="1"/>
  <c r="H20" i="1"/>
  <c r="H19" i="1"/>
  <c r="F19" i="1"/>
  <c r="E19" i="1"/>
  <c r="D19" i="1"/>
  <c r="H18" i="1"/>
  <c r="E18" i="1"/>
  <c r="D18" i="1"/>
  <c r="A18" i="1"/>
  <c r="H17" i="1"/>
  <c r="E17" i="1"/>
  <c r="D17" i="1"/>
  <c r="A17" i="1"/>
  <c r="H16" i="1"/>
  <c r="E16" i="1"/>
  <c r="D16" i="1"/>
  <c r="A16" i="1"/>
  <c r="H15" i="1"/>
  <c r="F15" i="1"/>
  <c r="E15" i="1"/>
  <c r="D15" i="1"/>
  <c r="A15" i="1"/>
  <c r="H14" i="1"/>
  <c r="F14" i="1"/>
  <c r="E14" i="1"/>
  <c r="D14" i="1"/>
  <c r="A14" i="1"/>
  <c r="H13" i="1"/>
  <c r="E13" i="1"/>
  <c r="D13" i="1"/>
  <c r="A13" i="1"/>
  <c r="H12" i="1"/>
  <c r="E12" i="1"/>
  <c r="D12" i="1"/>
  <c r="A12" i="1"/>
  <c r="H11" i="1"/>
  <c r="F11" i="1"/>
  <c r="E11" i="1"/>
  <c r="D11" i="1"/>
  <c r="B11" i="1"/>
  <c r="A11" i="1"/>
  <c r="H10" i="1"/>
  <c r="F10" i="1"/>
  <c r="E10" i="1"/>
  <c r="D10" i="1"/>
  <c r="A10" i="1"/>
  <c r="H9" i="1"/>
  <c r="E9" i="1"/>
  <c r="D9" i="1"/>
  <c r="B9" i="1"/>
  <c r="A9" i="1"/>
  <c r="H8" i="1"/>
  <c r="E8" i="1"/>
  <c r="D8" i="1"/>
  <c r="A8" i="1"/>
  <c r="H7" i="1"/>
  <c r="F7" i="1"/>
  <c r="E7" i="1"/>
  <c r="D7" i="1"/>
  <c r="A7" i="1"/>
  <c r="H6" i="1"/>
  <c r="F6" i="1"/>
  <c r="E6" i="1"/>
  <c r="D6" i="1"/>
  <c r="A6" i="1"/>
  <c r="H5" i="1"/>
  <c r="F5" i="1"/>
  <c r="E5" i="1"/>
  <c r="D5" i="1"/>
  <c r="B5" i="1"/>
  <c r="A5" i="1"/>
  <c r="H4" i="1"/>
  <c r="E4" i="1"/>
  <c r="D4" i="1"/>
  <c r="A4" i="1"/>
  <c r="H3" i="1"/>
  <c r="F3" i="1"/>
  <c r="E3" i="1"/>
  <c r="D3" i="1"/>
  <c r="A3" i="1"/>
  <c r="H2" i="1"/>
  <c r="E2" i="1"/>
  <c r="D2" i="1"/>
  <c r="A2" i="1"/>
</calcChain>
</file>

<file path=xl/sharedStrings.xml><?xml version="1.0" encoding="utf-8"?>
<sst xmlns="http://schemas.openxmlformats.org/spreadsheetml/2006/main" count="3" uniqueCount="3">
  <si>
    <t>離散</t>
  </si>
  <si>
    <t>資結</t>
  </si>
  <si>
    <t>計概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</si>
</sst>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6" fontId="0" fillId="2" borderId="0" xfId="0" applyNumberFormat="1" applyFill="1" applyAlignment="1">
      <alignment vertical="center"/>
    </xf>
    <xf numFmtId="46" fontId="0" fillId="3" borderId="0" xfId="0" applyNumberFormat="1" applyFill="1" applyAlignment="1">
      <alignment vertical="center"/>
    </xf>
    <xf numFmtId="21" fontId="0" fillId="3" borderId="0" xfId="0" applyNumberFormat="1" applyFill="1" applyAlignment="1">
      <alignment vertical="center"/>
    </xf>
    <xf numFmtId="21" fontId="0" fillId="2" borderId="0" xfId="0" applyNumberFormat="1" applyFill="1" applyAlignment="1">
      <alignment vertical="center"/>
    </xf>
    <xf numFmtId="21" fontId="0" fillId="4" borderId="0" xfId="0" applyNumberFormat="1" applyFill="1" applyAlignment="1">
      <alignment vertical="center"/>
    </xf>
    <xf numFmtId="21" fontId="2" fillId="2" borderId="0" xfId="0" applyNumberFormat="1" applyFont="1" applyFill="1" applyAlignment="1">
      <alignment vertical="center"/>
    </xf>
    <xf numFmtId="21" fontId="0" fillId="0" borderId="0" xfId="0" applyNumberFormat="1" applyAlignment="1">
      <alignment vertical="center"/>
    </xf>
    <xf numFmtId="21" fontId="2" fillId="4" borderId="0" xfId="0" applyNumberFormat="1" applyFont="1" applyFill="1" applyAlignment="1">
      <alignment vertical="center"/>
    </xf>
    <xf numFmtId="21" fontId="2" fillId="3" borderId="0" xfId="0" applyNumberFormat="1" applyFont="1" applyFill="1" applyAlignment="1">
      <alignment vertical="center"/>
    </xf>
    <xf numFmtId="21" fontId="3" fillId="2" borderId="0" xfId="0" applyNumberFormat="1" applyFont="1" applyFill="1" applyAlignment="1">
      <alignment vertical="center"/>
    </xf>
    <xf numFmtId="4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9" sqref="D9:F9"/>
    </sheetView>
  </sheetViews>
  <sheetFormatPr defaultRowHeight="15" x14ac:dyDescent="0.3"/>
  <sheetData>
    <row r="1" spans="1:8" x14ac:dyDescent="0.3">
      <c r="A1" t="s">
        <v>0</v>
      </c>
      <c r="D1" t="s">
        <v>1</v>
      </c>
      <c r="H1" t="s">
        <v>2</v>
      </c>
    </row>
    <row r="2" spans="1:8" x14ac:dyDescent="0.3">
      <c r="A2" s="1">
        <f>TIME(0,35,29)</f>
        <v>2.4641203703703703E-2</v>
      </c>
      <c r="B2" s="11"/>
      <c r="C2" s="11"/>
      <c r="D2" s="3">
        <f>TIME(0,43,45)</f>
        <v>3.0381944444444444E-2</v>
      </c>
      <c r="E2" s="3">
        <f>TIME(0,56,33)</f>
        <v>3.9270833333333331E-2</v>
      </c>
      <c r="H2" s="7">
        <f>TIME(1,20,40)</f>
        <v>5.6018518518518523E-2</v>
      </c>
    </row>
    <row r="3" spans="1:8" x14ac:dyDescent="0.3">
      <c r="A3" s="7">
        <f>TIME(1,13,55)</f>
        <v>5.1331018518518519E-2</v>
      </c>
      <c r="B3" s="7"/>
      <c r="C3" s="7"/>
      <c r="D3" s="4">
        <f>TIME(0,48,51)</f>
        <v>3.3923611111111113E-2</v>
      </c>
      <c r="E3" s="10">
        <f>TIME(0,7,13)</f>
        <v>5.0115740740740737E-3</v>
      </c>
      <c r="F3" s="4">
        <f>TIME(0,31,35)</f>
        <v>2.193287037037037E-2</v>
      </c>
      <c r="H3" s="7">
        <f>TIME(1,30,52)</f>
        <v>6.3101851851851853E-2</v>
      </c>
    </row>
    <row r="4" spans="1:8" x14ac:dyDescent="0.3">
      <c r="A4" s="7">
        <f>TIME(1,21,2)</f>
        <v>5.6273148148148149E-2</v>
      </c>
      <c r="B4" s="7"/>
      <c r="C4" s="7"/>
      <c r="D4" s="3">
        <f>TIME(0,51,1)</f>
        <v>3.5428240740740739E-2</v>
      </c>
      <c r="E4" s="3">
        <f>TIME(0,46,34)</f>
        <v>3.2337962962962964E-2</v>
      </c>
      <c r="H4" s="7">
        <f>TIME(1,30,0)</f>
        <v>6.25E-2</v>
      </c>
    </row>
    <row r="5" spans="1:8" x14ac:dyDescent="0.3">
      <c r="A5" s="2">
        <f>TIME(0,28,55)</f>
        <v>2.0081018518518519E-2</v>
      </c>
      <c r="B5" s="3">
        <f>TIME(0, 34, 1)</f>
        <v>2.3622685185185188E-2</v>
      </c>
      <c r="C5" s="11"/>
      <c r="D5" s="5">
        <f>TIME(0,22,59)</f>
        <v>1.5960648148148151E-2</v>
      </c>
      <c r="E5" s="5">
        <f>TIME(0,48,6)</f>
        <v>3.3402777777777774E-2</v>
      </c>
      <c r="F5" s="5">
        <f>TIME(0,19,59)</f>
        <v>1.3877314814814815E-2</v>
      </c>
      <c r="H5" s="7">
        <f>TIME(1,29,14)</f>
        <v>6.1967592592592595E-2</v>
      </c>
    </row>
    <row r="6" spans="1:8" x14ac:dyDescent="0.3">
      <c r="A6" s="7">
        <f>TIME(1,27,29)</f>
        <v>6.0752314814814821E-2</v>
      </c>
      <c r="B6" s="7"/>
      <c r="C6" s="7"/>
      <c r="D6" s="3">
        <f>TIME(0,22,50)</f>
        <v>1.5856481481481482E-2</v>
      </c>
      <c r="E6" s="3">
        <f>TIME(0,29,21)</f>
        <v>2.0381944444444446E-2</v>
      </c>
      <c r="F6" s="3">
        <f>TIME(0,43,19)</f>
        <v>3.0081018518518521E-2</v>
      </c>
      <c r="H6" s="7">
        <f>TIME(0,50,13)</f>
        <v>3.4872685185185187E-2</v>
      </c>
    </row>
    <row r="7" spans="1:8" x14ac:dyDescent="0.3">
      <c r="A7" s="4">
        <f>TIME(0,45,10)</f>
        <v>3.1365740740740743E-2</v>
      </c>
      <c r="B7" s="7"/>
      <c r="C7" s="7"/>
      <c r="D7" s="4">
        <f>TIME(0,49,46)</f>
        <v>3.4560185185185187E-2</v>
      </c>
      <c r="E7" s="6">
        <f>TIME(0,1,51)</f>
        <v>1.2847222222222223E-3</v>
      </c>
      <c r="F7" s="4">
        <f>TIME(0,25,11)</f>
        <v>1.7488425925925925E-2</v>
      </c>
      <c r="H7" s="7">
        <f>TIME(1,23,21)</f>
        <v>5.7881944444444444E-2</v>
      </c>
    </row>
    <row r="8" spans="1:8" x14ac:dyDescent="0.3">
      <c r="A8" s="7">
        <f>TIME(1,14,15)</f>
        <v>5.1562500000000004E-2</v>
      </c>
      <c r="B8" s="7"/>
      <c r="C8" s="7"/>
      <c r="D8" s="5">
        <f>TIME(0,50,22)</f>
        <v>3.4976851851851849E-2</v>
      </c>
      <c r="E8" s="5">
        <f>TIME(0,45,5)</f>
        <v>3.1307870370370368E-2</v>
      </c>
      <c r="H8" s="7">
        <f>TIME(1,25,49)</f>
        <v>5.9594907407407409E-2</v>
      </c>
    </row>
    <row r="9" spans="1:8" x14ac:dyDescent="0.3">
      <c r="A9" s="3">
        <f>TIME(0,59,3)</f>
        <v>4.1006944444444443E-2</v>
      </c>
      <c r="B9" s="3">
        <f>TIME(0, 31, 37)</f>
        <v>2.1956018518518517E-2</v>
      </c>
      <c r="C9" s="7"/>
      <c r="D9" s="3">
        <f>TIME(0,36,6)</f>
        <v>2.5069444444444446E-2</v>
      </c>
      <c r="E9" s="3">
        <f>TIME(0,42,48)</f>
        <v>2.9722222222222219E-2</v>
      </c>
      <c r="H9" s="7">
        <f>TIME(2,1,47)</f>
        <v>8.4571759259259263E-2</v>
      </c>
    </row>
    <row r="10" spans="1:8" x14ac:dyDescent="0.3">
      <c r="A10" s="7">
        <f>TIME(1,2,20)</f>
        <v>4.3287037037037041E-2</v>
      </c>
      <c r="B10" s="7"/>
      <c r="C10" s="7"/>
      <c r="D10" s="4">
        <f>TIME(0,27,15)</f>
        <v>1.892361111111111E-2</v>
      </c>
      <c r="E10" s="6">
        <f>TIME(0,7,37)</f>
        <v>5.2893518518518515E-3</v>
      </c>
      <c r="F10" s="4">
        <f>TIME(0,48,29)</f>
        <v>3.366898148148148E-2</v>
      </c>
      <c r="H10" s="7">
        <f>TIME(1,15,1)</f>
        <v>5.2094907407407409E-2</v>
      </c>
    </row>
    <row r="11" spans="1:8" x14ac:dyDescent="0.3">
      <c r="A11" s="3">
        <f>TIME(0,31,2)</f>
        <v>2.1550925925925928E-2</v>
      </c>
      <c r="B11" s="3">
        <f>TIME(0, 39, 2)</f>
        <v>2.7106481481481481E-2</v>
      </c>
      <c r="C11" s="7"/>
      <c r="D11" s="5">
        <f>TIME(0,37,46)</f>
        <v>2.6226851851851852E-2</v>
      </c>
      <c r="E11" s="5">
        <f>TIME(0,7,31)</f>
        <v>5.2199074074074066E-3</v>
      </c>
      <c r="F11" s="5">
        <f>TIME(0,42,25)</f>
        <v>2.9456018518518517E-2</v>
      </c>
      <c r="H11" s="7">
        <f>TIME(1,11,21)</f>
        <v>4.9548611111111113E-2</v>
      </c>
    </row>
    <row r="12" spans="1:8" x14ac:dyDescent="0.3">
      <c r="A12" s="7">
        <f>TIME(1,13,45)</f>
        <v>5.1215277777777783E-2</v>
      </c>
      <c r="B12" s="7"/>
      <c r="C12" s="7"/>
      <c r="D12" s="3">
        <f>TIME(0,50,5)</f>
        <v>3.4780092592592592E-2</v>
      </c>
      <c r="E12" s="3">
        <f>TIME(0,34,52)</f>
        <v>2.4212962962962964E-2</v>
      </c>
      <c r="H12" s="7">
        <f>TIME(1,22,16)</f>
        <v>5.7129629629629634E-2</v>
      </c>
    </row>
    <row r="13" spans="1:8" x14ac:dyDescent="0.3">
      <c r="A13" s="7">
        <f>TIME(1,22,37)</f>
        <v>5.7372685185185186E-2</v>
      </c>
      <c r="B13" s="7"/>
      <c r="C13" s="7"/>
      <c r="D13" s="4">
        <f>TIME(0,0,14)</f>
        <v>1.6203703703703703E-4</v>
      </c>
      <c r="E13" s="4">
        <f>TIME(0,23,57)</f>
        <v>1.6631944444444446E-2</v>
      </c>
      <c r="H13" s="7">
        <f>TIME(1,38,47)</f>
        <v>6.8599537037037042E-2</v>
      </c>
    </row>
    <row r="14" spans="1:8" x14ac:dyDescent="0.3">
      <c r="A14" s="4">
        <f>TIME(0,43,59)</f>
        <v>3.0543981481481481E-2</v>
      </c>
      <c r="B14" s="7"/>
      <c r="C14" s="7"/>
      <c r="D14" s="5">
        <f>TIME(0,30,19)</f>
        <v>2.1053240740740744E-2</v>
      </c>
      <c r="E14" s="8">
        <f>TIME(0,15,18)</f>
        <v>1.0625000000000001E-2</v>
      </c>
      <c r="F14" s="5">
        <f>TIME(0,44,3)</f>
        <v>3.0590277777777775E-2</v>
      </c>
      <c r="H14" s="7">
        <f>TIME(1,14,6)</f>
        <v>5.1458333333333328E-2</v>
      </c>
    </row>
    <row r="15" spans="1:8" x14ac:dyDescent="0.3">
      <c r="A15" s="7">
        <f>TIME(1,8,4)</f>
        <v>4.7268518518518515E-2</v>
      </c>
      <c r="B15" s="7"/>
      <c r="C15" s="7"/>
      <c r="D15" s="3">
        <f>TIME(0,34,29)</f>
        <v>2.3946759259259261E-2</v>
      </c>
      <c r="E15" s="3">
        <f>TIME(0,39,40)</f>
        <v>2.7546296296296294E-2</v>
      </c>
      <c r="F15" s="9">
        <f>TIME(0,14,40)</f>
        <v>1.0185185185185184E-2</v>
      </c>
      <c r="H15" s="7">
        <f>TIME(1,30,30)</f>
        <v>6.2847222222222221E-2</v>
      </c>
    </row>
    <row r="16" spans="1:8" x14ac:dyDescent="0.3">
      <c r="A16" s="7">
        <f>TIME(1,23,29)</f>
        <v>5.7974537037037033E-2</v>
      </c>
      <c r="B16" s="7"/>
      <c r="C16" s="7"/>
      <c r="D16" s="4">
        <f>TIME(0,16,26)</f>
        <v>1.1412037037037038E-2</v>
      </c>
      <c r="E16" s="4">
        <f>TIME(0,48,45)</f>
        <v>3.3854166666666664E-2</v>
      </c>
      <c r="H16" s="7">
        <f>TIME(1,1,42)</f>
        <v>4.2847222222222224E-2</v>
      </c>
    </row>
    <row r="17" spans="1:8" x14ac:dyDescent="0.3">
      <c r="A17" s="1">
        <f>TIME(0,40,14)</f>
        <v>2.7939814814814817E-2</v>
      </c>
      <c r="B17" s="11"/>
      <c r="C17" s="11"/>
      <c r="D17" s="5">
        <f>TIME(0,56,55)</f>
        <v>3.9525462962962964E-2</v>
      </c>
      <c r="E17" s="5">
        <f>TIME(0,29,54)</f>
        <v>2.0763888888888887E-2</v>
      </c>
      <c r="H17" s="11">
        <f>TIME(0,52,7)</f>
        <v>3.619212962962963E-2</v>
      </c>
    </row>
    <row r="18" spans="1:8" x14ac:dyDescent="0.3">
      <c r="A18" s="7">
        <f>TIME(1,27,9)</f>
        <v>6.0520833333333329E-2</v>
      </c>
      <c r="B18" s="7"/>
      <c r="C18" s="7"/>
      <c r="D18" s="3">
        <f>TIME(0,43,0)</f>
        <v>2.9861111111111113E-2</v>
      </c>
      <c r="E18" s="3">
        <f>TIME(0,31,43)</f>
        <v>2.2025462962962958E-2</v>
      </c>
      <c r="H18" s="7">
        <f>TIME(1,42,28)</f>
        <v>7.1157407407407405E-2</v>
      </c>
    </row>
    <row r="19" spans="1:8" x14ac:dyDescent="0.3">
      <c r="D19" s="4">
        <f>TIME(0,18,29)</f>
        <v>1.283564814814815E-2</v>
      </c>
      <c r="E19" s="4">
        <f>TIME(0,46,16)</f>
        <v>3.2129629629629626E-2</v>
      </c>
      <c r="F19" s="4">
        <f>TIME(0,11,46)</f>
        <v>8.1712962962962963E-3</v>
      </c>
      <c r="H19" s="7">
        <f>TIME(1,33,10)</f>
        <v>6.4699074074074062E-2</v>
      </c>
    </row>
    <row r="20" spans="1:8" x14ac:dyDescent="0.3">
      <c r="H20" s="7">
        <f>TIME(1,35,37)</f>
        <v>6.6400462962962967E-2</v>
      </c>
    </row>
    <row r="21" spans="1:8" x14ac:dyDescent="0.3">
      <c r="H21" s="7">
        <f>TIME(2,10,59)</f>
        <v>9.0960648148148152E-2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2022-07-03T16:55:52Z</dcterms:modified>
</cp:coreProperties>
</file>