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sen.wang\Desktop\"/>
    </mc:Choice>
  </mc:AlternateContent>
  <bookViews>
    <workbookView xWindow="0" yWindow="0" windowWidth="13800" windowHeight="38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K12" i="1" l="1"/>
  <c r="K11" i="1"/>
  <c r="K28" i="1"/>
  <c r="K27" i="1"/>
  <c r="Q22" i="1"/>
  <c r="P22" i="1"/>
  <c r="O22" i="1"/>
  <c r="N22" i="1"/>
  <c r="P21" i="1"/>
  <c r="O21" i="1"/>
  <c r="N21" i="1"/>
  <c r="Q21" i="1"/>
  <c r="Q5" i="1"/>
  <c r="N5" i="1"/>
  <c r="K21" i="1" l="1"/>
  <c r="K22" i="1"/>
  <c r="K23" i="1"/>
  <c r="K24" i="1"/>
  <c r="K25" i="1"/>
  <c r="K26" i="1"/>
  <c r="H26" i="1"/>
  <c r="G26" i="1"/>
  <c r="F26" i="1"/>
  <c r="G24" i="1"/>
  <c r="E24" i="1"/>
  <c r="E23" i="1"/>
  <c r="E22" i="1"/>
  <c r="L25" i="1"/>
  <c r="L24" i="1"/>
  <c r="L23" i="1"/>
  <c r="L22" i="1"/>
  <c r="L21" i="1"/>
  <c r="Q13" i="1"/>
  <c r="P13" i="1"/>
  <c r="O13" i="1"/>
  <c r="N13" i="1"/>
  <c r="P5" i="1"/>
  <c r="O5" i="1"/>
  <c r="L26" i="1" l="1"/>
  <c r="L6" i="1"/>
  <c r="L7" i="1"/>
  <c r="L8" i="1"/>
  <c r="L9" i="1"/>
  <c r="L10" i="1"/>
  <c r="L5" i="1"/>
  <c r="K9" i="1"/>
  <c r="K6" i="1"/>
  <c r="K5" i="1"/>
  <c r="G10" i="1"/>
  <c r="F10" i="1"/>
  <c r="H10" i="1"/>
  <c r="K10" i="1" s="1"/>
  <c r="G8" i="1"/>
  <c r="E9" i="1"/>
  <c r="E8" i="1"/>
  <c r="K8" i="1" s="1"/>
  <c r="E7" i="1"/>
  <c r="K7" i="1" s="1"/>
  <c r="E6" i="1"/>
</calcChain>
</file>

<file path=xl/sharedStrings.xml><?xml version="1.0" encoding="utf-8"?>
<sst xmlns="http://schemas.openxmlformats.org/spreadsheetml/2006/main" count="64" uniqueCount="34">
  <si>
    <t>n</t>
  </si>
  <si>
    <t>User</t>
  </si>
  <si>
    <t>Tu</t>
  </si>
  <si>
    <t>Fu</t>
  </si>
  <si>
    <t>Enc</t>
  </si>
  <si>
    <t>Strangers</t>
  </si>
  <si>
    <t>Mult</t>
  </si>
  <si>
    <t>Mult_plain</t>
  </si>
  <si>
    <t>Add</t>
  </si>
  <si>
    <t>Add_plain</t>
  </si>
  <si>
    <t>Stage1</t>
  </si>
  <si>
    <t>Stage2</t>
  </si>
  <si>
    <t>Friends</t>
  </si>
  <si>
    <t>Server</t>
  </si>
  <si>
    <t>stage3</t>
  </si>
  <si>
    <t>Time for Key Gen:9.67806</t>
  </si>
  <si>
    <t>Time for stage2 user:2.88523</t>
  </si>
  <si>
    <t>Time for stage1 strangers:1402.95</t>
  </si>
  <si>
    <t>KeyGen</t>
  </si>
  <si>
    <t>Implementation</t>
  </si>
  <si>
    <t>Estimated Time cost(s)</t>
  </si>
  <si>
    <t>Estimated Time cost(min)</t>
  </si>
  <si>
    <t>Time(s)</t>
  </si>
  <si>
    <t>Per</t>
  </si>
  <si>
    <t>Friend</t>
  </si>
  <si>
    <t>Stranger</t>
  </si>
  <si>
    <t>Top-N</t>
  </si>
  <si>
    <t>SPP</t>
  </si>
  <si>
    <t>Relax-1</t>
  </si>
  <si>
    <t>COM</t>
  </si>
  <si>
    <t>density</t>
  </si>
  <si>
    <t>Time  per COM</t>
  </si>
  <si>
    <t>Relax-2</t>
  </si>
  <si>
    <t>Relax-1 no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</si>
</sst>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A7" workbookViewId="0">
      <selection activeCell="I26" sqref="I26"/>
    </sheetView>
  </sheetViews>
  <sheetFormatPr defaultRowHeight="14.4" x14ac:dyDescent="0.3"/>
  <cols>
    <col min="7" max="7" width="11" customWidth="1"/>
    <col min="8" max="8" width="10" bestFit="1" customWidth="1"/>
    <col min="11" max="11" width="19.5546875" customWidth="1"/>
    <col min="13" max="13" width="21.21875" customWidth="1"/>
    <col min="18" max="18" width="13.44140625" customWidth="1"/>
  </cols>
  <sheetData>
    <row r="1" spans="1:18" x14ac:dyDescent="0.3">
      <c r="A1" t="s">
        <v>0</v>
      </c>
      <c r="B1">
        <v>1682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18</v>
      </c>
      <c r="K1" s="1" t="s">
        <v>20</v>
      </c>
      <c r="L1" s="1" t="s">
        <v>21</v>
      </c>
      <c r="N1" s="9" t="s">
        <v>23</v>
      </c>
      <c r="O1" s="9"/>
      <c r="P1" s="9"/>
      <c r="Q1" s="9"/>
      <c r="R1" t="s">
        <v>19</v>
      </c>
    </row>
    <row r="2" spans="1:18" x14ac:dyDescent="0.3">
      <c r="A2" t="s">
        <v>2</v>
      </c>
      <c r="B2">
        <v>10</v>
      </c>
      <c r="D2" s="3" t="s">
        <v>22</v>
      </c>
      <c r="E2">
        <v>4.1782E-2</v>
      </c>
      <c r="F2">
        <v>0.19212299999999999</v>
      </c>
      <c r="G2">
        <v>3.9800000000000002E-4</v>
      </c>
      <c r="H2">
        <v>8.5000000000000006E-5</v>
      </c>
      <c r="I2">
        <v>4.8999999999999998E-5</v>
      </c>
      <c r="J2">
        <v>9.79054</v>
      </c>
      <c r="N2" t="s">
        <v>1</v>
      </c>
      <c r="O2" t="s">
        <v>24</v>
      </c>
      <c r="P2" t="s">
        <v>25</v>
      </c>
      <c r="Q2" t="s">
        <v>13</v>
      </c>
    </row>
    <row r="3" spans="1:18" x14ac:dyDescent="0.3">
      <c r="A3" t="s">
        <v>3</v>
      </c>
      <c r="B3">
        <v>70</v>
      </c>
      <c r="D3" s="4"/>
      <c r="G3">
        <f>1682*G2</f>
        <v>0.66943600000000003</v>
      </c>
      <c r="H3">
        <f>1682*H2</f>
        <v>0.14297000000000001</v>
      </c>
    </row>
    <row r="4" spans="1:18" x14ac:dyDescent="0.3">
      <c r="A4" t="s">
        <v>30</v>
      </c>
      <c r="B4">
        <v>6.3E-2</v>
      </c>
    </row>
    <row r="5" spans="1:18" x14ac:dyDescent="0.3">
      <c r="B5" s="10" t="s">
        <v>26</v>
      </c>
      <c r="C5" s="8" t="s">
        <v>10</v>
      </c>
      <c r="D5" t="s">
        <v>1</v>
      </c>
      <c r="K5">
        <f>E5*E2+F5*F2+G5*G2+H5*H2+I5*I2</f>
        <v>0</v>
      </c>
      <c r="L5">
        <f>K5/60</f>
        <v>0</v>
      </c>
      <c r="N5">
        <f>(K5+K7+K9+K11)</f>
        <v>236423.95358763041</v>
      </c>
      <c r="O5">
        <f>K8/B3</f>
        <v>141.224084</v>
      </c>
      <c r="P5">
        <f>K6/B2</f>
        <v>140.55464799999999</v>
      </c>
      <c r="Q5">
        <f>K10+K12</f>
        <v>1088605.8390995506</v>
      </c>
      <c r="R5" t="s">
        <v>15</v>
      </c>
    </row>
    <row r="6" spans="1:18" x14ac:dyDescent="0.3">
      <c r="B6" s="10"/>
      <c r="C6" s="8"/>
      <c r="D6" t="s">
        <v>5</v>
      </c>
      <c r="E6">
        <f>2*B2*B1</f>
        <v>33640</v>
      </c>
      <c r="K6">
        <f>E6*E2+F6*F2+G6*G2+H6*H2+I6*I2</f>
        <v>1405.54648</v>
      </c>
      <c r="L6">
        <f t="shared" ref="L6:L10" si="0">K6/60</f>
        <v>23.425774666666666</v>
      </c>
      <c r="R6" t="s">
        <v>17</v>
      </c>
    </row>
    <row r="7" spans="1:18" x14ac:dyDescent="0.3">
      <c r="B7" s="10"/>
      <c r="C7" s="8" t="s">
        <v>11</v>
      </c>
      <c r="D7" t="s">
        <v>1</v>
      </c>
      <c r="E7">
        <f>B3</f>
        <v>70</v>
      </c>
      <c r="K7">
        <f>E7*E2+F7*F2+G7*G2+H7*H2+I7*I2</f>
        <v>2.9247399999999999</v>
      </c>
      <c r="L7">
        <f t="shared" si="0"/>
        <v>4.8745666666666666E-2</v>
      </c>
      <c r="R7" t="s">
        <v>16</v>
      </c>
    </row>
    <row r="8" spans="1:18" x14ac:dyDescent="0.3">
      <c r="B8" s="10"/>
      <c r="C8" s="8"/>
      <c r="D8" t="s">
        <v>12</v>
      </c>
      <c r="E8">
        <f>2*B3*B1</f>
        <v>235480</v>
      </c>
      <c r="G8">
        <f>B3*B1</f>
        <v>117740</v>
      </c>
      <c r="K8">
        <f>E8*E2+F8*F2+G8*G2+H8*H2+I8*I2</f>
        <v>9885.6858800000009</v>
      </c>
      <c r="L8">
        <f t="shared" si="0"/>
        <v>164.76143133333335</v>
      </c>
    </row>
    <row r="9" spans="1:18" x14ac:dyDescent="0.3">
      <c r="B9" s="10"/>
      <c r="C9" s="8" t="s">
        <v>14</v>
      </c>
      <c r="D9" t="s">
        <v>1</v>
      </c>
      <c r="E9">
        <f>2*B1*B1</f>
        <v>5658248</v>
      </c>
      <c r="K9">
        <f>E9*E2+F9*F2+G9*G2+H9*H2+I9*I2</f>
        <v>236412.91793600001</v>
      </c>
      <c r="L9">
        <f t="shared" si="0"/>
        <v>3940.2152989333335</v>
      </c>
    </row>
    <row r="10" spans="1:18" x14ac:dyDescent="0.3">
      <c r="B10" s="10"/>
      <c r="C10" s="8"/>
      <c r="D10" t="s">
        <v>13</v>
      </c>
      <c r="F10">
        <f>3*B1+2*B1*B1</f>
        <v>5663294</v>
      </c>
      <c r="G10">
        <f>3*B1</f>
        <v>5046</v>
      </c>
      <c r="H10">
        <f>2*B2*B1+2*B3*B1+B1+2*B1*B1</f>
        <v>5929050</v>
      </c>
      <c r="K10">
        <f>E10*E2+F10*F2+G10*G2+H10*H2+I10*I2</f>
        <v>1088555.0107199999</v>
      </c>
      <c r="L10">
        <f t="shared" si="0"/>
        <v>18142.583511999997</v>
      </c>
    </row>
    <row r="11" spans="1:18" x14ac:dyDescent="0.3">
      <c r="C11" s="5" t="s">
        <v>29</v>
      </c>
      <c r="D11" t="s">
        <v>1</v>
      </c>
      <c r="K11">
        <f>E30*B1*LOG(B1,2)</f>
        <v>8.1109116304241198</v>
      </c>
    </row>
    <row r="12" spans="1:18" x14ac:dyDescent="0.3">
      <c r="D12" t="s">
        <v>13</v>
      </c>
      <c r="K12">
        <f>E31*B1*LOG(B1,2)</f>
        <v>50.828379550657814</v>
      </c>
    </row>
    <row r="13" spans="1:18" x14ac:dyDescent="0.3">
      <c r="B13" s="10" t="s">
        <v>27</v>
      </c>
      <c r="C13" s="8" t="s">
        <v>10</v>
      </c>
      <c r="D13" t="s">
        <v>1</v>
      </c>
      <c r="K13">
        <v>71.568600000000004</v>
      </c>
      <c r="N13">
        <f>K13+K15+K17</f>
        <v>74.544849999999997</v>
      </c>
      <c r="O13">
        <f>K16/70</f>
        <v>5.6878714285714285</v>
      </c>
      <c r="P13">
        <f>K14/10</f>
        <v>4.9457500000000003</v>
      </c>
      <c r="Q13">
        <f>K18</f>
        <v>0.63105900000000004</v>
      </c>
    </row>
    <row r="14" spans="1:18" x14ac:dyDescent="0.3">
      <c r="B14" s="10"/>
      <c r="C14" s="8"/>
      <c r="D14" t="s">
        <v>5</v>
      </c>
      <c r="K14">
        <v>49.457500000000003</v>
      </c>
    </row>
    <row r="15" spans="1:18" x14ac:dyDescent="0.3">
      <c r="B15" s="10"/>
      <c r="C15" s="8" t="s">
        <v>11</v>
      </c>
      <c r="D15" t="s">
        <v>1</v>
      </c>
      <c r="K15">
        <v>2.9762499999999998</v>
      </c>
    </row>
    <row r="16" spans="1:18" x14ac:dyDescent="0.3">
      <c r="B16" s="10"/>
      <c r="C16" s="8"/>
      <c r="D16" t="s">
        <v>12</v>
      </c>
      <c r="K16">
        <v>398.15100000000001</v>
      </c>
    </row>
    <row r="17" spans="2:18" x14ac:dyDescent="0.3">
      <c r="B17" s="10"/>
      <c r="C17" s="8" t="s">
        <v>14</v>
      </c>
      <c r="D17" t="s">
        <v>1</v>
      </c>
      <c r="K17">
        <v>0</v>
      </c>
    </row>
    <row r="18" spans="2:18" x14ac:dyDescent="0.3">
      <c r="B18" s="10"/>
      <c r="C18" s="8"/>
      <c r="D18" t="s">
        <v>13</v>
      </c>
      <c r="K18">
        <v>0.63105900000000004</v>
      </c>
    </row>
    <row r="21" spans="2:18" x14ac:dyDescent="0.3">
      <c r="B21" s="10" t="s">
        <v>28</v>
      </c>
      <c r="C21" s="8" t="s">
        <v>10</v>
      </c>
      <c r="D21" t="s">
        <v>1</v>
      </c>
      <c r="K21">
        <f>E21*E2+F21*F2+G21*G2+H21*H2+I21*I2</f>
        <v>0</v>
      </c>
      <c r="L21">
        <f>K21/60</f>
        <v>0</v>
      </c>
      <c r="N21">
        <f>K21+K23+K25+K27</f>
        <v>10.458083741223525</v>
      </c>
      <c r="O21">
        <f>K24/B3</f>
        <v>141.224084</v>
      </c>
      <c r="P21">
        <f>K22/B2</f>
        <v>140.55464799999999</v>
      </c>
      <c r="Q21">
        <f>K26+K28</f>
        <v>1041.6880901116674</v>
      </c>
      <c r="R21" t="s">
        <v>32</v>
      </c>
    </row>
    <row r="22" spans="2:18" x14ac:dyDescent="0.3">
      <c r="B22" s="10"/>
      <c r="C22" s="8"/>
      <c r="D22" t="s">
        <v>5</v>
      </c>
      <c r="E22">
        <f>2*B1*B2</f>
        <v>33640</v>
      </c>
      <c r="K22">
        <f>E22*E2+F22*F2+G22*G2+H22*H2+I22*I2</f>
        <v>1405.54648</v>
      </c>
      <c r="L22">
        <f t="shared" ref="L22:L26" si="1">K22/60</f>
        <v>23.425774666666666</v>
      </c>
      <c r="N22">
        <f>K23+K25+K21</f>
        <v>2.9247399999999999</v>
      </c>
      <c r="O22">
        <f>K24/B3</f>
        <v>141.224084</v>
      </c>
      <c r="P22">
        <f>K22/B2</f>
        <v>140.55464799999999</v>
      </c>
      <c r="Q22">
        <f>K26</f>
        <v>994.47913600000004</v>
      </c>
      <c r="R22" t="s">
        <v>33</v>
      </c>
    </row>
    <row r="23" spans="2:18" x14ac:dyDescent="0.3">
      <c r="B23" s="10"/>
      <c r="C23" s="8" t="s">
        <v>11</v>
      </c>
      <c r="D23" t="s">
        <v>1</v>
      </c>
      <c r="E23">
        <f>B3</f>
        <v>70</v>
      </c>
      <c r="K23">
        <f>E23*E2+F23*F2+G23*G2+H23*H2+I23*I2</f>
        <v>2.9247399999999999</v>
      </c>
      <c r="L23">
        <f t="shared" si="1"/>
        <v>4.8745666666666666E-2</v>
      </c>
    </row>
    <row r="24" spans="2:18" x14ac:dyDescent="0.3">
      <c r="B24" s="10"/>
      <c r="C24" s="8"/>
      <c r="D24" t="s">
        <v>12</v>
      </c>
      <c r="E24">
        <f>2*B1*B3</f>
        <v>235480</v>
      </c>
      <c r="G24">
        <f>B1*B3</f>
        <v>117740</v>
      </c>
      <c r="K24">
        <f>E24*E2+F24*F2+G24*G2+H24*H2+I24*I2</f>
        <v>9885.6858800000009</v>
      </c>
      <c r="L24">
        <f t="shared" si="1"/>
        <v>164.76143133333335</v>
      </c>
    </row>
    <row r="25" spans="2:18" x14ac:dyDescent="0.3">
      <c r="B25" s="10"/>
      <c r="C25" s="8" t="s">
        <v>14</v>
      </c>
      <c r="D25" t="s">
        <v>1</v>
      </c>
      <c r="K25">
        <f>E25*E2+F25*F2+G25*G2+H25*H2+I25*I2</f>
        <v>0</v>
      </c>
      <c r="L25">
        <f t="shared" si="1"/>
        <v>0</v>
      </c>
    </row>
    <row r="26" spans="2:18" x14ac:dyDescent="0.3">
      <c r="B26" s="10"/>
      <c r="C26" s="8"/>
      <c r="D26" t="s">
        <v>13</v>
      </c>
      <c r="F26">
        <f>3*B1</f>
        <v>5046</v>
      </c>
      <c r="G26">
        <f>3*B1</f>
        <v>5046</v>
      </c>
      <c r="H26">
        <f>2*B2*B1+2*B3*B1+B1</f>
        <v>270802</v>
      </c>
      <c r="K26">
        <f>E26*E2+F26*F2+G26*G2+H26*H2+I26*I2</f>
        <v>994.47913600000004</v>
      </c>
      <c r="L26">
        <f t="shared" si="1"/>
        <v>16.574652266666668</v>
      </c>
    </row>
    <row r="27" spans="2:18" x14ac:dyDescent="0.3">
      <c r="C27" s="5" t="s">
        <v>29</v>
      </c>
      <c r="D27" t="s">
        <v>1</v>
      </c>
      <c r="K27">
        <f>E30*B1*(1-B4)*LOG(B1*(1-B4),2)</f>
        <v>7.5333437412235247</v>
      </c>
    </row>
    <row r="28" spans="2:18" x14ac:dyDescent="0.3">
      <c r="D28" t="s">
        <v>13</v>
      </c>
      <c r="K28">
        <f>E31*B1*(1-B4)*LOG(B1*(1-B4),2)</f>
        <v>47.208954111667417</v>
      </c>
    </row>
    <row r="29" spans="2:18" x14ac:dyDescent="0.3">
      <c r="E29" s="6" t="s">
        <v>31</v>
      </c>
    </row>
    <row r="30" spans="2:18" x14ac:dyDescent="0.3">
      <c r="B30" s="7" t="s">
        <v>29</v>
      </c>
      <c r="D30" t="s">
        <v>1</v>
      </c>
      <c r="E30">
        <v>4.4999999999999999E-4</v>
      </c>
    </row>
    <row r="31" spans="2:18" x14ac:dyDescent="0.3">
      <c r="B31" s="7"/>
      <c r="D31" t="s">
        <v>13</v>
      </c>
      <c r="E31">
        <v>2.82E-3</v>
      </c>
    </row>
  </sheetData>
  <mergeCells count="14">
    <mergeCell ref="B30:B31"/>
    <mergeCell ref="C5:C6"/>
    <mergeCell ref="C7:C8"/>
    <mergeCell ref="C9:C10"/>
    <mergeCell ref="N1:Q1"/>
    <mergeCell ref="B5:B10"/>
    <mergeCell ref="B13:B18"/>
    <mergeCell ref="C13:C14"/>
    <mergeCell ref="C15:C16"/>
    <mergeCell ref="C17:C18"/>
    <mergeCell ref="B21:B26"/>
    <mergeCell ref="C21:C22"/>
    <mergeCell ref="C23:C24"/>
    <mergeCell ref="C25:C2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Husen WANG</dc:creator>
  <cp:lastModifiedBy>Husen WANG</cp:lastModifiedBy>
  <dcterms:created xsi:type="dcterms:W3CDTF">2016-07-12T15:30:00Z</dcterms:created>
  <dcterms:modified xsi:type="dcterms:W3CDTF">2016-07-17T12:20:31Z</dcterms:modified>
</cp:coreProperties>
</file>