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0490" windowHeight="762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152" i="1" l="1"/>
  <c r="G16" i="1" s="1"/>
  <c r="K182" i="1" l="1"/>
  <c r="K148" i="1" l="1"/>
  <c r="K145" i="1"/>
  <c r="K144" i="1"/>
  <c r="K116" i="1"/>
  <c r="C137" i="1"/>
  <c r="C131" i="1"/>
  <c r="K213" i="1"/>
  <c r="K105" i="1"/>
  <c r="K95" i="1"/>
  <c r="K87" i="1"/>
  <c r="K75" i="1"/>
  <c r="K74" i="1"/>
  <c r="K72" i="1"/>
  <c r="K71" i="1"/>
  <c r="K66" i="1"/>
  <c r="K64" i="1"/>
  <c r="K63" i="1"/>
  <c r="K61" i="1"/>
  <c r="K60" i="1"/>
  <c r="K149" i="1" l="1"/>
  <c r="C142" i="1" s="1"/>
  <c r="K67" i="1"/>
  <c r="K78" i="1"/>
  <c r="K218" i="1"/>
  <c r="K219" i="1"/>
  <c r="K221" i="1"/>
  <c r="K223" i="1"/>
  <c r="K224" i="1"/>
  <c r="K226" i="1"/>
  <c r="K227" i="1"/>
  <c r="K229" i="1"/>
  <c r="K230" i="1"/>
  <c r="K232" i="1"/>
  <c r="K233" i="1"/>
  <c r="K235" i="1"/>
  <c r="K236" i="1"/>
  <c r="K217" i="1"/>
  <c r="K238" i="1" l="1"/>
  <c r="K112" i="1"/>
  <c r="K117" i="1" s="1"/>
  <c r="C108" i="1" s="1"/>
  <c r="K190" i="1" l="1"/>
  <c r="K124" i="1"/>
  <c r="K111" i="1"/>
  <c r="K57" i="1"/>
  <c r="C49" i="1" s="1"/>
</calcChain>
</file>

<file path=xl/sharedStrings.xml><?xml version="1.0" encoding="utf-8"?>
<sst xmlns="http://schemas.openxmlformats.org/spreadsheetml/2006/main" count="433" uniqueCount="232">
  <si>
    <t>預算</t>
    <phoneticPr fontId="2" type="noConversion"/>
  </si>
  <si>
    <t>結算</t>
    <phoneticPr fontId="2" type="noConversion"/>
  </si>
  <si>
    <t>目錄</t>
    <phoneticPr fontId="2" type="noConversion"/>
  </si>
  <si>
    <t>學術部</t>
    <phoneticPr fontId="2" type="noConversion"/>
  </si>
  <si>
    <t>活動部</t>
    <phoneticPr fontId="2" type="noConversion"/>
  </si>
  <si>
    <t>支出</t>
    <phoneticPr fontId="2" type="noConversion"/>
  </si>
  <si>
    <t>支出</t>
  </si>
  <si>
    <t>收入</t>
  </si>
  <si>
    <t>項目</t>
  </si>
  <si>
    <t>單價</t>
  </si>
  <si>
    <t>數量</t>
  </si>
  <si>
    <t>預算</t>
  </si>
  <si>
    <t>實銷</t>
  </si>
  <si>
    <t>決議</t>
  </si>
  <si>
    <t>決算</t>
  </si>
  <si>
    <t>備註</t>
  </si>
  <si>
    <t>SCORA</t>
  </si>
  <si>
    <t>交通費</t>
  </si>
  <si>
    <t>SCORP</t>
  </si>
  <si>
    <t>SCOME</t>
  </si>
  <si>
    <t>AMSA</t>
  </si>
  <si>
    <t>附註.</t>
    <phoneticPr fontId="2" type="noConversion"/>
  </si>
  <si>
    <t>1.M97  170人    M98  150人    M99 147人    M100 151人    M101 152人    M102 151人    M103 154人    共1075人</t>
    <phoneticPr fontId="2" type="noConversion"/>
  </si>
  <si>
    <t>2.公關98江孟軒102林立菁  權益99施昱如100徐翌桑  學術100葉盛傑100蔡勝閔  國事部長101紀雅閔 副部長101劉禹宏</t>
    <phoneticPr fontId="2" type="noConversion"/>
  </si>
  <si>
    <t>3.經費補助要點：</t>
    <phoneticPr fontId="2" type="noConversion"/>
  </si>
  <si>
    <t>授課鐘點費：內聘講師800/小時，外聘講師1600/小時，最高補助2小時。</t>
  </si>
  <si>
    <t>會議出席費：外聘講師2000元/人，校內人員不得支領。(同一天活動單一講師不得同時支領授課鐘點費及會議出席費)</t>
  </si>
  <si>
    <t>100學年度系監會之共同決議，歷屆系監會須遵守之</t>
    <phoneticPr fontId="2" type="noConversion"/>
  </si>
  <si>
    <t>1.關於使用年限(如果在期限內損壞需再申請者則須說明原因)</t>
    <phoneticPr fontId="2" type="noConversion"/>
  </si>
  <si>
    <t>2.一次性耗材(除球隊基本的球具外)、護具、教練費、盃賽補助(系內活動或代表系上對外比賽不在此限制內)不可再開預算</t>
    <phoneticPr fontId="2" type="noConversion"/>
  </si>
  <si>
    <t>3.交通費以公務員最高補助為主(自強號)，不得再開高鐵或者更高票價之預算</t>
    <phoneticPr fontId="2" type="noConversion"/>
  </si>
  <si>
    <t>4.資產證明，決算前普查完畢提報資料至系監會(作名冊之需，拍照存證)，普查由一二級系監共六名幫忙清點所有隸屬系學會之財產</t>
    <phoneticPr fontId="2" type="noConversion"/>
  </si>
  <si>
    <t>5.TBH決定予以補助的最高金額每年都應遵守</t>
    <phoneticPr fontId="2" type="noConversion"/>
  </si>
  <si>
    <t>6.下次亞醫會開始收報名費以支出評審的茶水費(意即開始由報名者付費，今年由於已申請完畢故由系會之付)</t>
    <phoneticPr fontId="2" type="noConversion"/>
  </si>
  <si>
    <t>7.國事部車馬費以莒光號來回為上限</t>
    <phoneticPr fontId="2" type="noConversion"/>
  </si>
  <si>
    <t>8.南杏社日後每年補助固定為35000</t>
    <phoneticPr fontId="2" type="noConversion"/>
  </si>
  <si>
    <t>102學年度系監會之共同決議，歷屆系監會須遵守之</t>
    <phoneticPr fontId="2" type="noConversion"/>
  </si>
  <si>
    <t>1.大醫盃車馬費補助，領隊會議人數每人補助去回自強號，每隊最多一人</t>
    <phoneticPr fontId="2" type="noConversion"/>
  </si>
  <si>
    <t>2.大醫盃車馬費補助，每隊名單上隊員來回至多補助300</t>
    <phoneticPr fontId="2" type="noConversion"/>
  </si>
  <si>
    <t>3.醫聯會費大七的費用併入系會費收取，大六的獨立向大六收取</t>
    <phoneticPr fontId="2" type="noConversion"/>
  </si>
  <si>
    <t>4.系監會餐費補助應遵循學校開會餐費補助金額</t>
    <phoneticPr fontId="2" type="noConversion"/>
  </si>
  <si>
    <t>5.從102學年度始啟動退費機制，系會保留20萬基金，若戶頭內於年度結算時餘額大於20萬歸還(預算-決算)之金額，若低於20萬則不退還</t>
    <phoneticPr fontId="2" type="noConversion"/>
  </si>
  <si>
    <t>103學年度系監會之共同決議，歷屆系監會須遵守之</t>
    <phoneticPr fontId="2" type="noConversion"/>
  </si>
  <si>
    <t>1.將行政部權益組改為獨立部門，並改命名為「權益部」</t>
    <phoneticPr fontId="2" type="noConversion"/>
  </si>
  <si>
    <t>2.增設公關部</t>
    <phoneticPr fontId="2" type="noConversion"/>
  </si>
  <si>
    <t>提案</t>
    <phoneticPr fontId="2" type="noConversion"/>
  </si>
  <si>
    <t>1.將總務改名為財務長</t>
    <phoneticPr fontId="2" type="noConversion"/>
  </si>
  <si>
    <t>文本</t>
    <phoneticPr fontId="2" type="noConversion"/>
  </si>
  <si>
    <t>講師費</t>
    <phoneticPr fontId="2" type="noConversion"/>
  </si>
  <si>
    <t>海報</t>
  </si>
  <si>
    <t>攝影部</t>
    <phoneticPr fontId="2" type="noConversion"/>
  </si>
  <si>
    <t>場佈</t>
  </si>
  <si>
    <t>band器材</t>
  </si>
  <si>
    <t>表演雜支</t>
  </si>
  <si>
    <t>拍片籌費</t>
  </si>
  <si>
    <t>活動部</t>
    <phoneticPr fontId="2" type="noConversion"/>
  </si>
  <si>
    <t>總計</t>
    <phoneticPr fontId="2" type="noConversion"/>
  </si>
  <si>
    <t>攝影部</t>
    <phoneticPr fontId="2" type="noConversion"/>
  </si>
  <si>
    <t>本部</t>
    <phoneticPr fontId="2" type="noConversion"/>
  </si>
  <si>
    <t>支出</t>
    <phoneticPr fontId="2" type="noConversion"/>
  </si>
  <si>
    <t>1Tb 行動硬碟</t>
  </si>
  <si>
    <t>系會LOGO貼紙</t>
  </si>
  <si>
    <t>醫學之夜</t>
    <phoneticPr fontId="2" type="noConversion"/>
  </si>
  <si>
    <t>項目</t>
    <phoneticPr fontId="2" type="noConversion"/>
  </si>
  <si>
    <t>單價</t>
    <phoneticPr fontId="2" type="noConversion"/>
  </si>
  <si>
    <t>數量</t>
    <phoneticPr fontId="2" type="noConversion"/>
  </si>
  <si>
    <t>預算</t>
    <phoneticPr fontId="2" type="noConversion"/>
  </si>
  <si>
    <t>實銷</t>
    <phoneticPr fontId="2" type="noConversion"/>
  </si>
  <si>
    <t>決議</t>
    <phoneticPr fontId="2" type="noConversion"/>
  </si>
  <si>
    <t>決算</t>
    <phoneticPr fontId="2" type="noConversion"/>
  </si>
  <si>
    <t>備註</t>
    <phoneticPr fontId="2" type="noConversion"/>
  </si>
  <si>
    <t>決議</t>
    <phoneticPr fontId="2" type="noConversion"/>
  </si>
  <si>
    <t>決算</t>
    <phoneticPr fontId="2" type="noConversion"/>
  </si>
  <si>
    <t>備註</t>
    <phoneticPr fontId="2" type="noConversion"/>
  </si>
  <si>
    <t>學術部</t>
    <phoneticPr fontId="2" type="noConversion"/>
  </si>
  <si>
    <t>原鄉工作坊</t>
    <phoneticPr fontId="2" type="noConversion"/>
  </si>
  <si>
    <t>講師交通費</t>
    <phoneticPr fontId="2" type="noConversion"/>
  </si>
  <si>
    <t>1490+200</t>
    <phoneticPr fontId="2" type="noConversion"/>
  </si>
  <si>
    <t>(高鐵票+計程車費)</t>
    <phoneticPr fontId="2" type="noConversion"/>
  </si>
  <si>
    <t>餐費</t>
    <phoneticPr fontId="2" type="noConversion"/>
  </si>
  <si>
    <t>35+1</t>
    <phoneticPr fontId="2" type="noConversion"/>
  </si>
  <si>
    <t>數量+1為講師的餐盒</t>
    <phoneticPr fontId="2" type="noConversion"/>
  </si>
  <si>
    <t>總共</t>
    <phoneticPr fontId="2" type="noConversion"/>
  </si>
  <si>
    <t>海報</t>
    <phoneticPr fontId="2" type="noConversion"/>
  </si>
  <si>
    <t>同儕教育</t>
  </si>
  <si>
    <t>美宣用品</t>
  </si>
  <si>
    <t>宣傳用品(香蕉)</t>
  </si>
  <si>
    <t>小計</t>
    <phoneticPr fontId="17" type="noConversion"/>
  </si>
  <si>
    <t>反恐同日</t>
  </si>
  <si>
    <t>宣傳用品</t>
  </si>
  <si>
    <t>總價</t>
  </si>
  <si>
    <t>SCORE</t>
  </si>
  <si>
    <t>南區計畫-弱勢婦幼及病房探訪</t>
  </si>
  <si>
    <t>場布費</t>
  </si>
  <si>
    <t>活動費</t>
  </si>
  <si>
    <t>醫學教育週</t>
  </si>
  <si>
    <t>海報(自評宣傳與醫教周活動說明)</t>
  </si>
  <si>
    <t>海報(醫學教育資訊海報展)</t>
  </si>
  <si>
    <t>便利貼</t>
  </si>
  <si>
    <t>講師費</t>
  </si>
  <si>
    <t>校外講師</t>
    <phoneticPr fontId="17" type="noConversion"/>
  </si>
  <si>
    <t>自強號來回，實報實銷</t>
  </si>
  <si>
    <t>總和</t>
  </si>
  <si>
    <t>SCOPH</t>
  </si>
  <si>
    <t>世界地球日</t>
  </si>
  <si>
    <t>盆栽</t>
  </si>
  <si>
    <t>小卡</t>
  </si>
  <si>
    <t>海報紙</t>
  </si>
  <si>
    <t>小計</t>
  </si>
  <si>
    <t>認養盆栽費</t>
  </si>
  <si>
    <t>AMSEP</t>
  </si>
  <si>
    <t>800*2</t>
  </si>
  <si>
    <t>車馬費</t>
  </si>
  <si>
    <t>台北</t>
  </si>
  <si>
    <t>NM6th</t>
  </si>
  <si>
    <t>NM4th</t>
  </si>
  <si>
    <t>NM5th</t>
  </si>
  <si>
    <t>SCOPE</t>
  </si>
  <si>
    <t>NM5nd</t>
  </si>
  <si>
    <t>國事部</t>
    <phoneticPr fontId="2" type="noConversion"/>
  </si>
  <si>
    <t>通過</t>
    <phoneticPr fontId="2" type="noConversion"/>
  </si>
  <si>
    <t>不通過</t>
    <phoneticPr fontId="2" type="noConversion"/>
  </si>
  <si>
    <t xml:space="preserve"> </t>
    <phoneticPr fontId="2" type="noConversion"/>
  </si>
  <si>
    <t>不通過</t>
    <phoneticPr fontId="2" type="noConversion"/>
  </si>
  <si>
    <t>不通過</t>
    <phoneticPr fontId="2" type="noConversion"/>
  </si>
  <si>
    <t>通過</t>
    <phoneticPr fontId="2" type="noConversion"/>
  </si>
  <si>
    <t>通過</t>
    <phoneticPr fontId="2" type="noConversion"/>
  </si>
  <si>
    <t>台中</t>
  </si>
  <si>
    <t>NM4nd</t>
  </si>
  <si>
    <t>數量</t>
    <phoneticPr fontId="2" type="noConversion"/>
  </si>
  <si>
    <t>實銷</t>
    <phoneticPr fontId="2" type="noConversion"/>
  </si>
  <si>
    <t>決算</t>
    <phoneticPr fontId="2" type="noConversion"/>
  </si>
  <si>
    <t>備註</t>
    <phoneticPr fontId="2" type="noConversion"/>
  </si>
  <si>
    <t>通過</t>
    <phoneticPr fontId="2" type="noConversion"/>
  </si>
  <si>
    <t>總和</t>
    <phoneticPr fontId="2" type="noConversion"/>
  </si>
  <si>
    <t>K歌大賽</t>
    <phoneticPr fontId="10" type="noConversion"/>
  </si>
  <si>
    <t>項目</t>
    <phoneticPr fontId="2" type="noConversion"/>
  </si>
  <si>
    <t>單價</t>
    <phoneticPr fontId="2" type="noConversion"/>
  </si>
  <si>
    <t>數量</t>
    <phoneticPr fontId="2" type="noConversion"/>
  </si>
  <si>
    <t>預算</t>
    <phoneticPr fontId="2" type="noConversion"/>
  </si>
  <si>
    <t>實銷</t>
    <phoneticPr fontId="2" type="noConversion"/>
  </si>
  <si>
    <t>決議</t>
    <phoneticPr fontId="2" type="noConversion"/>
  </si>
  <si>
    <t>決算</t>
    <phoneticPr fontId="2" type="noConversion"/>
  </si>
  <si>
    <t>備註</t>
    <phoneticPr fontId="2" type="noConversion"/>
  </si>
  <si>
    <t>支出</t>
    <phoneticPr fontId="2" type="noConversion"/>
  </si>
  <si>
    <t>飲料</t>
  </si>
  <si>
    <t>大禮堂人員加班費</t>
  </si>
  <si>
    <t>獎金</t>
  </si>
  <si>
    <t>個人(300+200+100)_</t>
  </si>
  <si>
    <t>團體(取一團)</t>
  </si>
  <si>
    <t>報名費</t>
  </si>
  <si>
    <t>大麻盃</t>
    <phoneticPr fontId="10" type="noConversion"/>
  </si>
  <si>
    <t>項目</t>
    <phoneticPr fontId="2" type="noConversion"/>
  </si>
  <si>
    <t>單價</t>
    <phoneticPr fontId="2" type="noConversion"/>
  </si>
  <si>
    <t>數量</t>
    <phoneticPr fontId="2" type="noConversion"/>
  </si>
  <si>
    <t>預算</t>
    <phoneticPr fontId="2" type="noConversion"/>
  </si>
  <si>
    <t>實銷</t>
    <phoneticPr fontId="2" type="noConversion"/>
  </si>
  <si>
    <t>決議</t>
    <phoneticPr fontId="2" type="noConversion"/>
  </si>
  <si>
    <t>點心</t>
  </si>
  <si>
    <t>麻將紙</t>
  </si>
  <si>
    <t>(全家禮卷400+200+150+150+100)</t>
    <phoneticPr fontId="10" type="noConversion"/>
  </si>
  <si>
    <t>小禮物</t>
  </si>
  <si>
    <t xml:space="preserve">   總和</t>
  </si>
  <si>
    <t>大宅盃</t>
    <phoneticPr fontId="10" type="noConversion"/>
  </si>
  <si>
    <t>支出</t>
    <phoneticPr fontId="2" type="noConversion"/>
  </si>
  <si>
    <t>冠軍獎金</t>
  </si>
  <si>
    <t>亞軍獎金</t>
  </si>
  <si>
    <t>大都會機台</t>
  </si>
  <si>
    <t>延長賽預備金</t>
  </si>
  <si>
    <t>大橋盃</t>
    <phoneticPr fontId="2" type="noConversion"/>
  </si>
  <si>
    <t>(全家禮卷400+200)</t>
  </si>
  <si>
    <t>不通過</t>
    <phoneticPr fontId="2" type="noConversion"/>
  </si>
  <si>
    <t>躲避球大賽</t>
    <phoneticPr fontId="10" type="noConversion"/>
  </si>
  <si>
    <t>飲料</t>
    <phoneticPr fontId="2" type="noConversion"/>
  </si>
  <si>
    <t>獎品</t>
    <phoneticPr fontId="2" type="noConversion"/>
  </si>
  <si>
    <t>躲避球</t>
    <phoneticPr fontId="2" type="noConversion"/>
  </si>
  <si>
    <t>收入</t>
    <phoneticPr fontId="2" type="noConversion"/>
  </si>
  <si>
    <t>報名費</t>
    <phoneticPr fontId="2" type="noConversion"/>
  </si>
  <si>
    <t>報名費</t>
    <phoneticPr fontId="2" type="noConversion"/>
  </si>
  <si>
    <t>五一勞動節義賣</t>
  </si>
  <si>
    <t>通過</t>
    <phoneticPr fontId="2" type="noConversion"/>
  </si>
  <si>
    <t>PP版</t>
  </si>
  <si>
    <t>小卡一盒</t>
  </si>
  <si>
    <t>本部</t>
  </si>
  <si>
    <t>印刷費</t>
  </si>
  <si>
    <t>系會報印刷費</t>
  </si>
  <si>
    <t>美宣部</t>
    <phoneticPr fontId="2" type="noConversion"/>
  </si>
  <si>
    <t>本部</t>
    <phoneticPr fontId="2" type="noConversion"/>
  </si>
  <si>
    <t>項目</t>
    <phoneticPr fontId="2" type="noConversion"/>
  </si>
  <si>
    <t>活動場佈</t>
  </si>
  <si>
    <t>系會影展</t>
  </si>
  <si>
    <t>場地布置紙材</t>
  </si>
  <si>
    <t>(相框以及照片介紹)</t>
  </si>
  <si>
    <t>攝影大賽的獎品</t>
  </si>
  <si>
    <t>通過</t>
    <phoneticPr fontId="2" type="noConversion"/>
  </si>
  <si>
    <t>總和</t>
    <phoneticPr fontId="2" type="noConversion"/>
  </si>
  <si>
    <t>體育部</t>
    <phoneticPr fontId="2" type="noConversion"/>
  </si>
  <si>
    <t>系羽</t>
    <phoneticPr fontId="2" type="noConversion"/>
  </si>
  <si>
    <t>項目</t>
    <phoneticPr fontId="2" type="noConversion"/>
  </si>
  <si>
    <t>單價</t>
    <phoneticPr fontId="2" type="noConversion"/>
  </si>
  <si>
    <t>數量</t>
    <phoneticPr fontId="2" type="noConversion"/>
  </si>
  <si>
    <t>預算</t>
    <phoneticPr fontId="2" type="noConversion"/>
  </si>
  <si>
    <t>實銷</t>
    <phoneticPr fontId="2" type="noConversion"/>
  </si>
  <si>
    <t>決議</t>
    <phoneticPr fontId="2" type="noConversion"/>
  </si>
  <si>
    <t>決算</t>
    <phoneticPr fontId="2" type="noConversion"/>
  </si>
  <si>
    <t>備註</t>
    <phoneticPr fontId="2" type="noConversion"/>
  </si>
  <si>
    <t>支出</t>
    <phoneticPr fontId="2" type="noConversion"/>
  </si>
  <si>
    <t>場地費(三民國中)</t>
    <phoneticPr fontId="2" type="noConversion"/>
  </si>
  <si>
    <t>333/每場</t>
    <phoneticPr fontId="2" type="noConversion"/>
  </si>
  <si>
    <t>3場*15週</t>
    <phoneticPr fontId="2" type="noConversion"/>
  </si>
  <si>
    <t>通過</t>
    <phoneticPr fontId="2" type="noConversion"/>
  </si>
  <si>
    <t>球費</t>
    <phoneticPr fontId="2" type="noConversion"/>
  </si>
  <si>
    <t>350/桶</t>
    <phoneticPr fontId="2" type="noConversion"/>
  </si>
  <si>
    <t>通過</t>
    <phoneticPr fontId="2" type="noConversion"/>
  </si>
  <si>
    <t>場地費(暑訓一週)</t>
  </si>
  <si>
    <t>系羽希望補助一半</t>
    <phoneticPr fontId="2" type="noConversion"/>
  </si>
  <si>
    <t>國事部</t>
    <phoneticPr fontId="2" type="noConversion"/>
  </si>
  <si>
    <t>總和</t>
    <phoneticPr fontId="17" type="noConversion"/>
  </si>
  <si>
    <t>小計</t>
    <phoneticPr fontId="17" type="noConversion"/>
  </si>
  <si>
    <t>文宣部</t>
    <phoneticPr fontId="2" type="noConversion"/>
  </si>
  <si>
    <t>美宣部</t>
    <phoneticPr fontId="2" type="noConversion"/>
  </si>
  <si>
    <t>104學年度下學期高醫醫學系會預算</t>
    <phoneticPr fontId="2" type="noConversion"/>
  </si>
  <si>
    <t>文宣部</t>
    <phoneticPr fontId="2" type="noConversion"/>
  </si>
  <si>
    <t>p.5</t>
    <phoneticPr fontId="2" type="noConversion"/>
  </si>
  <si>
    <t>p.6</t>
    <phoneticPr fontId="2" type="noConversion"/>
  </si>
  <si>
    <t>系會支出</t>
    <phoneticPr fontId="2" type="noConversion"/>
  </si>
  <si>
    <t>盈餘會捐出去給慈善機構</t>
    <phoneticPr fontId="2" type="noConversion"/>
  </si>
  <si>
    <t>記得附上捐款證明</t>
    <phoneticPr fontId="2" type="noConversion"/>
  </si>
  <si>
    <t>上下學期車馬費不同是因為台鐵於104年1月取消來回票9折優惠。</t>
    <phoneticPr fontId="2" type="noConversion"/>
  </si>
  <si>
    <t>p.3~4</t>
    <phoneticPr fontId="2" type="noConversion"/>
  </si>
  <si>
    <t>p.5</t>
    <phoneticPr fontId="2" type="noConversion"/>
  </si>
  <si>
    <t>p.7~9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</si>
</sst>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36"/>
      <name val="標楷體"/>
      <family val="4"/>
      <charset val="136"/>
    </font>
    <font>
      <b/>
      <sz val="12"/>
      <name val="標楷體"/>
      <family val="4"/>
      <charset val="136"/>
    </font>
    <font>
      <b/>
      <sz val="24"/>
      <name val="標楷體"/>
      <family val="4"/>
      <charset val="136"/>
    </font>
    <font>
      <b/>
      <sz val="18"/>
      <name val="標楷體"/>
      <family val="4"/>
      <charset val="136"/>
    </font>
    <font>
      <b/>
      <sz val="12"/>
      <color theme="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新細明體"/>
      <family val="2"/>
      <scheme val="minor"/>
    </font>
    <font>
      <sz val="12"/>
      <color rgb="FF000000"/>
      <name val="新細明體"/>
      <family val="2"/>
      <charset val="136"/>
    </font>
    <font>
      <b/>
      <sz val="12"/>
      <color rgb="FFFFFFFF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b/>
      <sz val="1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標楷體"/>
      <family val="4"/>
      <charset val="136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0"/>
      <color theme="1"/>
      <name val="細明體"/>
      <family val="3"/>
      <charset val="136"/>
    </font>
    <font>
      <b/>
      <sz val="10"/>
      <color theme="1"/>
      <name val="標楷體"/>
      <family val="4"/>
      <charset val="136"/>
    </font>
    <font>
      <b/>
      <sz val="9"/>
      <name val="標楷體"/>
      <family val="4"/>
      <charset val="136"/>
    </font>
    <font>
      <b/>
      <sz val="10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0" fillId="0" borderId="0"/>
    <xf numFmtId="0" fontId="11" fillId="0" borderId="0"/>
    <xf numFmtId="0" fontId="16" fillId="0" borderId="0"/>
    <xf numFmtId="0" fontId="20" fillId="0" borderId="0"/>
    <xf numFmtId="0" fontId="23" fillId="0" borderId="0"/>
    <xf numFmtId="0" fontId="23" fillId="0" borderId="0"/>
  </cellStyleXfs>
  <cellXfs count="11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2" fillId="4" borderId="0" xfId="2" applyFont="1" applyFill="1" applyAlignment="1">
      <alignment vertical="center"/>
    </xf>
    <xf numFmtId="0" fontId="12" fillId="4" borderId="0" xfId="2" applyFont="1" applyFill="1" applyAlignment="1">
      <alignment horizontal="left" vertical="center"/>
    </xf>
    <xf numFmtId="0" fontId="12" fillId="4" borderId="0" xfId="2" applyFont="1" applyFill="1" applyAlignment="1">
      <alignment horizontal="right" vertical="center"/>
    </xf>
    <xf numFmtId="0" fontId="12" fillId="5" borderId="0" xfId="2" applyFont="1" applyFill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4" fillId="0" borderId="0" xfId="1" applyFont="1" applyAlignment="1">
      <alignment vertical="center"/>
    </xf>
    <xf numFmtId="0" fontId="7" fillId="3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>
      <alignment vertical="center"/>
    </xf>
    <xf numFmtId="0" fontId="8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8" fillId="0" borderId="0" xfId="0" applyFont="1" applyAlignment="1"/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Alignment="1"/>
    <xf numFmtId="0" fontId="8" fillId="0" borderId="0" xfId="2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0" fillId="3" borderId="0" xfId="0" applyFill="1" applyAlignment="1">
      <alignment vertical="center"/>
    </xf>
    <xf numFmtId="0" fontId="21" fillId="0" borderId="0" xfId="0" applyFont="1" applyFill="1" applyAlignment="1">
      <alignment horizontal="right" vertical="center"/>
    </xf>
    <xf numFmtId="0" fontId="4" fillId="0" borderId="0" xfId="1" applyFont="1" applyFill="1" applyAlignment="1">
      <alignment horizontal="right" vertical="center"/>
    </xf>
    <xf numFmtId="0" fontId="4" fillId="0" borderId="0" xfId="1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16" fillId="3" borderId="0" xfId="3" applyFill="1" applyAlignment="1">
      <alignment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horizontal="right" vertical="center"/>
    </xf>
    <xf numFmtId="0" fontId="7" fillId="3" borderId="0" xfId="3" applyFont="1" applyFill="1" applyAlignment="1">
      <alignment horizontal="right" vertical="center"/>
    </xf>
    <xf numFmtId="0" fontId="16" fillId="0" borderId="0" xfId="3" applyAlignment="1">
      <alignment vertical="center"/>
    </xf>
    <xf numFmtId="0" fontId="8" fillId="0" borderId="0" xfId="4" applyFont="1" applyAlignment="1">
      <alignment horizontal="right" vertical="center"/>
    </xf>
    <xf numFmtId="0" fontId="1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right" vertical="center"/>
    </xf>
    <xf numFmtId="0" fontId="19" fillId="0" borderId="0" xfId="3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6" applyFont="1" applyAlignment="1">
      <alignment vertical="center"/>
    </xf>
    <xf numFmtId="0" fontId="1" fillId="0" borderId="0" xfId="6" applyFont="1" applyFill="1" applyAlignment="1">
      <alignment vertical="center"/>
    </xf>
    <xf numFmtId="0" fontId="23" fillId="0" borderId="0" xfId="6" applyAlignment="1">
      <alignment vertical="center"/>
    </xf>
    <xf numFmtId="0" fontId="14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4" fillId="0" borderId="0" xfId="6" applyFont="1" applyAlignment="1">
      <alignment vertical="center"/>
    </xf>
    <xf numFmtId="0" fontId="4" fillId="0" borderId="0" xfId="6" applyFont="1" applyAlignment="1">
      <alignment horizontal="right" vertical="center"/>
    </xf>
    <xf numFmtId="0" fontId="19" fillId="0" borderId="0" xfId="6" applyFont="1" applyAlignme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8" fillId="0" borderId="0" xfId="0" applyFont="1" applyAlignment="1">
      <alignment horizontal="right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4" fillId="0" borderId="0" xfId="2" applyFont="1"/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vertical="center"/>
    </xf>
    <xf numFmtId="0" fontId="24" fillId="0" borderId="0" xfId="0" applyFont="1">
      <alignment vertical="center"/>
    </xf>
    <xf numFmtId="0" fontId="4" fillId="0" borderId="0" xfId="5" applyFont="1" applyAlignment="1">
      <alignment vertical="center"/>
    </xf>
    <xf numFmtId="0" fontId="8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4" fillId="0" borderId="0" xfId="4" applyFont="1" applyAlignment="1">
      <alignment vertical="center"/>
    </xf>
    <xf numFmtId="0" fontId="13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3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7">
    <cellStyle name="一般" xfId="0" builtinId="0"/>
    <cellStyle name="一般 2" xfId="1"/>
    <cellStyle name="一般 3" xfId="2"/>
    <cellStyle name="一般 4" xfId="4"/>
    <cellStyle name="一般 5" xfId="5"/>
    <cellStyle name="一般 6" xfId="3"/>
    <cellStyle name="一般 6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abSelected="1" view="pageLayout" topLeftCell="A151" zoomScaleNormal="100" workbookViewId="0">
      <selection activeCell="C152" sqref="C152"/>
    </sheetView>
  </sheetViews>
  <sheetFormatPr defaultRowHeight="16.5"/>
  <cols>
    <col min="7" max="7" width="10.2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50.25">
      <c r="A8" s="115" t="s">
        <v>221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 t="s">
        <v>0</v>
      </c>
      <c r="G16" s="10">
        <f>C49+C108+C118+C131++C137+C142+C152</f>
        <v>84108</v>
      </c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 t="s">
        <v>1</v>
      </c>
      <c r="G17" s="12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2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32.25">
      <c r="A34" s="1"/>
      <c r="B34" s="1"/>
      <c r="C34" s="1"/>
      <c r="D34" s="1"/>
      <c r="E34" s="1"/>
      <c r="F34" s="1"/>
      <c r="G34" s="2" t="s">
        <v>2</v>
      </c>
      <c r="H34" s="3"/>
      <c r="I34" s="1"/>
      <c r="J34" s="1"/>
      <c r="K34" s="1"/>
      <c r="L34" s="1"/>
      <c r="M34" s="1"/>
      <c r="N34" s="1"/>
      <c r="O34" s="1"/>
    </row>
    <row r="35" spans="1:15" ht="32.25">
      <c r="A35" s="1"/>
      <c r="B35" s="1"/>
      <c r="C35" s="1"/>
      <c r="D35" s="1"/>
      <c r="E35" s="2" t="s">
        <v>4</v>
      </c>
      <c r="F35" s="2"/>
      <c r="G35" s="54" t="s">
        <v>229</v>
      </c>
      <c r="H35" s="1"/>
      <c r="I35" s="1"/>
      <c r="J35" s="1"/>
      <c r="K35" s="1"/>
      <c r="L35" s="1"/>
      <c r="M35" s="1"/>
      <c r="N35" s="1"/>
      <c r="O35" s="1"/>
    </row>
    <row r="36" spans="1:15" ht="32.25">
      <c r="A36" s="1"/>
      <c r="B36" s="1"/>
      <c r="C36" s="1"/>
      <c r="D36" s="1"/>
      <c r="E36" s="2" t="s">
        <v>50</v>
      </c>
      <c r="F36" s="2"/>
      <c r="G36" s="1" t="s">
        <v>223</v>
      </c>
      <c r="H36" s="1"/>
      <c r="I36" s="1"/>
      <c r="J36" s="1"/>
      <c r="K36" s="1"/>
      <c r="L36" s="1"/>
      <c r="M36" s="1"/>
      <c r="N36" s="1"/>
      <c r="O36" s="1"/>
    </row>
    <row r="37" spans="1:15" ht="32.25">
      <c r="A37" s="1"/>
      <c r="B37" s="1"/>
      <c r="C37" s="1"/>
      <c r="D37" s="1"/>
      <c r="E37" s="2" t="s">
        <v>3</v>
      </c>
      <c r="F37" s="2"/>
      <c r="G37" s="1" t="s">
        <v>230</v>
      </c>
      <c r="H37" s="1"/>
      <c r="I37" s="1"/>
      <c r="J37" s="1"/>
      <c r="K37" s="1"/>
      <c r="L37" s="1"/>
      <c r="M37" s="1"/>
      <c r="N37" s="1"/>
      <c r="O37" s="1"/>
    </row>
    <row r="38" spans="1:15" ht="32.25">
      <c r="A38" s="1"/>
      <c r="B38" s="1"/>
      <c r="C38" s="1"/>
      <c r="D38" s="1"/>
      <c r="E38" s="2" t="s">
        <v>219</v>
      </c>
      <c r="F38" s="2"/>
      <c r="G38" s="37" t="s">
        <v>230</v>
      </c>
      <c r="H38" s="1"/>
      <c r="I38" s="1"/>
      <c r="J38" s="1"/>
      <c r="K38" s="1"/>
      <c r="L38" s="1"/>
      <c r="M38" s="1"/>
      <c r="N38" s="1"/>
      <c r="O38" s="1"/>
    </row>
    <row r="39" spans="1:15" ht="32.25">
      <c r="A39" s="1"/>
      <c r="B39" s="1"/>
      <c r="C39" s="1"/>
      <c r="D39" s="1"/>
      <c r="E39" s="2" t="s">
        <v>220</v>
      </c>
      <c r="F39" s="2"/>
      <c r="G39" s="1" t="s">
        <v>224</v>
      </c>
      <c r="H39" s="1"/>
      <c r="I39" s="1"/>
      <c r="J39" s="1"/>
      <c r="K39" s="1"/>
      <c r="L39" s="1"/>
      <c r="M39" s="1"/>
      <c r="N39" s="1"/>
      <c r="O39" s="1"/>
    </row>
    <row r="40" spans="1:15" ht="32.25">
      <c r="A40" s="1"/>
      <c r="B40" s="1"/>
      <c r="C40" s="1"/>
      <c r="D40" s="1"/>
      <c r="E40" s="2" t="s">
        <v>196</v>
      </c>
      <c r="F40" s="2"/>
      <c r="G40" s="41" t="s">
        <v>224</v>
      </c>
      <c r="H40" s="1"/>
      <c r="I40" s="1"/>
      <c r="J40" s="1"/>
      <c r="K40" s="1"/>
      <c r="L40" s="1"/>
      <c r="M40" s="1"/>
      <c r="N40" s="1"/>
      <c r="O40" s="1"/>
    </row>
    <row r="41" spans="1:15" ht="32.25">
      <c r="A41" s="1"/>
      <c r="B41" s="1"/>
      <c r="C41" s="1"/>
      <c r="D41" s="1"/>
      <c r="E41" s="2" t="s">
        <v>119</v>
      </c>
      <c r="F41" s="2"/>
      <c r="G41" s="1" t="s">
        <v>231</v>
      </c>
      <c r="H41" s="1"/>
      <c r="I41" s="1"/>
      <c r="J41" s="1"/>
      <c r="K41" s="1"/>
      <c r="L41" s="1"/>
      <c r="M41" s="1"/>
      <c r="N41" s="1"/>
      <c r="O41" s="1"/>
    </row>
    <row r="42" spans="1:15" s="40" customFormat="1">
      <c r="A42" s="41"/>
      <c r="B42" s="41"/>
      <c r="C42" s="41"/>
      <c r="D42" s="41"/>
      <c r="H42" s="41"/>
      <c r="I42" s="41"/>
      <c r="J42" s="41"/>
      <c r="K42" s="41"/>
      <c r="L42" s="41"/>
      <c r="M42" s="41"/>
      <c r="N42" s="41"/>
      <c r="O42" s="41"/>
    </row>
    <row r="43" spans="1:15">
      <c r="A43" s="1"/>
      <c r="B43" s="1"/>
      <c r="C43" s="1"/>
      <c r="D43" s="1"/>
      <c r="H43" s="1"/>
      <c r="I43" s="1"/>
      <c r="J43" s="1"/>
      <c r="K43" s="1"/>
      <c r="L43" s="1"/>
      <c r="M43" s="1"/>
      <c r="N43" s="1"/>
      <c r="O43" s="1"/>
    </row>
    <row r="44" spans="1:15" ht="32.25">
      <c r="A44" s="1"/>
      <c r="B44" s="1"/>
      <c r="C44" s="1"/>
      <c r="D44" s="1"/>
      <c r="F44" s="2"/>
      <c r="G44" s="1"/>
      <c r="H44" s="1"/>
      <c r="I44" s="1"/>
      <c r="J44" s="1"/>
      <c r="K44" s="1"/>
      <c r="L44" s="1"/>
      <c r="M44" s="1"/>
      <c r="N44" s="1"/>
      <c r="O44" s="1"/>
    </row>
    <row r="45" spans="1:15" ht="32.25">
      <c r="A45" s="1"/>
      <c r="B45" s="1"/>
      <c r="C45" s="1"/>
      <c r="D45" s="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3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25.5">
      <c r="A49" s="117" t="s">
        <v>55</v>
      </c>
      <c r="B49" s="117"/>
      <c r="C49" s="11">
        <f>K57+K67+K78+K87+K95+K105</f>
        <v>14916</v>
      </c>
      <c r="D49" s="42"/>
      <c r="E49" s="36"/>
      <c r="F49" s="36"/>
      <c r="G49" s="36"/>
      <c r="H49" s="42"/>
      <c r="I49" s="42"/>
      <c r="J49" s="42"/>
      <c r="K49" s="42"/>
      <c r="L49" s="42"/>
      <c r="M49" s="42"/>
      <c r="N49" s="42"/>
      <c r="O49" s="42"/>
    </row>
    <row r="50" spans="1:15">
      <c r="A50" s="46" t="s">
        <v>62</v>
      </c>
      <c r="B50" s="46"/>
      <c r="C50" s="46" t="s">
        <v>63</v>
      </c>
      <c r="D50" s="46"/>
      <c r="E50" s="46"/>
      <c r="F50" s="46"/>
      <c r="G50" s="46" t="s">
        <v>64</v>
      </c>
      <c r="H50" s="46"/>
      <c r="I50" s="46" t="s">
        <v>65</v>
      </c>
      <c r="J50" s="46"/>
      <c r="K50" s="46" t="s">
        <v>66</v>
      </c>
      <c r="L50" s="46" t="s">
        <v>67</v>
      </c>
      <c r="M50" s="46" t="s">
        <v>68</v>
      </c>
      <c r="N50" s="46" t="s">
        <v>69</v>
      </c>
      <c r="O50" s="46" t="s">
        <v>70</v>
      </c>
    </row>
    <row r="51" spans="1:15">
      <c r="A51" s="50" t="s">
        <v>6</v>
      </c>
      <c r="B51" s="51"/>
      <c r="C51" s="51"/>
      <c r="D51" s="51"/>
      <c r="E51" s="50"/>
      <c r="F51" s="50"/>
      <c r="G51" s="52"/>
      <c r="H51" s="52"/>
      <c r="I51" s="52"/>
      <c r="J51" s="52"/>
      <c r="K51" s="52"/>
      <c r="L51" s="52"/>
      <c r="M51" s="52"/>
      <c r="N51" s="52"/>
      <c r="O51" s="53"/>
    </row>
    <row r="52" spans="1:15">
      <c r="A52" s="54"/>
      <c r="B52" s="54"/>
      <c r="C52" s="54" t="s">
        <v>51</v>
      </c>
      <c r="D52" s="54"/>
      <c r="E52" s="54"/>
      <c r="F52" s="54"/>
      <c r="G52" s="54">
        <v>4000</v>
      </c>
      <c r="H52" s="54"/>
      <c r="I52" s="54">
        <v>1</v>
      </c>
      <c r="J52" s="54"/>
      <c r="K52" s="54">
        <v>4000</v>
      </c>
      <c r="L52" s="54"/>
      <c r="M52" s="7" t="s">
        <v>120</v>
      </c>
      <c r="N52" s="54"/>
      <c r="O52" s="54"/>
    </row>
    <row r="53" spans="1:15">
      <c r="A53" s="54"/>
      <c r="B53" s="54"/>
      <c r="C53" s="54" t="s">
        <v>52</v>
      </c>
      <c r="D53" s="54"/>
      <c r="E53" s="54"/>
      <c r="F53" s="54"/>
      <c r="G53" s="54">
        <v>1000</v>
      </c>
      <c r="H53" s="54"/>
      <c r="I53" s="54">
        <v>1</v>
      </c>
      <c r="J53" s="54"/>
      <c r="K53" s="54">
        <v>1000</v>
      </c>
      <c r="L53" s="54"/>
      <c r="M53" s="7" t="s">
        <v>120</v>
      </c>
      <c r="N53" s="54"/>
      <c r="O53" s="54"/>
    </row>
    <row r="54" spans="1:15">
      <c r="A54" s="54"/>
      <c r="B54" s="54"/>
      <c r="C54" s="54" t="s">
        <v>53</v>
      </c>
      <c r="D54" s="54"/>
      <c r="E54" s="54"/>
      <c r="F54" s="54"/>
      <c r="G54" s="54">
        <v>3000</v>
      </c>
      <c r="H54" s="54"/>
      <c r="I54" s="54">
        <v>1</v>
      </c>
      <c r="J54" s="54"/>
      <c r="K54" s="54">
        <v>3000</v>
      </c>
      <c r="L54" s="54"/>
      <c r="M54" s="7" t="s">
        <v>120</v>
      </c>
      <c r="N54" s="54"/>
      <c r="O54" s="54"/>
    </row>
    <row r="55" spans="1:15">
      <c r="A55" s="54"/>
      <c r="B55" s="54"/>
      <c r="C55" s="54" t="s">
        <v>54</v>
      </c>
      <c r="D55" s="54"/>
      <c r="E55" s="54"/>
      <c r="F55" s="54"/>
      <c r="G55" s="54">
        <v>800</v>
      </c>
      <c r="H55" s="54"/>
      <c r="I55" s="54">
        <v>1</v>
      </c>
      <c r="J55" s="54"/>
      <c r="K55" s="54">
        <v>800</v>
      </c>
      <c r="L55" s="54"/>
      <c r="M55" s="7" t="s">
        <v>120</v>
      </c>
      <c r="N55" s="54"/>
      <c r="O55" s="54"/>
    </row>
    <row r="56" spans="1:15" s="45" customForma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7"/>
      <c r="N56" s="54"/>
      <c r="O56" s="54"/>
    </row>
    <row r="57" spans="1:15">
      <c r="A57" s="50"/>
      <c r="B57" s="51"/>
      <c r="C57" s="51"/>
      <c r="D57" s="51"/>
      <c r="E57" s="50"/>
      <c r="F57" s="50"/>
      <c r="G57" s="52"/>
      <c r="H57" s="52"/>
      <c r="I57" s="52"/>
      <c r="J57" s="52" t="s">
        <v>56</v>
      </c>
      <c r="K57" s="52">
        <f>SUM(K52:K55)</f>
        <v>8800</v>
      </c>
      <c r="L57" s="7"/>
      <c r="M57" s="7"/>
      <c r="N57" s="52"/>
      <c r="O57" s="52"/>
    </row>
    <row r="58" spans="1:15">
      <c r="A58" s="15" t="s">
        <v>135</v>
      </c>
      <c r="B58" s="15"/>
      <c r="C58" s="15" t="s">
        <v>136</v>
      </c>
      <c r="D58" s="15"/>
      <c r="E58" s="15"/>
      <c r="F58" s="15"/>
      <c r="G58" s="15" t="s">
        <v>137</v>
      </c>
      <c r="H58" s="15"/>
      <c r="I58" s="15" t="s">
        <v>138</v>
      </c>
      <c r="J58" s="15"/>
      <c r="K58" s="15" t="s">
        <v>139</v>
      </c>
      <c r="L58" s="15" t="s">
        <v>140</v>
      </c>
      <c r="M58" s="15" t="s">
        <v>141</v>
      </c>
      <c r="N58" s="15" t="s">
        <v>142</v>
      </c>
      <c r="O58" s="15" t="s">
        <v>143</v>
      </c>
    </row>
    <row r="59" spans="1:15">
      <c r="A59" s="55" t="s">
        <v>144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>
      <c r="A60" s="58"/>
      <c r="B60" s="58"/>
      <c r="C60" s="44" t="s">
        <v>145</v>
      </c>
      <c r="D60" s="58"/>
      <c r="E60" s="58"/>
      <c r="F60" s="58"/>
      <c r="G60" s="44">
        <v>400</v>
      </c>
      <c r="H60" s="58"/>
      <c r="I60" s="44">
        <v>1</v>
      </c>
      <c r="J60" s="58"/>
      <c r="K60" s="87">
        <f>G60*I60</f>
        <v>400</v>
      </c>
      <c r="L60" s="98"/>
      <c r="M60" s="98"/>
      <c r="N60" s="98"/>
      <c r="O60" s="98"/>
    </row>
    <row r="61" spans="1:15">
      <c r="A61" s="58"/>
      <c r="B61" s="58"/>
      <c r="C61" s="44" t="s">
        <v>146</v>
      </c>
      <c r="D61" s="58"/>
      <c r="E61" s="58"/>
      <c r="F61" s="58"/>
      <c r="G61" s="44">
        <v>996</v>
      </c>
      <c r="H61" s="58"/>
      <c r="I61" s="44">
        <v>1</v>
      </c>
      <c r="J61" s="58"/>
      <c r="K61" s="44">
        <f>G61*I61</f>
        <v>996</v>
      </c>
      <c r="L61" s="98"/>
      <c r="M61" s="98"/>
      <c r="N61" s="98"/>
      <c r="O61" s="98"/>
    </row>
    <row r="62" spans="1:15">
      <c r="A62" s="58"/>
      <c r="B62" s="44" t="s">
        <v>147</v>
      </c>
      <c r="C62" s="58"/>
      <c r="D62" s="58"/>
      <c r="E62" s="58"/>
      <c r="F62" s="58"/>
      <c r="G62" s="58"/>
      <c r="H62" s="58"/>
      <c r="I62" s="58"/>
      <c r="J62" s="58"/>
      <c r="K62" s="44"/>
      <c r="L62" s="98"/>
      <c r="M62" s="98"/>
      <c r="N62" s="98"/>
      <c r="O62" s="98"/>
    </row>
    <row r="63" spans="1:15">
      <c r="A63" s="58"/>
      <c r="B63" s="58"/>
      <c r="C63" s="44" t="s">
        <v>148</v>
      </c>
      <c r="D63" s="58"/>
      <c r="E63" s="58"/>
      <c r="F63" s="58"/>
      <c r="G63" s="44">
        <v>600</v>
      </c>
      <c r="H63" s="58"/>
      <c r="I63" s="44">
        <v>1</v>
      </c>
      <c r="J63" s="58"/>
      <c r="K63" s="44">
        <f t="shared" ref="K63:K66" si="0">G63*I63</f>
        <v>600</v>
      </c>
      <c r="L63" s="98"/>
      <c r="M63" s="98"/>
      <c r="N63" s="98"/>
      <c r="O63" s="98"/>
    </row>
    <row r="64" spans="1:15">
      <c r="A64" s="58"/>
      <c r="B64" s="58"/>
      <c r="C64" s="44" t="s">
        <v>149</v>
      </c>
      <c r="D64" s="58"/>
      <c r="E64" s="58"/>
      <c r="F64" s="58"/>
      <c r="G64" s="44">
        <v>500</v>
      </c>
      <c r="H64" s="58"/>
      <c r="I64" s="44">
        <v>1</v>
      </c>
      <c r="J64" s="58"/>
      <c r="K64" s="44">
        <f t="shared" si="0"/>
        <v>500</v>
      </c>
      <c r="L64" s="98"/>
      <c r="M64" s="98"/>
      <c r="N64" s="98"/>
      <c r="O64" s="98"/>
    </row>
    <row r="65" spans="1: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98"/>
      <c r="M65" s="98"/>
      <c r="N65" s="98"/>
      <c r="O65" s="98"/>
    </row>
    <row r="66" spans="1:15">
      <c r="A66" s="44" t="s">
        <v>7</v>
      </c>
      <c r="B66" s="58"/>
      <c r="C66" s="44" t="s">
        <v>150</v>
      </c>
      <c r="D66" s="58"/>
      <c r="E66" s="58"/>
      <c r="F66" s="58"/>
      <c r="G66" s="44">
        <v>40</v>
      </c>
      <c r="H66" s="58"/>
      <c r="I66" s="44">
        <v>20</v>
      </c>
      <c r="J66" s="58"/>
      <c r="K66" s="44">
        <f t="shared" si="0"/>
        <v>800</v>
      </c>
      <c r="L66" s="98"/>
      <c r="M66" s="98"/>
      <c r="N66" s="98"/>
      <c r="O66" s="98"/>
    </row>
    <row r="67" spans="1:15">
      <c r="A67" s="44"/>
      <c r="B67" s="44"/>
      <c r="C67" s="44"/>
      <c r="D67" s="44"/>
      <c r="E67" s="44"/>
      <c r="F67" s="44"/>
      <c r="G67" s="44"/>
      <c r="H67" s="44"/>
      <c r="I67" s="44"/>
      <c r="J67" s="6" t="s">
        <v>102</v>
      </c>
      <c r="K67" s="87">
        <f>K60+K61+K63+K64-K66</f>
        <v>1696</v>
      </c>
      <c r="L67" s="45"/>
      <c r="M67" s="99" t="s">
        <v>133</v>
      </c>
      <c r="N67" s="98"/>
      <c r="O67" s="98"/>
    </row>
    <row r="68" spans="1: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98"/>
      <c r="M68" s="98"/>
      <c r="N68" s="98"/>
      <c r="O68" s="98"/>
    </row>
    <row r="69" spans="1:15">
      <c r="A69" s="15" t="s">
        <v>151</v>
      </c>
      <c r="B69" s="15"/>
      <c r="C69" s="15" t="s">
        <v>152</v>
      </c>
      <c r="D69" s="15"/>
      <c r="E69" s="15"/>
      <c r="F69" s="15"/>
      <c r="G69" s="15" t="s">
        <v>153</v>
      </c>
      <c r="H69" s="15"/>
      <c r="I69" s="15" t="s">
        <v>154</v>
      </c>
      <c r="J69" s="15"/>
      <c r="K69" s="15" t="s">
        <v>155</v>
      </c>
      <c r="L69" s="15" t="s">
        <v>156</v>
      </c>
      <c r="M69" s="15" t="s">
        <v>157</v>
      </c>
      <c r="N69" s="15" t="s">
        <v>131</v>
      </c>
      <c r="O69" s="15" t="s">
        <v>132</v>
      </c>
    </row>
    <row r="70" spans="1:15">
      <c r="A70" s="87" t="s">
        <v>6</v>
      </c>
      <c r="B70" s="51"/>
      <c r="C70" s="51"/>
      <c r="D70" s="51"/>
      <c r="E70" s="87"/>
      <c r="F70" s="87"/>
      <c r="G70" s="52"/>
      <c r="H70" s="52"/>
      <c r="I70" s="52"/>
      <c r="J70" s="52"/>
      <c r="K70" s="52"/>
      <c r="L70" s="98"/>
      <c r="M70" s="98"/>
      <c r="N70" s="98"/>
      <c r="O70" s="98"/>
    </row>
    <row r="71" spans="1:15">
      <c r="A71" s="58"/>
      <c r="B71" s="58"/>
      <c r="C71" s="44" t="s">
        <v>158</v>
      </c>
      <c r="D71" s="58"/>
      <c r="E71" s="58"/>
      <c r="F71" s="58"/>
      <c r="G71" s="44">
        <v>400</v>
      </c>
      <c r="H71" s="58"/>
      <c r="I71" s="44">
        <v>1</v>
      </c>
      <c r="J71" s="58"/>
      <c r="K71" s="44">
        <f>G71*I71</f>
        <v>400</v>
      </c>
      <c r="L71" s="45"/>
      <c r="M71" s="99" t="s">
        <v>133</v>
      </c>
      <c r="N71" s="98"/>
      <c r="O71" s="98"/>
    </row>
    <row r="72" spans="1:15">
      <c r="A72" s="58"/>
      <c r="B72" s="58"/>
      <c r="C72" s="44" t="s">
        <v>145</v>
      </c>
      <c r="D72" s="58"/>
      <c r="E72" s="58"/>
      <c r="F72" s="58"/>
      <c r="G72" s="44">
        <v>400</v>
      </c>
      <c r="H72" s="58"/>
      <c r="I72" s="87">
        <v>1</v>
      </c>
      <c r="J72" s="100"/>
      <c r="K72" s="87">
        <f t="shared" ref="K72:K75" si="1">G72*I72</f>
        <v>400</v>
      </c>
      <c r="L72" s="45"/>
      <c r="M72" s="99" t="s">
        <v>133</v>
      </c>
      <c r="N72" s="98"/>
      <c r="O72" s="98"/>
    </row>
    <row r="73" spans="1:15">
      <c r="A73" s="58"/>
      <c r="B73" s="58"/>
      <c r="C73" s="44" t="s">
        <v>159</v>
      </c>
      <c r="D73" s="58"/>
      <c r="E73" s="58"/>
      <c r="F73" s="58"/>
      <c r="G73" s="87">
        <v>70</v>
      </c>
      <c r="H73" s="100"/>
      <c r="I73" s="87">
        <v>2</v>
      </c>
      <c r="J73" s="100"/>
      <c r="K73" s="87">
        <v>140</v>
      </c>
      <c r="L73" s="45"/>
      <c r="M73" s="99" t="s">
        <v>133</v>
      </c>
      <c r="N73" s="98"/>
      <c r="O73" s="98"/>
    </row>
    <row r="74" spans="1:15">
      <c r="A74" s="58"/>
      <c r="B74" s="58"/>
      <c r="C74" s="44" t="s">
        <v>147</v>
      </c>
      <c r="D74" s="101" t="s">
        <v>160</v>
      </c>
      <c r="E74" s="58"/>
      <c r="F74" s="58"/>
      <c r="G74" s="44">
        <v>1000</v>
      </c>
      <c r="H74" s="58"/>
      <c r="I74" s="44">
        <v>1</v>
      </c>
      <c r="J74" s="58"/>
      <c r="K74" s="44">
        <f t="shared" si="1"/>
        <v>1000</v>
      </c>
      <c r="L74" s="45"/>
      <c r="M74" s="99" t="s">
        <v>133</v>
      </c>
      <c r="N74" s="98"/>
      <c r="O74" s="98"/>
    </row>
    <row r="75" spans="1:15">
      <c r="A75" s="58"/>
      <c r="B75" s="58"/>
      <c r="C75" s="44" t="s">
        <v>161</v>
      </c>
      <c r="D75" s="58"/>
      <c r="E75" s="58"/>
      <c r="F75" s="58"/>
      <c r="G75" s="44">
        <v>40</v>
      </c>
      <c r="H75" s="58"/>
      <c r="I75" s="44">
        <v>10</v>
      </c>
      <c r="J75" s="58"/>
      <c r="K75" s="44">
        <f t="shared" si="1"/>
        <v>400</v>
      </c>
      <c r="L75" s="45"/>
      <c r="M75" s="99" t="s">
        <v>133</v>
      </c>
      <c r="N75" s="98"/>
      <c r="O75" s="98"/>
    </row>
    <row r="76" spans="1:1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45"/>
      <c r="M76" s="98"/>
      <c r="N76" s="98"/>
      <c r="O76" s="98"/>
    </row>
    <row r="77" spans="1:15">
      <c r="A77" s="44" t="s">
        <v>7</v>
      </c>
      <c r="B77" s="58"/>
      <c r="C77" s="44" t="s">
        <v>150</v>
      </c>
      <c r="D77" s="58"/>
      <c r="E77" s="58"/>
      <c r="F77" s="58"/>
      <c r="G77" s="44">
        <v>40</v>
      </c>
      <c r="H77" s="58"/>
      <c r="I77" s="44">
        <v>40</v>
      </c>
      <c r="J77" s="58"/>
      <c r="K77" s="44">
        <v>1600</v>
      </c>
      <c r="L77" s="45"/>
      <c r="M77" s="99" t="s">
        <v>133</v>
      </c>
      <c r="N77" s="98"/>
      <c r="O77" s="98"/>
    </row>
    <row r="78" spans="1:15">
      <c r="A78" s="44"/>
      <c r="B78" s="44"/>
      <c r="C78" s="44"/>
      <c r="D78" s="44"/>
      <c r="E78" s="44"/>
      <c r="F78" s="44"/>
      <c r="G78" s="44"/>
      <c r="H78" s="44"/>
      <c r="I78" s="44"/>
      <c r="J78" s="44" t="s">
        <v>162</v>
      </c>
      <c r="K78" s="87">
        <f>K71+K72+K73+K74+K75-K77</f>
        <v>740</v>
      </c>
      <c r="L78" s="98"/>
      <c r="M78" s="98"/>
      <c r="N78" s="98"/>
      <c r="O78" s="98"/>
    </row>
    <row r="79" spans="1:15">
      <c r="A79" s="15" t="s">
        <v>163</v>
      </c>
      <c r="B79" s="15"/>
      <c r="C79" s="15" t="s">
        <v>152</v>
      </c>
      <c r="D79" s="15"/>
      <c r="E79" s="15"/>
      <c r="F79" s="15"/>
      <c r="G79" s="15" t="s">
        <v>153</v>
      </c>
      <c r="H79" s="15"/>
      <c r="I79" s="15" t="s">
        <v>154</v>
      </c>
      <c r="J79" s="15"/>
      <c r="K79" s="15" t="s">
        <v>155</v>
      </c>
      <c r="L79" s="15" t="s">
        <v>156</v>
      </c>
      <c r="M79" s="15" t="s">
        <v>157</v>
      </c>
      <c r="N79" s="15" t="s">
        <v>131</v>
      </c>
      <c r="O79" s="15" t="s">
        <v>132</v>
      </c>
    </row>
    <row r="80" spans="1:15">
      <c r="A80" s="55" t="s">
        <v>164</v>
      </c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spans="1:15">
      <c r="A81" s="58"/>
      <c r="B81" s="58"/>
      <c r="C81" s="44" t="s">
        <v>165</v>
      </c>
      <c r="D81" s="58"/>
      <c r="E81" s="58"/>
      <c r="F81" s="58"/>
      <c r="G81" s="44">
        <v>100</v>
      </c>
      <c r="H81" s="58"/>
      <c r="I81" s="44">
        <v>6</v>
      </c>
      <c r="J81" s="58"/>
      <c r="K81" s="44">
        <v>600</v>
      </c>
      <c r="L81" s="45"/>
      <c r="M81" s="99" t="s">
        <v>133</v>
      </c>
      <c r="N81" s="98"/>
      <c r="O81" s="98"/>
    </row>
    <row r="82" spans="1:15" s="33" customFormat="1">
      <c r="A82" s="58"/>
      <c r="B82" s="58"/>
      <c r="C82" s="44" t="s">
        <v>166</v>
      </c>
      <c r="D82" s="58"/>
      <c r="E82" s="58"/>
      <c r="F82" s="58"/>
      <c r="G82" s="44">
        <v>50</v>
      </c>
      <c r="H82" s="58"/>
      <c r="I82" s="44">
        <v>6</v>
      </c>
      <c r="J82" s="58"/>
      <c r="K82" s="44">
        <v>300</v>
      </c>
      <c r="L82" s="45"/>
      <c r="M82" s="99" t="s">
        <v>133</v>
      </c>
      <c r="N82" s="98"/>
      <c r="O82" s="98"/>
    </row>
    <row r="83" spans="1:15" s="33" customFormat="1">
      <c r="A83" s="58"/>
      <c r="B83" s="58"/>
      <c r="C83" s="44" t="s">
        <v>167</v>
      </c>
      <c r="D83" s="58"/>
      <c r="E83" s="58"/>
      <c r="F83" s="58"/>
      <c r="G83" s="44">
        <v>2400</v>
      </c>
      <c r="H83" s="58"/>
      <c r="I83" s="44">
        <v>1</v>
      </c>
      <c r="J83" s="58"/>
      <c r="K83" s="44">
        <v>2400</v>
      </c>
      <c r="L83" s="45"/>
      <c r="M83" s="99" t="s">
        <v>133</v>
      </c>
      <c r="N83" s="98"/>
      <c r="O83" s="98"/>
    </row>
    <row r="84" spans="1:15">
      <c r="A84" s="58"/>
      <c r="B84" s="58"/>
      <c r="C84" s="44" t="s">
        <v>168</v>
      </c>
      <c r="D84" s="58"/>
      <c r="E84" s="58"/>
      <c r="F84" s="58"/>
      <c r="G84" s="44">
        <v>1000</v>
      </c>
      <c r="H84" s="58"/>
      <c r="I84" s="44">
        <v>1</v>
      </c>
      <c r="J84" s="58"/>
      <c r="K84" s="44">
        <v>1000</v>
      </c>
      <c r="L84" s="45"/>
      <c r="M84" s="99" t="s">
        <v>133</v>
      </c>
      <c r="N84" s="98"/>
      <c r="O84" s="98"/>
    </row>
    <row r="85" spans="1: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98"/>
      <c r="M85" s="98"/>
      <c r="N85" s="98"/>
      <c r="O85" s="98"/>
    </row>
    <row r="86" spans="1:15">
      <c r="A86" s="44" t="s">
        <v>7</v>
      </c>
      <c r="B86" s="58"/>
      <c r="C86" s="44" t="s">
        <v>150</v>
      </c>
      <c r="D86" s="58"/>
      <c r="E86" s="58"/>
      <c r="F86" s="58"/>
      <c r="G86" s="44">
        <v>50</v>
      </c>
      <c r="H86" s="58"/>
      <c r="I86" s="44">
        <v>30</v>
      </c>
      <c r="J86" s="58"/>
      <c r="K86" s="44">
        <v>1500</v>
      </c>
      <c r="L86" s="98"/>
      <c r="M86" s="98"/>
      <c r="N86" s="98"/>
      <c r="O86" s="98"/>
    </row>
    <row r="87" spans="1:15" s="33" customFormat="1">
      <c r="A87" s="44"/>
      <c r="B87" s="44"/>
      <c r="C87" s="44"/>
      <c r="D87" s="44"/>
      <c r="E87" s="44"/>
      <c r="F87" s="44"/>
      <c r="G87" s="44"/>
      <c r="H87" s="44"/>
      <c r="I87" s="44"/>
      <c r="J87" s="6" t="s">
        <v>102</v>
      </c>
      <c r="K87" s="44">
        <f>K81+K82+K83+K84-K86</f>
        <v>2800</v>
      </c>
      <c r="L87" s="98"/>
      <c r="M87" s="98"/>
      <c r="N87" s="98"/>
      <c r="O87" s="98"/>
    </row>
    <row r="88" spans="1:15" s="33" customFormat="1">
      <c r="A88" s="15" t="s">
        <v>169</v>
      </c>
      <c r="B88" s="15"/>
      <c r="C88" s="15" t="s">
        <v>152</v>
      </c>
      <c r="D88" s="15"/>
      <c r="E88" s="15"/>
      <c r="F88" s="15"/>
      <c r="G88" s="15" t="s">
        <v>153</v>
      </c>
      <c r="H88" s="15"/>
      <c r="I88" s="15" t="s">
        <v>154</v>
      </c>
      <c r="J88" s="15"/>
      <c r="K88" s="15" t="s">
        <v>155</v>
      </c>
      <c r="L88" s="15" t="s">
        <v>156</v>
      </c>
      <c r="M88" s="15" t="s">
        <v>157</v>
      </c>
      <c r="N88" s="15" t="s">
        <v>131</v>
      </c>
      <c r="O88" s="15" t="s">
        <v>132</v>
      </c>
    </row>
    <row r="89" spans="1:15" s="33" customFormat="1">
      <c r="A89" s="44" t="s">
        <v>6</v>
      </c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98"/>
      <c r="M89" s="98"/>
      <c r="N89" s="98"/>
      <c r="O89" s="98"/>
    </row>
    <row r="90" spans="1:15" s="45" customFormat="1">
      <c r="A90" s="58"/>
      <c r="B90" s="58"/>
      <c r="C90" s="44" t="s">
        <v>147</v>
      </c>
      <c r="D90" s="101" t="s">
        <v>170</v>
      </c>
      <c r="E90" s="58"/>
      <c r="F90" s="58"/>
      <c r="G90" s="44">
        <v>600</v>
      </c>
      <c r="H90" s="58"/>
      <c r="I90" s="44">
        <v>1</v>
      </c>
      <c r="J90" s="58"/>
      <c r="K90" s="44">
        <v>600</v>
      </c>
      <c r="M90" s="99" t="s">
        <v>133</v>
      </c>
      <c r="N90" s="98"/>
      <c r="O90" s="98"/>
    </row>
    <row r="91" spans="1:15" s="45" customFormat="1">
      <c r="A91" s="58"/>
      <c r="B91" s="58"/>
      <c r="C91" s="44" t="s">
        <v>158</v>
      </c>
      <c r="D91" s="58"/>
      <c r="E91" s="58"/>
      <c r="F91" s="58"/>
      <c r="G91" s="44">
        <v>400</v>
      </c>
      <c r="H91" s="58"/>
      <c r="I91" s="44">
        <v>1</v>
      </c>
      <c r="J91" s="58"/>
      <c r="K91" s="87">
        <v>400</v>
      </c>
      <c r="M91" s="99" t="s">
        <v>133</v>
      </c>
      <c r="N91" s="98"/>
      <c r="O91" s="98"/>
    </row>
    <row r="92" spans="1:15" s="33" customFormat="1">
      <c r="A92" s="44"/>
      <c r="B92" s="58"/>
      <c r="C92" s="44" t="s">
        <v>145</v>
      </c>
      <c r="D92" s="58"/>
      <c r="E92" s="58"/>
      <c r="F92" s="58"/>
      <c r="G92" s="44">
        <v>400</v>
      </c>
      <c r="H92" s="58"/>
      <c r="I92" s="44">
        <v>1</v>
      </c>
      <c r="J92" s="58"/>
      <c r="K92" s="87">
        <v>400</v>
      </c>
      <c r="L92" s="45"/>
      <c r="M92" s="99" t="s">
        <v>171</v>
      </c>
      <c r="N92" s="98"/>
      <c r="O92" s="98"/>
    </row>
    <row r="93" spans="1:15" s="33" customFormat="1">
      <c r="A93" s="58"/>
      <c r="B93" s="58"/>
      <c r="C93" s="58"/>
      <c r="D93" s="58"/>
      <c r="E93" s="58"/>
      <c r="F93" s="58"/>
      <c r="G93" s="58"/>
      <c r="H93" s="58"/>
      <c r="I93" s="58"/>
      <c r="J93" s="6"/>
      <c r="K93" s="44"/>
      <c r="L93" s="98"/>
      <c r="M93" s="98"/>
      <c r="N93" s="98"/>
      <c r="O93" s="98"/>
    </row>
    <row r="94" spans="1:15" s="33" customFormat="1">
      <c r="A94" s="44" t="s">
        <v>7</v>
      </c>
      <c r="B94" s="44"/>
      <c r="C94" s="44"/>
      <c r="D94" s="44"/>
      <c r="E94" s="44"/>
      <c r="F94" s="44"/>
      <c r="G94" s="44">
        <v>40</v>
      </c>
      <c r="H94" s="44"/>
      <c r="I94" s="44">
        <v>24</v>
      </c>
      <c r="J94" s="44"/>
      <c r="K94" s="44">
        <v>960</v>
      </c>
      <c r="L94" s="98"/>
      <c r="M94" s="98"/>
      <c r="N94" s="98"/>
      <c r="O94" s="98"/>
    </row>
    <row r="95" spans="1:15" s="33" customFormat="1">
      <c r="A95" s="44"/>
      <c r="B95" s="44"/>
      <c r="C95" s="44"/>
      <c r="D95" s="44"/>
      <c r="E95" s="44"/>
      <c r="F95" s="44"/>
      <c r="G95" s="44"/>
      <c r="H95" s="44"/>
      <c r="I95" s="44"/>
      <c r="J95" s="6" t="s">
        <v>102</v>
      </c>
      <c r="K95" s="112">
        <f>K90+K91-K94</f>
        <v>40</v>
      </c>
      <c r="L95" s="98"/>
      <c r="M95" s="98"/>
      <c r="N95" s="98"/>
      <c r="O95" s="98"/>
    </row>
    <row r="96" spans="1:15" s="33" customFormat="1">
      <c r="A96" s="44"/>
      <c r="B96" s="44"/>
      <c r="C96" s="44"/>
      <c r="D96" s="44"/>
      <c r="E96" s="44"/>
      <c r="F96" s="44"/>
      <c r="G96" s="44"/>
      <c r="H96" s="44"/>
      <c r="I96" s="44"/>
      <c r="J96" s="6"/>
      <c r="K96" s="44"/>
      <c r="L96" s="98"/>
      <c r="M96" s="98"/>
      <c r="N96" s="98"/>
      <c r="O96" s="98"/>
    </row>
    <row r="97" spans="1:15" s="33" customFormat="1">
      <c r="A97" s="44"/>
      <c r="B97" s="44"/>
      <c r="C97" s="44"/>
      <c r="D97" s="44"/>
      <c r="E97" s="44"/>
      <c r="F97" s="44"/>
      <c r="G97" s="44"/>
      <c r="H97" s="44"/>
      <c r="I97" s="44"/>
      <c r="J97" s="6"/>
      <c r="K97" s="44"/>
      <c r="L97" s="98"/>
      <c r="M97" s="98"/>
      <c r="N97" s="98"/>
      <c r="O97" s="98"/>
    </row>
    <row r="98" spans="1:15" s="33" customFormat="1">
      <c r="A98" s="15" t="s">
        <v>172</v>
      </c>
      <c r="B98" s="15"/>
      <c r="C98" s="15" t="s">
        <v>152</v>
      </c>
      <c r="D98" s="15"/>
      <c r="E98" s="15"/>
      <c r="F98" s="15"/>
      <c r="G98" s="15" t="s">
        <v>153</v>
      </c>
      <c r="H98" s="15"/>
      <c r="I98" s="15" t="s">
        <v>154</v>
      </c>
      <c r="J98" s="15"/>
      <c r="K98" s="15" t="s">
        <v>155</v>
      </c>
      <c r="L98" s="15" t="s">
        <v>156</v>
      </c>
      <c r="M98" s="15" t="s">
        <v>157</v>
      </c>
      <c r="N98" s="15" t="s">
        <v>131</v>
      </c>
      <c r="O98" s="15" t="s">
        <v>132</v>
      </c>
    </row>
    <row r="99" spans="1:15" s="33" customFormat="1">
      <c r="A99" s="87" t="s">
        <v>164</v>
      </c>
      <c r="B99" s="51"/>
      <c r="C99" s="51"/>
      <c r="D99" s="51"/>
      <c r="E99" s="87"/>
      <c r="F99" s="87"/>
      <c r="G99" s="52"/>
      <c r="H99" s="52"/>
      <c r="I99" s="52"/>
      <c r="J99" s="52"/>
      <c r="K99" s="52"/>
      <c r="L99" s="98"/>
      <c r="M99" s="98"/>
      <c r="N99" s="98"/>
      <c r="O99" s="98"/>
    </row>
    <row r="100" spans="1:15" s="45" customFormat="1">
      <c r="A100" s="58"/>
      <c r="B100" s="58"/>
      <c r="C100" s="44" t="s">
        <v>173</v>
      </c>
      <c r="D100" s="58"/>
      <c r="E100" s="58"/>
      <c r="F100" s="58"/>
      <c r="G100" s="44">
        <v>400</v>
      </c>
      <c r="H100" s="58"/>
      <c r="I100" s="44">
        <v>2</v>
      </c>
      <c r="J100" s="58"/>
      <c r="K100" s="44">
        <v>800</v>
      </c>
      <c r="M100" s="99" t="s">
        <v>133</v>
      </c>
      <c r="N100" s="98"/>
      <c r="O100" s="98"/>
    </row>
    <row r="101" spans="1:15" s="33" customFormat="1">
      <c r="A101" s="58"/>
      <c r="B101" s="58"/>
      <c r="C101" s="44" t="s">
        <v>174</v>
      </c>
      <c r="D101" s="58"/>
      <c r="E101" s="58"/>
      <c r="F101" s="58"/>
      <c r="G101" s="44">
        <v>200</v>
      </c>
      <c r="H101" s="58"/>
      <c r="I101" s="44">
        <v>4</v>
      </c>
      <c r="J101" s="58"/>
      <c r="K101" s="44">
        <v>800</v>
      </c>
      <c r="L101" s="45"/>
      <c r="M101" s="99" t="s">
        <v>133</v>
      </c>
      <c r="N101" s="98"/>
      <c r="O101" s="98"/>
    </row>
    <row r="102" spans="1:15" s="33" customFormat="1">
      <c r="A102" s="58"/>
      <c r="B102" s="58"/>
      <c r="C102" s="44" t="s">
        <v>175</v>
      </c>
      <c r="D102" s="58"/>
      <c r="E102" s="58"/>
      <c r="F102" s="58"/>
      <c r="G102" s="44">
        <v>200</v>
      </c>
      <c r="H102" s="58"/>
      <c r="I102" s="44">
        <v>1</v>
      </c>
      <c r="J102" s="58"/>
      <c r="K102" s="44">
        <v>200</v>
      </c>
      <c r="L102" s="45"/>
      <c r="M102" s="99" t="s">
        <v>133</v>
      </c>
      <c r="N102" s="98"/>
      <c r="O102" s="98"/>
    </row>
    <row r="103" spans="1:15" s="33" customForma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98"/>
      <c r="M103" s="98"/>
      <c r="N103" s="98"/>
      <c r="O103" s="98"/>
    </row>
    <row r="104" spans="1:15" s="33" customFormat="1">
      <c r="A104" s="44" t="s">
        <v>176</v>
      </c>
      <c r="B104" s="58"/>
      <c r="C104" s="44" t="s">
        <v>178</v>
      </c>
      <c r="D104" s="58"/>
      <c r="E104" s="58"/>
      <c r="F104" s="58"/>
      <c r="G104" s="44">
        <v>240</v>
      </c>
      <c r="H104" s="58"/>
      <c r="I104" s="44">
        <v>4</v>
      </c>
      <c r="J104" s="58"/>
      <c r="K104" s="44">
        <v>960</v>
      </c>
      <c r="L104" s="98"/>
      <c r="M104" s="98"/>
      <c r="N104" s="98"/>
      <c r="O104" s="98"/>
    </row>
    <row r="105" spans="1:15" s="33" customFormat="1">
      <c r="A105" s="58"/>
      <c r="B105" s="58"/>
      <c r="C105" s="58"/>
      <c r="D105" s="58"/>
      <c r="E105" s="58"/>
      <c r="F105" s="58"/>
      <c r="G105" s="58"/>
      <c r="H105" s="58"/>
      <c r="I105" s="58"/>
      <c r="J105" s="6" t="s">
        <v>134</v>
      </c>
      <c r="K105" s="44">
        <f>K100+K101+K102-K104</f>
        <v>840</v>
      </c>
      <c r="L105" s="98"/>
      <c r="M105" s="98"/>
      <c r="N105" s="98"/>
      <c r="O105" s="98"/>
    </row>
    <row r="106" spans="1:15" s="33" customFormat="1">
      <c r="A106" s="58"/>
      <c r="B106" s="58"/>
      <c r="C106" s="58"/>
      <c r="D106" s="58"/>
      <c r="E106" s="58"/>
      <c r="F106" s="58"/>
      <c r="G106" s="58"/>
      <c r="H106" s="58"/>
      <c r="I106" s="58"/>
      <c r="J106" s="6"/>
      <c r="K106" s="44"/>
      <c r="L106" s="98"/>
      <c r="M106" s="98"/>
      <c r="N106" s="98"/>
      <c r="O106" s="98"/>
    </row>
    <row r="107" spans="1:15" s="33" customFormat="1">
      <c r="A107" s="36"/>
      <c r="B107" s="34"/>
      <c r="C107" s="34"/>
      <c r="D107" s="36"/>
      <c r="E107" s="36"/>
      <c r="F107" s="36"/>
      <c r="G107" s="36"/>
      <c r="H107" s="36"/>
      <c r="I107" s="36"/>
      <c r="J107" s="36"/>
      <c r="K107" s="36"/>
      <c r="L107" s="7"/>
      <c r="M107" s="7"/>
      <c r="N107" s="35"/>
      <c r="O107" s="35"/>
    </row>
    <row r="108" spans="1:15" s="33" customFormat="1" ht="25.5">
      <c r="A108" s="117" t="s">
        <v>57</v>
      </c>
      <c r="B108" s="117"/>
      <c r="C108" s="13">
        <f>K117</f>
        <v>4358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</row>
    <row r="109" spans="1:15" s="33" customFormat="1">
      <c r="A109" s="46" t="s">
        <v>58</v>
      </c>
      <c r="B109" s="46"/>
      <c r="C109" s="46" t="s">
        <v>63</v>
      </c>
      <c r="D109" s="46"/>
      <c r="E109" s="46"/>
      <c r="F109" s="46"/>
      <c r="G109" s="46" t="s">
        <v>64</v>
      </c>
      <c r="H109" s="46"/>
      <c r="I109" s="46" t="s">
        <v>65</v>
      </c>
      <c r="J109" s="46"/>
      <c r="K109" s="46" t="s">
        <v>66</v>
      </c>
      <c r="L109" s="46" t="s">
        <v>67</v>
      </c>
      <c r="M109" s="46" t="s">
        <v>71</v>
      </c>
      <c r="N109" s="46" t="s">
        <v>72</v>
      </c>
      <c r="O109" s="46" t="s">
        <v>73</v>
      </c>
    </row>
    <row r="110" spans="1:15" s="33" customFormat="1">
      <c r="A110" s="5" t="s">
        <v>59</v>
      </c>
      <c r="B110" s="4"/>
      <c r="C110" s="4"/>
      <c r="D110" s="4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</row>
    <row r="111" spans="1:15" s="33" customFormat="1">
      <c r="A111" s="1"/>
      <c r="B111" s="54"/>
      <c r="C111" s="54" t="s">
        <v>61</v>
      </c>
      <c r="D111" s="54"/>
      <c r="E111" s="8"/>
      <c r="F111" s="8"/>
      <c r="G111" s="54">
        <v>500</v>
      </c>
      <c r="H111" s="54"/>
      <c r="I111" s="54">
        <v>1</v>
      </c>
      <c r="J111" s="54"/>
      <c r="K111" s="54">
        <f>G111*I111</f>
        <v>500</v>
      </c>
      <c r="L111" s="35"/>
      <c r="M111" s="7" t="s">
        <v>121</v>
      </c>
      <c r="N111" s="35"/>
      <c r="O111" s="7"/>
    </row>
    <row r="112" spans="1:15" s="33" customFormat="1">
      <c r="A112" s="1"/>
      <c r="B112" s="54"/>
      <c r="C112" s="54" t="s">
        <v>60</v>
      </c>
      <c r="D112" s="54"/>
      <c r="E112" s="8"/>
      <c r="F112" s="8"/>
      <c r="G112" s="54">
        <v>1988</v>
      </c>
      <c r="H112" s="54"/>
      <c r="I112" s="54">
        <v>1</v>
      </c>
      <c r="J112" s="54"/>
      <c r="K112" s="50">
        <f>G112*I112</f>
        <v>1988</v>
      </c>
      <c r="L112" s="35"/>
      <c r="M112" s="7" t="s">
        <v>120</v>
      </c>
      <c r="N112" s="35"/>
      <c r="O112" s="35" t="s">
        <v>122</v>
      </c>
    </row>
    <row r="113" spans="1:15">
      <c r="A113" s="1"/>
      <c r="B113" s="34"/>
      <c r="C113" s="34"/>
      <c r="D113" s="34"/>
      <c r="E113" s="36"/>
      <c r="F113" s="36"/>
      <c r="G113" s="54"/>
      <c r="H113" s="54"/>
      <c r="I113" s="54"/>
      <c r="J113" s="54"/>
      <c r="K113" s="54"/>
      <c r="L113" s="35"/>
      <c r="M113" s="35"/>
      <c r="N113" s="35"/>
      <c r="O113" s="35"/>
    </row>
    <row r="114" spans="1:15">
      <c r="A114" s="50"/>
      <c r="B114" s="88" t="s">
        <v>190</v>
      </c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9"/>
      <c r="O114" s="52"/>
    </row>
    <row r="115" spans="1:15">
      <c r="A115" s="54"/>
      <c r="B115" s="54"/>
      <c r="C115" s="54" t="s">
        <v>191</v>
      </c>
      <c r="D115" s="54"/>
      <c r="E115" s="108" t="s">
        <v>192</v>
      </c>
      <c r="F115" s="54"/>
      <c r="G115" s="54">
        <v>4</v>
      </c>
      <c r="H115" s="54"/>
      <c r="I115" s="54">
        <v>80</v>
      </c>
      <c r="J115" s="54"/>
      <c r="K115" s="54">
        <v>320</v>
      </c>
      <c r="L115" s="54"/>
      <c r="M115" s="7" t="s">
        <v>194</v>
      </c>
      <c r="N115" s="54"/>
      <c r="O115" s="54"/>
    </row>
    <row r="116" spans="1:15">
      <c r="A116" s="54"/>
      <c r="B116" s="54"/>
      <c r="C116" s="109" t="s">
        <v>193</v>
      </c>
      <c r="D116" s="105"/>
      <c r="E116" s="105"/>
      <c r="F116" s="105"/>
      <c r="G116" s="109">
        <v>2050</v>
      </c>
      <c r="H116" s="105"/>
      <c r="I116" s="109">
        <v>1</v>
      </c>
      <c r="J116" s="105"/>
      <c r="K116" s="109">
        <f>G116*I116</f>
        <v>2050</v>
      </c>
      <c r="L116" s="45"/>
      <c r="M116" s="7" t="s">
        <v>194</v>
      </c>
      <c r="N116" s="54"/>
      <c r="O116" s="54"/>
    </row>
    <row r="117" spans="1:15" s="33" customFormat="1">
      <c r="A117" s="54"/>
      <c r="B117" s="54"/>
      <c r="C117" s="109"/>
      <c r="D117" s="105"/>
      <c r="E117" s="105"/>
      <c r="F117" s="105"/>
      <c r="G117" s="109"/>
      <c r="H117" s="105"/>
      <c r="I117" s="109"/>
      <c r="J117" s="52" t="s">
        <v>195</v>
      </c>
      <c r="K117" s="109">
        <f>K112+K116+K115</f>
        <v>4358</v>
      </c>
      <c r="L117" s="45"/>
      <c r="M117" s="8"/>
      <c r="N117" s="54"/>
      <c r="O117" s="54"/>
    </row>
    <row r="118" spans="1:15" s="33" customFormat="1" ht="25.5">
      <c r="A118" s="117" t="s">
        <v>74</v>
      </c>
      <c r="B118" s="117"/>
      <c r="C118" s="54">
        <v>0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</row>
    <row r="119" spans="1:15" s="33" customFormat="1">
      <c r="A119" s="46" t="s">
        <v>58</v>
      </c>
      <c r="B119" s="46"/>
      <c r="C119" s="46" t="s">
        <v>63</v>
      </c>
      <c r="D119" s="46"/>
      <c r="E119" s="46"/>
      <c r="F119" s="46"/>
      <c r="G119" s="46" t="s">
        <v>64</v>
      </c>
      <c r="H119" s="46"/>
      <c r="I119" s="46" t="s">
        <v>65</v>
      </c>
      <c r="J119" s="46"/>
      <c r="K119" s="46" t="s">
        <v>66</v>
      </c>
      <c r="L119" s="46" t="s">
        <v>67</v>
      </c>
      <c r="M119" s="46" t="s">
        <v>71</v>
      </c>
      <c r="N119" s="46" t="s">
        <v>72</v>
      </c>
      <c r="O119" s="46" t="s">
        <v>73</v>
      </c>
    </row>
    <row r="120" spans="1:15" s="33" customFormat="1">
      <c r="A120" s="55" t="s">
        <v>5</v>
      </c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spans="1:15" s="33" customFormat="1">
      <c r="A121" s="45"/>
      <c r="B121" s="13" t="s">
        <v>75</v>
      </c>
      <c r="C121" s="45"/>
      <c r="D121" s="56"/>
      <c r="E121" s="45"/>
      <c r="F121" s="45"/>
      <c r="G121" s="55"/>
      <c r="H121" s="45"/>
      <c r="I121" s="55"/>
      <c r="J121" s="55"/>
      <c r="K121" s="55"/>
      <c r="L121" s="45"/>
      <c r="M121" s="45"/>
      <c r="N121" s="45"/>
      <c r="O121" s="55"/>
    </row>
    <row r="122" spans="1:15" s="33" customFormat="1">
      <c r="A122" s="45"/>
      <c r="B122"/>
      <c r="C122" s="13" t="s">
        <v>48</v>
      </c>
      <c r="D122" s="56"/>
      <c r="E122" s="45"/>
      <c r="F122" s="45"/>
      <c r="G122" s="55">
        <v>1600</v>
      </c>
      <c r="H122" s="45"/>
      <c r="I122" s="55">
        <v>1</v>
      </c>
      <c r="J122" s="55"/>
      <c r="K122" s="55">
        <v>1600</v>
      </c>
      <c r="L122" s="45"/>
      <c r="M122" s="45"/>
      <c r="N122" s="45"/>
      <c r="O122" s="55"/>
    </row>
    <row r="123" spans="1:15" s="45" customFormat="1">
      <c r="B123"/>
      <c r="C123" s="13" t="s">
        <v>76</v>
      </c>
      <c r="D123" s="56"/>
      <c r="G123" s="55" t="s">
        <v>77</v>
      </c>
      <c r="I123" s="55">
        <v>2</v>
      </c>
      <c r="J123" s="55"/>
      <c r="K123" s="55">
        <v>3380</v>
      </c>
      <c r="O123" s="6" t="s">
        <v>78</v>
      </c>
    </row>
    <row r="124" spans="1:15" s="45" customFormat="1">
      <c r="B124"/>
      <c r="C124" s="13" t="s">
        <v>83</v>
      </c>
      <c r="D124" s="56"/>
      <c r="G124" s="55">
        <v>300</v>
      </c>
      <c r="I124" s="55">
        <v>2</v>
      </c>
      <c r="J124" s="55"/>
      <c r="K124" s="55">
        <f>G124*I124</f>
        <v>600</v>
      </c>
      <c r="O124" s="55"/>
    </row>
    <row r="125" spans="1:15" s="45" customFormat="1">
      <c r="A125" s="54"/>
      <c r="B125" s="32"/>
      <c r="C125" s="13" t="s">
        <v>47</v>
      </c>
      <c r="D125" s="57"/>
      <c r="E125" s="32"/>
      <c r="F125" s="32"/>
      <c r="G125" s="55">
        <v>5</v>
      </c>
      <c r="H125" s="32"/>
      <c r="I125" s="55">
        <v>35</v>
      </c>
      <c r="J125" s="55"/>
      <c r="K125" s="88">
        <v>175</v>
      </c>
      <c r="L125" s="32"/>
      <c r="M125" s="32"/>
      <c r="N125" s="32"/>
      <c r="O125" s="55"/>
    </row>
    <row r="126" spans="1:15" s="33" customFormat="1">
      <c r="A126" s="45"/>
      <c r="B126"/>
      <c r="C126" s="13" t="s">
        <v>79</v>
      </c>
      <c r="D126" s="45"/>
      <c r="E126" s="45"/>
      <c r="F126" s="45"/>
      <c r="G126" s="55">
        <v>70</v>
      </c>
      <c r="H126" s="45"/>
      <c r="I126" s="55" t="s">
        <v>80</v>
      </c>
      <c r="J126" s="55"/>
      <c r="K126" s="55">
        <v>2520</v>
      </c>
      <c r="L126" s="45"/>
      <c r="M126" s="45"/>
      <c r="N126" s="45"/>
      <c r="O126" s="6" t="s">
        <v>81</v>
      </c>
    </row>
    <row r="127" spans="1:15" s="33" customFormat="1">
      <c r="A127" s="45"/>
      <c r="B127" s="45"/>
      <c r="C127" s="55"/>
      <c r="D127" s="45"/>
      <c r="E127" s="45"/>
      <c r="F127" s="45"/>
      <c r="G127" s="55"/>
      <c r="H127" s="45"/>
      <c r="I127" s="55"/>
      <c r="J127" s="55"/>
      <c r="K127" s="55"/>
      <c r="L127" s="45"/>
      <c r="M127" s="45"/>
      <c r="N127" s="45"/>
      <c r="O127" s="6"/>
    </row>
    <row r="128" spans="1:15" s="33" customFormat="1">
      <c r="A128" s="45"/>
      <c r="B128" s="55"/>
      <c r="C128" s="55"/>
      <c r="D128" s="45"/>
      <c r="E128" s="45"/>
      <c r="F128" s="45"/>
      <c r="G128" s="55"/>
      <c r="H128" s="45"/>
      <c r="I128" s="55"/>
      <c r="J128" s="55" t="s">
        <v>82</v>
      </c>
      <c r="K128" s="55">
        <v>8450</v>
      </c>
      <c r="L128" s="45"/>
      <c r="M128" s="86" t="s">
        <v>123</v>
      </c>
      <c r="N128" s="45"/>
      <c r="O128" s="55"/>
    </row>
    <row r="129" spans="1:15">
      <c r="A129" s="45"/>
      <c r="B129" s="55"/>
      <c r="C129" s="55"/>
      <c r="D129" s="45"/>
      <c r="E129" s="45"/>
      <c r="F129" s="45"/>
      <c r="G129" s="55"/>
      <c r="H129" s="45"/>
      <c r="I129" s="55"/>
      <c r="J129" s="55"/>
      <c r="K129" s="55"/>
      <c r="L129" s="45"/>
      <c r="M129" s="86"/>
      <c r="N129" s="45"/>
      <c r="O129" s="55"/>
    </row>
    <row r="130" spans="1:15" s="45" customFormat="1">
      <c r="B130" s="55"/>
      <c r="C130" s="55"/>
      <c r="G130" s="55"/>
      <c r="I130" s="55"/>
      <c r="J130" s="55"/>
      <c r="K130" s="55"/>
      <c r="M130" s="86"/>
      <c r="O130" s="55"/>
    </row>
    <row r="131" spans="1:15" s="33" customFormat="1" ht="25.5">
      <c r="A131" s="97" t="s">
        <v>222</v>
      </c>
      <c r="B131" s="45"/>
      <c r="C131" s="13">
        <f>K135</f>
        <v>4500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</row>
    <row r="132" spans="1:15" s="33" customFormat="1">
      <c r="A132" s="46" t="s">
        <v>183</v>
      </c>
      <c r="B132" s="47"/>
      <c r="C132" s="47" t="s">
        <v>8</v>
      </c>
      <c r="D132" s="47"/>
      <c r="E132" s="46"/>
      <c r="F132" s="46"/>
      <c r="G132" s="48" t="s">
        <v>9</v>
      </c>
      <c r="H132" s="48"/>
      <c r="I132" s="48" t="s">
        <v>10</v>
      </c>
      <c r="J132" s="48"/>
      <c r="K132" s="48" t="s">
        <v>11</v>
      </c>
      <c r="L132" s="48" t="s">
        <v>12</v>
      </c>
      <c r="M132" s="49" t="s">
        <v>13</v>
      </c>
      <c r="N132" s="49" t="s">
        <v>14</v>
      </c>
      <c r="O132" s="49" t="s">
        <v>15</v>
      </c>
    </row>
    <row r="133" spans="1:15" s="33" customFormat="1">
      <c r="A133" s="54" t="s">
        <v>6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</row>
    <row r="134" spans="1:15" s="33" customFormat="1">
      <c r="A134" s="45"/>
      <c r="B134" s="54" t="s">
        <v>184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</row>
    <row r="135" spans="1:15" s="33" customFormat="1">
      <c r="A135" s="45"/>
      <c r="B135" s="45"/>
      <c r="C135" s="54" t="s">
        <v>185</v>
      </c>
      <c r="D135" s="45"/>
      <c r="E135" s="45"/>
      <c r="F135" s="45"/>
      <c r="G135" s="54">
        <v>5</v>
      </c>
      <c r="H135" s="45"/>
      <c r="I135" s="54">
        <v>900</v>
      </c>
      <c r="J135" s="45"/>
      <c r="K135" s="54">
        <v>4500</v>
      </c>
      <c r="L135" s="45"/>
      <c r="M135" s="68" t="s">
        <v>120</v>
      </c>
      <c r="N135" s="45"/>
      <c r="O135" s="45"/>
    </row>
    <row r="136" spans="1:15" s="45" customFormat="1">
      <c r="C136" s="54"/>
      <c r="G136" s="54"/>
      <c r="I136" s="54"/>
      <c r="K136" s="54"/>
      <c r="M136" s="68"/>
    </row>
    <row r="137" spans="1:15" s="33" customFormat="1" ht="25.5">
      <c r="A137" s="97" t="s">
        <v>186</v>
      </c>
      <c r="B137" s="51"/>
      <c r="C137" s="51">
        <f>K140</f>
        <v>2500</v>
      </c>
      <c r="D137" s="52"/>
      <c r="E137" s="50"/>
      <c r="F137" s="50"/>
      <c r="G137" s="52"/>
      <c r="H137" s="52"/>
      <c r="I137" s="52"/>
      <c r="J137" s="52"/>
      <c r="K137" s="52"/>
      <c r="L137" s="52"/>
      <c r="M137" s="52"/>
      <c r="N137" s="52"/>
      <c r="O137" s="45"/>
    </row>
    <row r="138" spans="1:15" s="33" customFormat="1">
      <c r="A138" s="46" t="s">
        <v>187</v>
      </c>
      <c r="B138" s="47"/>
      <c r="C138" s="47" t="s">
        <v>188</v>
      </c>
      <c r="D138" s="47"/>
      <c r="E138" s="46"/>
      <c r="F138" s="46"/>
      <c r="G138" s="48" t="s">
        <v>64</v>
      </c>
      <c r="H138" s="48"/>
      <c r="I138" s="48" t="s">
        <v>129</v>
      </c>
      <c r="J138" s="48"/>
      <c r="K138" s="48" t="s">
        <v>66</v>
      </c>
      <c r="L138" s="48" t="s">
        <v>130</v>
      </c>
      <c r="M138" s="49" t="s">
        <v>68</v>
      </c>
      <c r="N138" s="49" t="s">
        <v>69</v>
      </c>
      <c r="O138" s="49" t="s">
        <v>15</v>
      </c>
    </row>
    <row r="139" spans="1:15">
      <c r="A139" s="106" t="s">
        <v>6</v>
      </c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52"/>
      <c r="M139" s="52"/>
      <c r="N139" s="52"/>
      <c r="O139" s="45"/>
    </row>
    <row r="140" spans="1:15">
      <c r="A140" s="106"/>
      <c r="B140" s="106"/>
      <c r="C140" s="106" t="s">
        <v>189</v>
      </c>
      <c r="D140" s="106"/>
      <c r="E140" s="106"/>
      <c r="F140" s="106"/>
      <c r="G140" s="106">
        <v>2500</v>
      </c>
      <c r="H140" s="106"/>
      <c r="I140" s="106">
        <v>1</v>
      </c>
      <c r="J140" s="106"/>
      <c r="K140" s="106">
        <v>2500</v>
      </c>
      <c r="L140" s="7"/>
      <c r="M140" s="68" t="s">
        <v>120</v>
      </c>
      <c r="N140" s="52"/>
      <c r="O140" s="80"/>
    </row>
    <row r="141" spans="1:15" s="33" customForma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7"/>
      <c r="M141" s="107"/>
      <c r="N141" s="52"/>
      <c r="O141" s="80"/>
    </row>
    <row r="142" spans="1:15" s="45" customFormat="1" ht="25.5">
      <c r="A142" s="97" t="s">
        <v>196</v>
      </c>
      <c r="C142" s="51">
        <f>K149</f>
        <v>8235</v>
      </c>
      <c r="D142" s="52"/>
      <c r="E142" s="50"/>
      <c r="F142" s="50"/>
      <c r="G142" s="52"/>
      <c r="H142" s="52"/>
      <c r="I142" s="52"/>
      <c r="J142" s="52"/>
      <c r="K142" s="52"/>
      <c r="L142" s="52"/>
      <c r="M142" s="52"/>
      <c r="N142" s="52"/>
      <c r="O142" s="52"/>
    </row>
    <row r="143" spans="1:15" s="45" customFormat="1">
      <c r="A143" s="46" t="s">
        <v>197</v>
      </c>
      <c r="B143" s="47"/>
      <c r="C143" s="47" t="s">
        <v>198</v>
      </c>
      <c r="D143" s="47"/>
      <c r="E143" s="46"/>
      <c r="F143" s="46"/>
      <c r="G143" s="48" t="s">
        <v>199</v>
      </c>
      <c r="H143" s="48"/>
      <c r="I143" s="48" t="s">
        <v>200</v>
      </c>
      <c r="J143" s="48"/>
      <c r="K143" s="48" t="s">
        <v>201</v>
      </c>
      <c r="L143" s="48" t="s">
        <v>202</v>
      </c>
      <c r="M143" s="49" t="s">
        <v>203</v>
      </c>
      <c r="N143" s="49" t="s">
        <v>204</v>
      </c>
      <c r="O143" s="49" t="s">
        <v>205</v>
      </c>
    </row>
    <row r="144" spans="1:15" s="45" customFormat="1">
      <c r="A144" s="50" t="s">
        <v>206</v>
      </c>
      <c r="B144" s="51"/>
      <c r="C144" s="51" t="s">
        <v>207</v>
      </c>
      <c r="D144" s="51"/>
      <c r="E144" s="50"/>
      <c r="F144" s="50"/>
      <c r="G144" s="52" t="s">
        <v>208</v>
      </c>
      <c r="H144" s="52"/>
      <c r="I144" s="52" t="s">
        <v>209</v>
      </c>
      <c r="J144" s="52"/>
      <c r="K144" s="52">
        <f>333*3*15</f>
        <v>14985</v>
      </c>
      <c r="L144" s="52"/>
      <c r="M144" s="7" t="s">
        <v>210</v>
      </c>
      <c r="N144" s="52"/>
      <c r="O144" s="105"/>
    </row>
    <row r="145" spans="1:15">
      <c r="A145" s="54"/>
      <c r="B145" s="54"/>
      <c r="C145" s="54" t="s">
        <v>211</v>
      </c>
      <c r="D145" s="54"/>
      <c r="E145" s="54"/>
      <c r="F145" s="54"/>
      <c r="G145" s="54" t="s">
        <v>212</v>
      </c>
      <c r="H145" s="54"/>
      <c r="I145" s="50">
        <v>15</v>
      </c>
      <c r="J145" s="54"/>
      <c r="K145" s="50">
        <f>350*I145</f>
        <v>5250</v>
      </c>
      <c r="L145" s="54"/>
      <c r="M145" s="7" t="s">
        <v>213</v>
      </c>
      <c r="N145" s="54"/>
      <c r="O145" s="105"/>
    </row>
    <row r="146" spans="1:15">
      <c r="A146" s="54"/>
      <c r="B146" s="54"/>
      <c r="C146" s="50" t="s">
        <v>214</v>
      </c>
      <c r="D146" s="50"/>
      <c r="E146" s="50"/>
      <c r="F146" s="50"/>
      <c r="G146" s="50">
        <v>2400</v>
      </c>
      <c r="H146" s="50"/>
      <c r="I146" s="50">
        <v>1</v>
      </c>
      <c r="J146" s="50"/>
      <c r="K146" s="50">
        <v>1200</v>
      </c>
      <c r="L146" s="50"/>
      <c r="M146" s="7" t="s">
        <v>121</v>
      </c>
      <c r="N146" s="54"/>
      <c r="O146" s="38" t="s">
        <v>215</v>
      </c>
    </row>
    <row r="147" spans="1:15">
      <c r="A147" s="54"/>
      <c r="B147" s="54"/>
      <c r="C147" s="50"/>
      <c r="D147" s="50"/>
      <c r="E147" s="50"/>
      <c r="F147" s="50"/>
      <c r="G147" s="50"/>
      <c r="H147" s="50"/>
      <c r="I147" s="50"/>
      <c r="J147" s="50"/>
      <c r="K147" s="8"/>
      <c r="L147" s="50"/>
      <c r="M147" s="45"/>
      <c r="N147" s="54"/>
      <c r="O147" s="45"/>
    </row>
    <row r="148" spans="1:15">
      <c r="A148" s="54"/>
      <c r="B148" s="54"/>
      <c r="C148" s="54" t="s">
        <v>177</v>
      </c>
      <c r="D148" s="54"/>
      <c r="E148" s="54"/>
      <c r="F148" s="54"/>
      <c r="G148" s="54">
        <v>600</v>
      </c>
      <c r="H148" s="54"/>
      <c r="I148" s="54">
        <v>20</v>
      </c>
      <c r="J148" s="54"/>
      <c r="K148" s="54">
        <f>G148*I148</f>
        <v>12000</v>
      </c>
      <c r="L148" s="54"/>
      <c r="M148" s="7" t="s">
        <v>120</v>
      </c>
      <c r="N148" s="54"/>
      <c r="O148" s="52"/>
    </row>
    <row r="149" spans="1:15">
      <c r="A149" s="54"/>
      <c r="B149" s="54"/>
      <c r="C149" s="54"/>
      <c r="D149" s="54"/>
      <c r="E149" s="54"/>
      <c r="F149" s="54"/>
      <c r="G149" s="54"/>
      <c r="H149" s="54"/>
      <c r="I149" s="54"/>
      <c r="J149" s="52" t="s">
        <v>102</v>
      </c>
      <c r="K149" s="50">
        <f>K144+K145-K148</f>
        <v>8235</v>
      </c>
      <c r="L149" s="54"/>
      <c r="M149" s="54"/>
      <c r="N149" s="54"/>
      <c r="O149" s="54"/>
    </row>
    <row r="150" spans="1:15">
      <c r="A150" s="54"/>
      <c r="B150" s="54"/>
      <c r="C150" s="54"/>
      <c r="D150" s="54"/>
      <c r="E150" s="54"/>
      <c r="F150" s="54"/>
      <c r="G150" s="54"/>
      <c r="H150" s="54"/>
      <c r="I150" s="54"/>
      <c r="J150" s="52"/>
      <c r="K150" s="50"/>
      <c r="L150" s="54"/>
      <c r="M150" s="54"/>
      <c r="N150" s="54"/>
      <c r="O150" s="54"/>
    </row>
    <row r="151" spans="1:15">
      <c r="A151" s="45"/>
      <c r="B151" s="45"/>
      <c r="C151" s="54"/>
      <c r="D151" s="45"/>
      <c r="E151" s="45"/>
      <c r="F151" s="45"/>
      <c r="G151" s="54"/>
      <c r="H151" s="45"/>
      <c r="I151" s="54"/>
      <c r="J151" s="45"/>
      <c r="K151" s="54"/>
      <c r="L151" s="45"/>
      <c r="M151" s="68"/>
      <c r="N151" s="45"/>
      <c r="O151" s="45"/>
    </row>
    <row r="152" spans="1:15" ht="25.5">
      <c r="A152" s="97" t="s">
        <v>216</v>
      </c>
      <c r="B152" s="97"/>
      <c r="C152" s="51">
        <f>K163+K182+K205+K213+K238</f>
        <v>49599</v>
      </c>
      <c r="D152" s="51"/>
      <c r="E152" s="43"/>
      <c r="F152" s="43"/>
      <c r="G152" s="43"/>
      <c r="H152" s="43"/>
      <c r="I152" s="43"/>
      <c r="J152" s="43"/>
      <c r="K152" s="43"/>
      <c r="L152" s="43"/>
      <c r="M152" s="52"/>
      <c r="N152" s="43"/>
      <c r="O152" s="52"/>
    </row>
    <row r="153" spans="1:15">
      <c r="A153" s="15" t="s">
        <v>16</v>
      </c>
      <c r="B153" s="47"/>
      <c r="C153" s="47" t="s">
        <v>8</v>
      </c>
      <c r="D153" s="47"/>
      <c r="E153" s="15"/>
      <c r="F153" s="15"/>
      <c r="G153" s="48" t="s">
        <v>9</v>
      </c>
      <c r="H153" s="48"/>
      <c r="I153" s="48" t="s">
        <v>10</v>
      </c>
      <c r="J153" s="48"/>
      <c r="K153" s="48" t="s">
        <v>11</v>
      </c>
      <c r="L153" s="48" t="s">
        <v>12</v>
      </c>
      <c r="M153" s="49" t="s">
        <v>13</v>
      </c>
      <c r="N153" s="49" t="s">
        <v>14</v>
      </c>
      <c r="O153" s="49" t="s">
        <v>15</v>
      </c>
    </row>
    <row r="154" spans="1:15">
      <c r="A154" s="43" t="s">
        <v>6</v>
      </c>
      <c r="B154" s="43"/>
      <c r="C154" s="43"/>
      <c r="D154" s="43"/>
      <c r="E154" s="58"/>
      <c r="F154" s="58"/>
      <c r="G154" s="58"/>
      <c r="H154" s="43"/>
      <c r="I154" s="43"/>
      <c r="J154" s="43"/>
      <c r="K154" s="43"/>
      <c r="L154" s="43"/>
      <c r="M154" s="58"/>
      <c r="N154" s="43"/>
      <c r="O154" s="58"/>
    </row>
    <row r="155" spans="1:15">
      <c r="A155" s="58"/>
      <c r="B155" s="50" t="s">
        <v>84</v>
      </c>
      <c r="C155" s="50"/>
      <c r="D155" s="59"/>
      <c r="E155" s="59"/>
      <c r="F155" s="59"/>
      <c r="G155" s="59"/>
      <c r="H155" s="50"/>
      <c r="I155" s="50"/>
      <c r="J155" s="59"/>
      <c r="K155" s="50"/>
      <c r="L155" s="43"/>
      <c r="M155" s="58"/>
      <c r="N155" s="58"/>
      <c r="O155" s="45"/>
    </row>
    <row r="156" spans="1:15">
      <c r="A156" s="58"/>
      <c r="B156" s="50"/>
      <c r="C156" s="50" t="s">
        <v>85</v>
      </c>
      <c r="D156" s="50"/>
      <c r="E156" s="59"/>
      <c r="F156" s="59"/>
      <c r="G156" s="50">
        <v>250</v>
      </c>
      <c r="H156" s="50"/>
      <c r="I156" s="50">
        <v>1</v>
      </c>
      <c r="J156" s="50"/>
      <c r="K156" s="50">
        <v>250</v>
      </c>
      <c r="L156" s="43"/>
      <c r="M156" s="60"/>
      <c r="N156" s="61"/>
      <c r="O156" s="62"/>
    </row>
    <row r="157" spans="1:15">
      <c r="A157" s="58"/>
      <c r="B157" s="50"/>
      <c r="C157" s="50" t="s">
        <v>86</v>
      </c>
      <c r="D157" s="50"/>
      <c r="E157" s="59"/>
      <c r="F157" s="59"/>
      <c r="G157" s="50">
        <v>10</v>
      </c>
      <c r="H157" s="50"/>
      <c r="I157" s="50">
        <v>60</v>
      </c>
      <c r="J157" s="50"/>
      <c r="K157" s="50">
        <v>600</v>
      </c>
      <c r="L157" s="58"/>
      <c r="M157" s="62"/>
      <c r="N157" s="62"/>
      <c r="O157" s="62"/>
    </row>
    <row r="158" spans="1:15">
      <c r="A158" s="58"/>
      <c r="B158" s="63"/>
      <c r="C158" s="63"/>
      <c r="D158" s="63"/>
      <c r="E158" s="63"/>
      <c r="F158" s="63"/>
      <c r="G158" s="63"/>
      <c r="H158" s="63"/>
      <c r="I158" s="63"/>
      <c r="J158" s="52" t="s">
        <v>218</v>
      </c>
      <c r="K158" s="50">
        <v>850</v>
      </c>
      <c r="L158" s="58"/>
      <c r="M158" s="60" t="s">
        <v>120</v>
      </c>
      <c r="N158" s="61"/>
      <c r="O158" s="62"/>
    </row>
    <row r="159" spans="1:15">
      <c r="A159" s="58"/>
      <c r="B159" s="50" t="s">
        <v>88</v>
      </c>
      <c r="C159" s="50"/>
      <c r="D159" s="59"/>
      <c r="E159" s="59"/>
      <c r="F159" s="59"/>
      <c r="G159" s="59"/>
      <c r="H159" s="50"/>
      <c r="I159" s="50"/>
      <c r="J159" s="59"/>
      <c r="K159" s="50"/>
      <c r="L159" s="52"/>
      <c r="M159" s="9"/>
      <c r="N159" s="61"/>
      <c r="O159" s="62"/>
    </row>
    <row r="160" spans="1:15">
      <c r="A160" s="58"/>
      <c r="B160" s="50"/>
      <c r="C160" s="50" t="s">
        <v>85</v>
      </c>
      <c r="D160" s="50"/>
      <c r="E160" s="59"/>
      <c r="F160" s="59"/>
      <c r="G160" s="50">
        <v>450</v>
      </c>
      <c r="H160" s="50"/>
      <c r="I160" s="50">
        <v>1</v>
      </c>
      <c r="J160" s="50"/>
      <c r="K160" s="50">
        <v>450</v>
      </c>
      <c r="L160" s="43"/>
      <c r="M160" s="9"/>
      <c r="N160" s="61"/>
      <c r="O160" s="62"/>
    </row>
    <row r="161" spans="1:15">
      <c r="A161" s="44"/>
      <c r="B161" s="50"/>
      <c r="C161" s="50" t="s">
        <v>89</v>
      </c>
      <c r="D161" s="50"/>
      <c r="E161" s="59"/>
      <c r="F161" s="59"/>
      <c r="G161" s="50">
        <v>15</v>
      </c>
      <c r="H161" s="50"/>
      <c r="I161" s="50">
        <v>50</v>
      </c>
      <c r="J161" s="50"/>
      <c r="K161" s="50">
        <v>750</v>
      </c>
      <c r="L161" s="58"/>
      <c r="M161" s="62"/>
      <c r="N161" s="62"/>
      <c r="O161" s="64"/>
    </row>
    <row r="162" spans="1:15">
      <c r="A162" s="44"/>
      <c r="B162" s="50"/>
      <c r="C162" s="50"/>
      <c r="D162" s="50"/>
      <c r="E162" s="59"/>
      <c r="F162" s="59"/>
      <c r="G162" s="50"/>
      <c r="H162" s="50"/>
      <c r="I162" s="50"/>
      <c r="J162" s="52" t="s">
        <v>87</v>
      </c>
      <c r="K162" s="50">
        <v>1200</v>
      </c>
      <c r="L162" s="58"/>
      <c r="M162" s="60" t="s">
        <v>125</v>
      </c>
      <c r="N162" s="62"/>
      <c r="O162" s="64"/>
    </row>
    <row r="163" spans="1:15">
      <c r="A163" s="58"/>
      <c r="B163" s="50"/>
      <c r="C163" s="50"/>
      <c r="D163" s="50"/>
      <c r="E163" s="59"/>
      <c r="F163" s="59"/>
      <c r="G163" s="59"/>
      <c r="H163" s="50"/>
      <c r="I163" s="52"/>
      <c r="J163" s="52" t="s">
        <v>217</v>
      </c>
      <c r="K163" s="50">
        <v>2050</v>
      </c>
      <c r="L163" s="43"/>
      <c r="M163" s="9"/>
      <c r="N163" s="61"/>
      <c r="O163" s="62"/>
    </row>
    <row r="164" spans="1:15">
      <c r="A164" s="58"/>
      <c r="B164" s="58"/>
      <c r="C164" s="58"/>
      <c r="D164" s="58"/>
      <c r="E164" s="58"/>
      <c r="F164" s="58"/>
      <c r="G164" s="58"/>
      <c r="H164" s="43"/>
      <c r="I164" s="43"/>
      <c r="J164" s="58"/>
      <c r="K164" s="43"/>
      <c r="L164" s="58"/>
      <c r="M164" s="62"/>
      <c r="N164" s="62"/>
      <c r="O164" s="62"/>
    </row>
    <row r="165" spans="1:15">
      <c r="A165" s="16" t="s">
        <v>18</v>
      </c>
      <c r="B165" s="17"/>
      <c r="C165" s="17" t="s">
        <v>8</v>
      </c>
      <c r="D165" s="17"/>
      <c r="E165" s="16"/>
      <c r="F165" s="16"/>
      <c r="G165" s="18" t="s">
        <v>9</v>
      </c>
      <c r="H165" s="18"/>
      <c r="I165" s="18" t="s">
        <v>10</v>
      </c>
      <c r="J165" s="18"/>
      <c r="K165" s="18" t="s">
        <v>11</v>
      </c>
      <c r="L165" s="18" t="s">
        <v>12</v>
      </c>
      <c r="M165" s="19" t="s">
        <v>13</v>
      </c>
      <c r="N165" s="19" t="s">
        <v>14</v>
      </c>
      <c r="O165" s="19" t="s">
        <v>15</v>
      </c>
    </row>
    <row r="166" spans="1:15">
      <c r="A166" s="20" t="s">
        <v>6</v>
      </c>
      <c r="B166" s="21"/>
      <c r="C166" s="21"/>
      <c r="D166" s="21"/>
      <c r="E166" s="20"/>
      <c r="F166" s="20"/>
      <c r="G166" s="20"/>
      <c r="H166" s="22"/>
      <c r="I166" s="22"/>
      <c r="J166" s="22"/>
      <c r="K166" s="22"/>
      <c r="L166" s="22"/>
      <c r="M166" s="22"/>
      <c r="N166" s="22"/>
      <c r="O166" s="22"/>
    </row>
    <row r="167" spans="1:15">
      <c r="A167" s="20"/>
      <c r="B167" s="50" t="s">
        <v>92</v>
      </c>
      <c r="C167" s="50"/>
      <c r="D167" s="50"/>
      <c r="E167" s="50"/>
      <c r="F167" s="50"/>
      <c r="G167" s="50"/>
      <c r="H167" s="52"/>
      <c r="I167" s="52"/>
      <c r="J167" s="52"/>
      <c r="K167" s="52"/>
      <c r="L167" s="22"/>
      <c r="M167" s="22"/>
      <c r="N167" s="22"/>
      <c r="O167" s="22"/>
    </row>
    <row r="168" spans="1:15">
      <c r="A168" s="20"/>
      <c r="B168" s="51"/>
      <c r="C168" s="67" t="s">
        <v>49</v>
      </c>
      <c r="D168" s="51"/>
      <c r="E168" s="50"/>
      <c r="F168" s="50"/>
      <c r="G168" s="67">
        <v>150</v>
      </c>
      <c r="H168" s="52"/>
      <c r="I168" s="67">
        <v>4</v>
      </c>
      <c r="J168" s="52"/>
      <c r="K168" s="67">
        <v>600</v>
      </c>
      <c r="L168" s="22"/>
      <c r="M168" s="68"/>
      <c r="N168" s="22"/>
      <c r="O168" s="22"/>
    </row>
    <row r="169" spans="1:15">
      <c r="A169" s="20"/>
      <c r="B169" s="51"/>
      <c r="C169" s="51" t="s">
        <v>93</v>
      </c>
      <c r="D169" s="51"/>
      <c r="E169" s="50"/>
      <c r="F169" s="50"/>
      <c r="G169" s="50">
        <v>1000</v>
      </c>
      <c r="H169" s="50"/>
      <c r="I169" s="50">
        <v>1</v>
      </c>
      <c r="J169" s="52"/>
      <c r="K169" s="50">
        <v>1000</v>
      </c>
      <c r="L169" s="22"/>
      <c r="M169" s="68"/>
      <c r="N169" s="22"/>
      <c r="O169" s="22"/>
    </row>
    <row r="170" spans="1:15">
      <c r="A170" s="20"/>
      <c r="B170" s="51"/>
      <c r="C170" s="51" t="s">
        <v>94</v>
      </c>
      <c r="D170" s="51"/>
      <c r="E170" s="50"/>
      <c r="F170" s="50"/>
      <c r="G170" s="50">
        <v>1000</v>
      </c>
      <c r="H170" s="50"/>
      <c r="I170" s="50">
        <v>1</v>
      </c>
      <c r="J170" s="52"/>
      <c r="K170" s="50">
        <v>1000</v>
      </c>
      <c r="L170" s="22"/>
      <c r="M170" s="68"/>
      <c r="N170" s="22"/>
      <c r="O170" s="22"/>
    </row>
    <row r="171" spans="1:15">
      <c r="A171" s="20"/>
      <c r="B171" s="51"/>
      <c r="C171" s="51"/>
      <c r="D171" s="51"/>
      <c r="E171" s="50"/>
      <c r="F171" s="50"/>
      <c r="G171" s="50"/>
      <c r="H171" s="50"/>
      <c r="I171" s="50"/>
      <c r="J171" s="52" t="s">
        <v>87</v>
      </c>
      <c r="K171" s="50">
        <v>2600</v>
      </c>
      <c r="L171" s="22"/>
      <c r="M171" s="68" t="s">
        <v>124</v>
      </c>
      <c r="N171" s="22"/>
      <c r="O171" s="22"/>
    </row>
    <row r="172" spans="1:15">
      <c r="A172" s="15" t="s">
        <v>19</v>
      </c>
      <c r="B172" s="47"/>
      <c r="C172" s="47" t="s">
        <v>8</v>
      </c>
      <c r="D172" s="47"/>
      <c r="E172" s="15"/>
      <c r="F172" s="15"/>
      <c r="G172" s="48" t="s">
        <v>9</v>
      </c>
      <c r="H172" s="48"/>
      <c r="I172" s="48" t="s">
        <v>10</v>
      </c>
      <c r="J172" s="48"/>
      <c r="K172" s="48" t="s">
        <v>11</v>
      </c>
      <c r="L172" s="48" t="s">
        <v>12</v>
      </c>
      <c r="M172" s="49" t="s">
        <v>13</v>
      </c>
      <c r="N172" s="49" t="s">
        <v>14</v>
      </c>
      <c r="O172" s="49" t="s">
        <v>15</v>
      </c>
    </row>
    <row r="173" spans="1:15">
      <c r="A173" s="23" t="s">
        <v>6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52"/>
      <c r="M173" s="52"/>
      <c r="N173" s="9"/>
      <c r="O173" s="9"/>
    </row>
    <row r="174" spans="1:15">
      <c r="A174" s="23"/>
      <c r="B174" s="50" t="s">
        <v>95</v>
      </c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2"/>
      <c r="N174" s="52"/>
      <c r="O174" s="52"/>
    </row>
    <row r="175" spans="1:15">
      <c r="A175" s="23"/>
      <c r="B175" s="50"/>
      <c r="C175" s="50" t="s">
        <v>51</v>
      </c>
      <c r="D175" s="50"/>
      <c r="E175" s="50"/>
      <c r="F175" s="50"/>
      <c r="G175" s="50">
        <v>200</v>
      </c>
      <c r="H175" s="50"/>
      <c r="I175" s="50">
        <v>1</v>
      </c>
      <c r="J175" s="50"/>
      <c r="K175" s="50">
        <v>200</v>
      </c>
      <c r="L175" s="50"/>
      <c r="M175" s="7" t="s">
        <v>120</v>
      </c>
      <c r="N175" s="52"/>
      <c r="O175" s="52"/>
    </row>
    <row r="176" spans="1:15">
      <c r="A176" s="23"/>
      <c r="B176" s="50"/>
      <c r="C176" s="50" t="s">
        <v>96</v>
      </c>
      <c r="D176" s="50"/>
      <c r="E176" s="50"/>
      <c r="F176" s="50"/>
      <c r="G176" s="50">
        <v>150</v>
      </c>
      <c r="H176" s="50"/>
      <c r="I176" s="50">
        <v>2</v>
      </c>
      <c r="J176" s="50"/>
      <c r="K176" s="50">
        <v>300</v>
      </c>
      <c r="L176" s="50"/>
      <c r="M176" s="7" t="s">
        <v>120</v>
      </c>
      <c r="N176" s="50"/>
      <c r="O176" s="52"/>
    </row>
    <row r="177" spans="1:15">
      <c r="A177" s="23"/>
      <c r="B177" s="50"/>
      <c r="C177" s="50" t="s">
        <v>97</v>
      </c>
      <c r="D177" s="50"/>
      <c r="E177" s="50"/>
      <c r="F177" s="50"/>
      <c r="G177" s="50">
        <v>150</v>
      </c>
      <c r="H177" s="50"/>
      <c r="I177" s="50">
        <v>4</v>
      </c>
      <c r="J177" s="50"/>
      <c r="K177" s="50">
        <v>600</v>
      </c>
      <c r="L177" s="50"/>
      <c r="M177" s="7" t="s">
        <v>120</v>
      </c>
      <c r="N177" s="50"/>
      <c r="O177" s="52"/>
    </row>
    <row r="178" spans="1:15">
      <c r="A178" s="23"/>
      <c r="B178" s="50"/>
      <c r="C178" s="50" t="s">
        <v>98</v>
      </c>
      <c r="D178" s="50"/>
      <c r="E178" s="50"/>
      <c r="F178" s="50"/>
      <c r="G178" s="50">
        <v>25</v>
      </c>
      <c r="H178" s="50"/>
      <c r="I178" s="50">
        <v>2</v>
      </c>
      <c r="J178" s="50"/>
      <c r="K178" s="50">
        <v>50</v>
      </c>
      <c r="L178" s="50"/>
      <c r="M178" s="7" t="s">
        <v>120</v>
      </c>
      <c r="N178" s="50"/>
      <c r="O178" s="52"/>
    </row>
    <row r="179" spans="1:15">
      <c r="A179" s="23"/>
      <c r="B179" s="50"/>
      <c r="C179" s="50" t="s">
        <v>99</v>
      </c>
      <c r="D179" s="50"/>
      <c r="E179" s="50"/>
      <c r="F179" s="50"/>
      <c r="G179" s="50">
        <v>1600</v>
      </c>
      <c r="H179" s="50"/>
      <c r="I179" s="50">
        <v>2</v>
      </c>
      <c r="J179" s="50"/>
      <c r="K179" s="50">
        <v>3200</v>
      </c>
      <c r="L179" s="50"/>
      <c r="M179" s="7" t="s">
        <v>120</v>
      </c>
      <c r="N179" s="50"/>
      <c r="O179" s="113" t="s">
        <v>100</v>
      </c>
    </row>
    <row r="180" spans="1:15">
      <c r="A180" s="23"/>
      <c r="B180" s="50"/>
      <c r="C180" s="51" t="s">
        <v>17</v>
      </c>
      <c r="D180" s="50"/>
      <c r="E180" s="50"/>
      <c r="F180" s="50"/>
      <c r="G180" s="52">
        <v>1490</v>
      </c>
      <c r="H180" s="52"/>
      <c r="I180" s="52">
        <v>2</v>
      </c>
      <c r="J180" s="52"/>
      <c r="K180" s="50">
        <v>2980</v>
      </c>
      <c r="L180" s="52"/>
      <c r="M180" s="7" t="s">
        <v>120</v>
      </c>
      <c r="N180" s="52"/>
      <c r="O180" s="113" t="s">
        <v>101</v>
      </c>
    </row>
    <row r="181" spans="1:15">
      <c r="A181" s="23"/>
      <c r="B181" s="50"/>
      <c r="C181" s="51"/>
      <c r="D181" s="50"/>
      <c r="E181" s="50"/>
      <c r="F181" s="50"/>
      <c r="G181" s="52"/>
      <c r="H181" s="52"/>
      <c r="I181" s="52"/>
      <c r="J181" s="59"/>
      <c r="K181" s="59"/>
      <c r="L181" s="52"/>
      <c r="M181" s="52"/>
      <c r="N181" s="50"/>
      <c r="O181" s="52"/>
    </row>
    <row r="182" spans="1:15">
      <c r="A182" s="43"/>
      <c r="B182" s="69"/>
      <c r="C182" s="69"/>
      <c r="D182" s="69"/>
      <c r="E182" s="69"/>
      <c r="F182" s="69"/>
      <c r="G182" s="70"/>
      <c r="H182" s="70"/>
      <c r="I182" s="70"/>
      <c r="J182" s="52" t="s">
        <v>102</v>
      </c>
      <c r="K182" s="52">
        <f>SUM(K175:K180)</f>
        <v>7330</v>
      </c>
      <c r="L182" s="39"/>
      <c r="M182" s="39"/>
      <c r="N182" s="39"/>
      <c r="O182" s="39"/>
    </row>
    <row r="183" spans="1:1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</row>
    <row r="184" spans="1:15">
      <c r="A184" s="24" t="s">
        <v>103</v>
      </c>
      <c r="B184" s="71"/>
      <c r="C184" s="47" t="s">
        <v>8</v>
      </c>
      <c r="D184" s="47"/>
      <c r="E184" s="15"/>
      <c r="F184" s="15"/>
      <c r="G184" s="48" t="s">
        <v>9</v>
      </c>
      <c r="H184" s="48"/>
      <c r="I184" s="48" t="s">
        <v>10</v>
      </c>
      <c r="J184" s="48"/>
      <c r="K184" s="48" t="s">
        <v>11</v>
      </c>
      <c r="L184" s="48" t="s">
        <v>12</v>
      </c>
      <c r="M184" s="49" t="s">
        <v>13</v>
      </c>
      <c r="N184" s="49" t="s">
        <v>14</v>
      </c>
      <c r="O184" s="49" t="s">
        <v>15</v>
      </c>
    </row>
    <row r="185" spans="1:15">
      <c r="A185" s="23" t="s">
        <v>6</v>
      </c>
      <c r="B185" s="43"/>
      <c r="C185" s="43"/>
      <c r="D185" s="43"/>
      <c r="E185" s="58"/>
      <c r="F185" s="58"/>
      <c r="G185" s="25"/>
      <c r="H185" s="52"/>
      <c r="I185" s="52"/>
      <c r="J185" s="52"/>
      <c r="K185" s="52"/>
      <c r="L185" s="58"/>
      <c r="M185" s="58"/>
      <c r="N185" s="62"/>
      <c r="O185" s="62"/>
    </row>
    <row r="186" spans="1:15">
      <c r="A186" s="58"/>
      <c r="B186" s="65" t="s">
        <v>104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58"/>
      <c r="M186" s="58"/>
      <c r="N186" s="62"/>
      <c r="O186" s="62"/>
    </row>
    <row r="187" spans="1:15">
      <c r="A187" s="58"/>
      <c r="B187" s="44"/>
      <c r="C187" s="43" t="s">
        <v>105</v>
      </c>
      <c r="D187" s="43"/>
      <c r="E187" s="43"/>
      <c r="F187" s="43"/>
      <c r="G187" s="43">
        <v>25</v>
      </c>
      <c r="H187" s="43"/>
      <c r="I187" s="43">
        <v>40</v>
      </c>
      <c r="J187" s="43"/>
      <c r="K187" s="43">
        <v>1000</v>
      </c>
      <c r="L187" s="58"/>
      <c r="M187" s="58"/>
      <c r="N187" s="72"/>
      <c r="O187" s="62"/>
    </row>
    <row r="188" spans="1:15">
      <c r="A188" s="58"/>
      <c r="B188" s="44"/>
      <c r="C188" s="44" t="s">
        <v>106</v>
      </c>
      <c r="D188" s="44"/>
      <c r="E188" s="44"/>
      <c r="F188" s="44"/>
      <c r="G188" s="44">
        <v>30</v>
      </c>
      <c r="H188" s="44"/>
      <c r="I188" s="44">
        <v>1</v>
      </c>
      <c r="J188" s="44"/>
      <c r="K188" s="44">
        <v>30</v>
      </c>
      <c r="L188" s="58"/>
      <c r="M188" s="58"/>
      <c r="N188" s="62"/>
      <c r="O188" s="65"/>
    </row>
    <row r="189" spans="1:15">
      <c r="A189" s="58"/>
      <c r="B189" s="44"/>
      <c r="C189" s="44" t="s">
        <v>107</v>
      </c>
      <c r="D189" s="44"/>
      <c r="E189" s="44"/>
      <c r="F189" s="44"/>
      <c r="G189" s="44">
        <v>24</v>
      </c>
      <c r="H189" s="44"/>
      <c r="I189" s="44">
        <v>2</v>
      </c>
      <c r="J189" s="44"/>
      <c r="K189" s="44">
        <v>48</v>
      </c>
      <c r="L189" s="58"/>
      <c r="M189" s="58"/>
      <c r="N189" s="62"/>
      <c r="O189" s="62"/>
    </row>
    <row r="190" spans="1:15">
      <c r="A190" s="58"/>
      <c r="B190" s="44"/>
      <c r="C190" s="44"/>
      <c r="D190" s="44"/>
      <c r="E190" s="44"/>
      <c r="F190" s="44"/>
      <c r="G190" s="44"/>
      <c r="H190" s="44"/>
      <c r="I190" s="44"/>
      <c r="J190" s="6" t="s">
        <v>108</v>
      </c>
      <c r="K190" s="44">
        <f>1078+SUM(N192)</f>
        <v>1078</v>
      </c>
      <c r="L190" s="58"/>
      <c r="M190" s="58"/>
      <c r="N190" s="62"/>
      <c r="O190" s="62"/>
    </row>
    <row r="191" spans="1:1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</row>
    <row r="192" spans="1:15" s="45" customFormat="1">
      <c r="A192" s="44" t="s">
        <v>7</v>
      </c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</row>
    <row r="193" spans="1:16">
      <c r="A193" s="58"/>
      <c r="B193" s="58"/>
      <c r="C193" s="44" t="s">
        <v>109</v>
      </c>
      <c r="D193" s="44"/>
      <c r="E193" s="44"/>
      <c r="F193" s="44"/>
      <c r="G193" s="6">
        <v>60</v>
      </c>
      <c r="H193" s="6"/>
      <c r="I193" s="6">
        <v>40</v>
      </c>
      <c r="J193" s="6"/>
      <c r="K193" s="6">
        <v>2400</v>
      </c>
      <c r="L193" s="58"/>
      <c r="M193" s="58"/>
      <c r="N193" s="58"/>
      <c r="O193" s="58"/>
    </row>
    <row r="194" spans="1:16">
      <c r="A194" s="58"/>
      <c r="B194" s="58"/>
      <c r="C194" s="58"/>
      <c r="D194" s="58"/>
      <c r="E194" s="58"/>
      <c r="F194" s="58"/>
      <c r="G194" s="58"/>
      <c r="H194" s="58"/>
      <c r="I194" s="66"/>
      <c r="J194" s="66"/>
      <c r="K194" s="26"/>
      <c r="L194" s="58"/>
      <c r="M194" s="58"/>
      <c r="N194" s="58"/>
      <c r="O194" s="58"/>
    </row>
    <row r="195" spans="1:16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111" t="s">
        <v>227</v>
      </c>
    </row>
    <row r="196" spans="1:16">
      <c r="A196" s="58"/>
      <c r="B196" s="58"/>
      <c r="C196" s="58"/>
      <c r="D196" s="58"/>
      <c r="E196" s="58"/>
      <c r="F196" s="58"/>
      <c r="G196" s="58"/>
      <c r="H196" s="58"/>
      <c r="I196" s="52"/>
      <c r="J196" s="22" t="s">
        <v>102</v>
      </c>
      <c r="K196" s="52">
        <v>1322</v>
      </c>
      <c r="L196" s="58"/>
      <c r="N196" s="58"/>
      <c r="O196" s="111" t="s">
        <v>226</v>
      </c>
      <c r="P196" s="110"/>
    </row>
    <row r="197" spans="1:16">
      <c r="A197" s="58"/>
      <c r="B197" s="58"/>
      <c r="C197" s="58"/>
      <c r="D197" s="58"/>
      <c r="E197" s="58"/>
      <c r="F197" s="58"/>
      <c r="G197" s="58"/>
      <c r="H197" s="58"/>
      <c r="I197" s="58"/>
      <c r="J197" s="22" t="s">
        <v>225</v>
      </c>
      <c r="K197" s="22">
        <v>0</v>
      </c>
      <c r="L197" s="58"/>
      <c r="M197" s="7" t="s">
        <v>120</v>
      </c>
    </row>
    <row r="198" spans="1:16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25"/>
    </row>
    <row r="199" spans="1:16">
      <c r="A199" s="27" t="s">
        <v>20</v>
      </c>
      <c r="B199" s="28"/>
      <c r="C199" s="28" t="s">
        <v>8</v>
      </c>
      <c r="D199" s="28"/>
      <c r="E199" s="27"/>
      <c r="F199" s="27"/>
      <c r="G199" s="29" t="s">
        <v>9</v>
      </c>
      <c r="H199" s="29"/>
      <c r="I199" s="29" t="s">
        <v>10</v>
      </c>
      <c r="J199" s="29"/>
      <c r="K199" s="29" t="s">
        <v>11</v>
      </c>
      <c r="L199" s="29" t="s">
        <v>12</v>
      </c>
      <c r="M199" s="30" t="s">
        <v>13</v>
      </c>
      <c r="N199" s="30" t="s">
        <v>14</v>
      </c>
      <c r="O199" s="30" t="s">
        <v>15</v>
      </c>
    </row>
    <row r="200" spans="1:16" s="45" customFormat="1">
      <c r="A200" s="23" t="s">
        <v>6</v>
      </c>
      <c r="B200" s="14"/>
      <c r="C200" s="14"/>
      <c r="D200" s="14"/>
      <c r="E200" s="23"/>
      <c r="F200" s="23"/>
      <c r="G200" s="23"/>
      <c r="H200" s="31"/>
      <c r="I200" s="31"/>
      <c r="J200" s="31"/>
      <c r="K200" s="31"/>
      <c r="L200" s="31"/>
      <c r="M200" s="31"/>
      <c r="N200" s="73"/>
      <c r="O200" s="73"/>
    </row>
    <row r="201" spans="1:16">
      <c r="A201" s="23"/>
      <c r="B201" s="74" t="s">
        <v>110</v>
      </c>
      <c r="C201" s="23"/>
      <c r="D201" s="14"/>
      <c r="E201" s="23"/>
      <c r="F201" s="23"/>
      <c r="G201" s="23"/>
      <c r="H201" s="31"/>
      <c r="I201" s="31"/>
      <c r="J201" s="31"/>
      <c r="K201" s="31"/>
      <c r="L201" s="31"/>
      <c r="M201" s="31"/>
      <c r="N201" s="73"/>
      <c r="O201" s="62"/>
    </row>
    <row r="202" spans="1:16">
      <c r="A202" s="23"/>
      <c r="B202" s="23"/>
      <c r="C202" s="23" t="s">
        <v>99</v>
      </c>
      <c r="D202" s="23"/>
      <c r="E202" s="23"/>
      <c r="F202" s="23"/>
      <c r="G202" s="14" t="s">
        <v>111</v>
      </c>
      <c r="H202" s="23"/>
      <c r="I202" s="23">
        <v>5</v>
      </c>
      <c r="J202" s="23"/>
      <c r="K202" s="23">
        <v>8000</v>
      </c>
      <c r="L202" s="31"/>
      <c r="M202" s="7" t="s">
        <v>126</v>
      </c>
      <c r="N202" s="31"/>
      <c r="O202" s="58"/>
    </row>
    <row r="203" spans="1:16">
      <c r="A203" s="23"/>
      <c r="B203" s="14"/>
      <c r="C203" s="14" t="s">
        <v>49</v>
      </c>
      <c r="D203" s="14"/>
      <c r="E203" s="23"/>
      <c r="F203" s="23"/>
      <c r="G203" s="23">
        <v>150</v>
      </c>
      <c r="H203" s="23"/>
      <c r="I203" s="23">
        <v>2</v>
      </c>
      <c r="J203" s="31"/>
      <c r="K203" s="23">
        <v>300</v>
      </c>
      <c r="L203" s="31"/>
      <c r="M203" s="7" t="s">
        <v>126</v>
      </c>
      <c r="N203" s="31"/>
      <c r="O203" s="31"/>
    </row>
    <row r="204" spans="1:16">
      <c r="A204" s="23"/>
      <c r="B204" s="14"/>
      <c r="C204" s="14"/>
      <c r="D204" s="14"/>
      <c r="E204" s="23"/>
      <c r="F204" s="23"/>
      <c r="G204" s="23"/>
      <c r="H204" s="23"/>
      <c r="I204" s="23"/>
      <c r="J204" s="31"/>
      <c r="K204" s="23"/>
      <c r="L204" s="31"/>
      <c r="M204" s="31"/>
      <c r="N204" s="31"/>
      <c r="O204" s="31"/>
    </row>
    <row r="205" spans="1:16">
      <c r="A205" s="23"/>
      <c r="B205" s="23"/>
      <c r="C205" s="23"/>
      <c r="D205" s="14"/>
      <c r="E205" s="23"/>
      <c r="F205" s="23"/>
      <c r="G205" s="23"/>
      <c r="H205" s="23"/>
      <c r="I205" s="52"/>
      <c r="J205" s="22" t="s">
        <v>102</v>
      </c>
      <c r="K205" s="23">
        <v>8300</v>
      </c>
      <c r="L205" s="31"/>
      <c r="M205" s="31"/>
      <c r="N205" s="31"/>
      <c r="O205" s="31"/>
    </row>
    <row r="206" spans="1:16">
      <c r="A206" s="23"/>
      <c r="B206" s="23"/>
      <c r="C206" s="23"/>
      <c r="D206" s="14"/>
      <c r="E206" s="23"/>
      <c r="F206" s="23"/>
      <c r="G206" s="23"/>
      <c r="H206" s="23"/>
      <c r="I206" s="52"/>
      <c r="J206" s="22"/>
      <c r="K206" s="23"/>
      <c r="L206" s="31"/>
      <c r="M206" s="31"/>
      <c r="N206" s="31"/>
      <c r="O206" s="31"/>
    </row>
    <row r="207" spans="1:16">
      <c r="A207" s="16" t="s">
        <v>18</v>
      </c>
      <c r="B207" s="17"/>
      <c r="C207" s="17" t="s">
        <v>8</v>
      </c>
      <c r="D207" s="17"/>
      <c r="E207" s="16"/>
      <c r="F207" s="16"/>
      <c r="G207" s="18" t="s">
        <v>9</v>
      </c>
      <c r="H207" s="18"/>
      <c r="I207" s="18" t="s">
        <v>10</v>
      </c>
      <c r="J207" s="18"/>
      <c r="K207" s="18" t="s">
        <v>11</v>
      </c>
      <c r="L207" s="18" t="s">
        <v>12</v>
      </c>
      <c r="M207" s="19" t="s">
        <v>13</v>
      </c>
      <c r="N207" s="19" t="s">
        <v>14</v>
      </c>
      <c r="O207" s="19" t="s">
        <v>15</v>
      </c>
    </row>
    <row r="208" spans="1:16">
      <c r="A208" s="20" t="s">
        <v>6</v>
      </c>
      <c r="B208" s="21" t="s">
        <v>179</v>
      </c>
      <c r="C208" s="21"/>
      <c r="D208" s="21"/>
      <c r="E208" s="20"/>
      <c r="F208" s="20"/>
      <c r="G208" s="20"/>
      <c r="H208" s="22"/>
      <c r="I208" s="22"/>
      <c r="J208" s="22"/>
      <c r="K208" s="22"/>
      <c r="L208" s="22"/>
      <c r="M208" s="22"/>
      <c r="N208" s="22"/>
      <c r="O208" s="22"/>
    </row>
    <row r="209" spans="1:15">
      <c r="A209" s="20"/>
      <c r="B209" s="21"/>
      <c r="C209" s="102" t="s">
        <v>49</v>
      </c>
      <c r="D209" s="21"/>
      <c r="E209" s="20"/>
      <c r="F209" s="20"/>
      <c r="G209" s="102">
        <v>10</v>
      </c>
      <c r="H209" s="22"/>
      <c r="I209" s="102">
        <v>4</v>
      </c>
      <c r="J209" s="22"/>
      <c r="K209" s="102">
        <v>40</v>
      </c>
      <c r="L209" s="22"/>
      <c r="M209" s="68" t="s">
        <v>180</v>
      </c>
      <c r="N209" s="22"/>
      <c r="O209" s="22"/>
    </row>
    <row r="210" spans="1:15">
      <c r="A210" s="20"/>
      <c r="B210" s="20"/>
      <c r="C210" s="20" t="s">
        <v>181</v>
      </c>
      <c r="D210" s="20"/>
      <c r="E210" s="20"/>
      <c r="F210" s="20"/>
      <c r="G210" s="20">
        <v>20</v>
      </c>
      <c r="H210" s="20"/>
      <c r="I210" s="20">
        <v>4</v>
      </c>
      <c r="J210" s="20"/>
      <c r="K210" s="20">
        <v>80</v>
      </c>
      <c r="L210" s="22"/>
      <c r="M210" s="68" t="s">
        <v>180</v>
      </c>
      <c r="N210" s="22"/>
      <c r="O210" s="22"/>
    </row>
    <row r="211" spans="1:15">
      <c r="A211" s="45"/>
      <c r="B211" s="20"/>
      <c r="C211" s="20" t="s">
        <v>182</v>
      </c>
      <c r="D211" s="20"/>
      <c r="E211" s="20"/>
      <c r="F211" s="20"/>
      <c r="G211" s="20">
        <v>45</v>
      </c>
      <c r="H211" s="20"/>
      <c r="I211" s="20">
        <v>1</v>
      </c>
      <c r="J211" s="20"/>
      <c r="K211" s="20">
        <v>45</v>
      </c>
      <c r="L211" s="22"/>
      <c r="M211" s="68" t="s">
        <v>180</v>
      </c>
      <c r="N211" s="22"/>
      <c r="O211" s="22"/>
    </row>
    <row r="212" spans="1:15">
      <c r="A212" s="20"/>
      <c r="B212" s="20"/>
      <c r="C212" s="21"/>
      <c r="D212" s="103"/>
      <c r="E212" s="104"/>
      <c r="F212" s="20"/>
      <c r="G212" s="20"/>
      <c r="H212" s="20"/>
      <c r="I212" s="20"/>
      <c r="J212" s="22"/>
      <c r="K212" s="20"/>
      <c r="L212" s="22"/>
      <c r="M212" s="22"/>
      <c r="N212" s="22"/>
      <c r="O212" s="22"/>
    </row>
    <row r="213" spans="1:15">
      <c r="A213" s="20"/>
      <c r="B213" s="21"/>
      <c r="C213" s="21"/>
      <c r="D213" s="21"/>
      <c r="E213" s="20"/>
      <c r="F213" s="20"/>
      <c r="G213" s="20"/>
      <c r="H213" s="20"/>
      <c r="I213" s="22" t="s">
        <v>90</v>
      </c>
      <c r="J213" s="105"/>
      <c r="K213" s="22">
        <f>K209+K210+K211</f>
        <v>165</v>
      </c>
      <c r="L213" s="22"/>
      <c r="M213" s="68" t="s">
        <v>180</v>
      </c>
      <c r="N213" s="22"/>
      <c r="O213" s="22"/>
    </row>
    <row r="214" spans="1:1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</row>
    <row r="215" spans="1:15">
      <c r="A215" s="75" t="s">
        <v>112</v>
      </c>
      <c r="B215" s="76"/>
      <c r="C215" s="77" t="s">
        <v>8</v>
      </c>
      <c r="D215" s="76"/>
      <c r="E215" s="76"/>
      <c r="F215" s="76"/>
      <c r="G215" s="78" t="s">
        <v>9</v>
      </c>
      <c r="H215" s="76"/>
      <c r="I215" s="78" t="s">
        <v>10</v>
      </c>
      <c r="J215" s="78"/>
      <c r="K215" s="78" t="s">
        <v>11</v>
      </c>
      <c r="L215" s="78" t="s">
        <v>12</v>
      </c>
      <c r="M215" s="79" t="s">
        <v>13</v>
      </c>
      <c r="N215" s="79" t="s">
        <v>14</v>
      </c>
      <c r="O215" s="79" t="s">
        <v>15</v>
      </c>
    </row>
    <row r="216" spans="1:15" s="45" customForma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114" t="s">
        <v>228</v>
      </c>
    </row>
    <row r="217" spans="1:15">
      <c r="A217" s="89" t="s">
        <v>20</v>
      </c>
      <c r="B217" s="89"/>
      <c r="C217" s="89" t="s">
        <v>115</v>
      </c>
      <c r="D217" s="89" t="s">
        <v>127</v>
      </c>
      <c r="E217" s="89"/>
      <c r="F217" s="89"/>
      <c r="G217" s="89">
        <v>938</v>
      </c>
      <c r="H217" s="89"/>
      <c r="I217" s="90">
        <v>1</v>
      </c>
      <c r="J217" s="90"/>
      <c r="K217" s="90">
        <f>G217*I217</f>
        <v>938</v>
      </c>
      <c r="L217" s="80"/>
      <c r="M217" s="33"/>
      <c r="N217" s="80"/>
      <c r="O217" s="80"/>
    </row>
    <row r="218" spans="1:15">
      <c r="A218" s="89"/>
      <c r="B218" s="89"/>
      <c r="C218" s="89" t="s">
        <v>116</v>
      </c>
      <c r="D218" s="89" t="s">
        <v>113</v>
      </c>
      <c r="E218" s="89"/>
      <c r="F218" s="89"/>
      <c r="G218" s="89">
        <v>1686</v>
      </c>
      <c r="H218" s="89"/>
      <c r="I218" s="90">
        <v>1</v>
      </c>
      <c r="J218" s="90"/>
      <c r="K218" s="90">
        <f t="shared" ref="K218:K236" si="2">G218*I218</f>
        <v>1686</v>
      </c>
      <c r="L218" s="82"/>
      <c r="M218" s="81"/>
      <c r="N218" s="80"/>
      <c r="O218" s="80"/>
    </row>
    <row r="219" spans="1:15">
      <c r="A219" s="89"/>
      <c r="B219" s="89"/>
      <c r="C219" s="89" t="s">
        <v>114</v>
      </c>
      <c r="D219" s="89" t="s">
        <v>113</v>
      </c>
      <c r="E219" s="89"/>
      <c r="F219" s="89"/>
      <c r="G219" s="89">
        <v>1686</v>
      </c>
      <c r="H219" s="89"/>
      <c r="I219" s="90">
        <v>1</v>
      </c>
      <c r="J219" s="90"/>
      <c r="K219" s="90">
        <f t="shared" si="2"/>
        <v>1686</v>
      </c>
      <c r="L219" s="82"/>
      <c r="M219" s="81"/>
      <c r="N219" s="80"/>
    </row>
    <row r="220" spans="1:1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90"/>
      <c r="L220" s="82"/>
      <c r="M220" s="82"/>
      <c r="N220" s="80"/>
      <c r="O220" s="80"/>
    </row>
    <row r="221" spans="1:15">
      <c r="A221" s="89" t="s">
        <v>103</v>
      </c>
      <c r="B221" s="89"/>
      <c r="C221" s="89" t="s">
        <v>115</v>
      </c>
      <c r="D221" s="89" t="s">
        <v>113</v>
      </c>
      <c r="E221" s="89"/>
      <c r="F221" s="89"/>
      <c r="G221" s="89">
        <v>1300</v>
      </c>
      <c r="H221" s="89"/>
      <c r="I221" s="89">
        <v>2</v>
      </c>
      <c r="J221" s="89"/>
      <c r="K221" s="90">
        <f t="shared" si="2"/>
        <v>2600</v>
      </c>
      <c r="L221" s="82"/>
      <c r="M221" s="81"/>
      <c r="N221" s="80"/>
      <c r="O221" s="80"/>
    </row>
    <row r="222" spans="1:1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90"/>
      <c r="L222" s="82"/>
      <c r="M222" s="82"/>
      <c r="N222" s="80"/>
      <c r="O222" s="80"/>
    </row>
    <row r="223" spans="1:15">
      <c r="A223" s="89" t="s">
        <v>18</v>
      </c>
      <c r="B223" s="89"/>
      <c r="C223" s="89" t="s">
        <v>115</v>
      </c>
      <c r="D223" s="89" t="s">
        <v>113</v>
      </c>
      <c r="E223" s="89"/>
      <c r="F223" s="89"/>
      <c r="G223" s="89">
        <v>1300</v>
      </c>
      <c r="H223" s="89"/>
      <c r="I223" s="89">
        <v>2</v>
      </c>
      <c r="J223" s="89"/>
      <c r="K223" s="90">
        <f t="shared" si="2"/>
        <v>2600</v>
      </c>
      <c r="L223" s="82"/>
      <c r="M223" s="81"/>
      <c r="N223" s="80"/>
      <c r="O223" s="80"/>
    </row>
    <row r="224" spans="1:15">
      <c r="A224" s="89"/>
      <c r="B224" s="89"/>
      <c r="C224" s="89" t="s">
        <v>116</v>
      </c>
      <c r="D224" s="89" t="s">
        <v>113</v>
      </c>
      <c r="E224" s="89"/>
      <c r="F224" s="89"/>
      <c r="G224" s="89">
        <v>1300</v>
      </c>
      <c r="H224" s="89"/>
      <c r="I224" s="89">
        <v>2</v>
      </c>
      <c r="J224" s="89"/>
      <c r="K224" s="90">
        <f t="shared" si="2"/>
        <v>2600</v>
      </c>
      <c r="L224" s="82"/>
      <c r="M224" s="81"/>
      <c r="N224" s="80"/>
      <c r="O224" s="80"/>
    </row>
    <row r="225" spans="1:1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90"/>
      <c r="L225" s="82"/>
      <c r="M225" s="82"/>
      <c r="N225" s="80"/>
      <c r="O225" s="80"/>
    </row>
    <row r="226" spans="1:15">
      <c r="A226" s="89" t="s">
        <v>91</v>
      </c>
      <c r="B226" s="89"/>
      <c r="C226" s="89" t="s">
        <v>115</v>
      </c>
      <c r="D226" s="89" t="s">
        <v>113</v>
      </c>
      <c r="E226" s="89"/>
      <c r="F226" s="89"/>
      <c r="G226" s="89">
        <v>1300</v>
      </c>
      <c r="H226" s="89"/>
      <c r="I226" s="89">
        <v>2</v>
      </c>
      <c r="J226" s="89"/>
      <c r="K226" s="90">
        <f t="shared" si="2"/>
        <v>2600</v>
      </c>
      <c r="L226" s="82"/>
      <c r="M226" s="81"/>
      <c r="N226" s="80"/>
      <c r="O226" s="80"/>
    </row>
    <row r="227" spans="1:15">
      <c r="A227" s="89"/>
      <c r="B227" s="89"/>
      <c r="C227" s="89" t="s">
        <v>116</v>
      </c>
      <c r="D227" s="89" t="s">
        <v>113</v>
      </c>
      <c r="E227" s="89"/>
      <c r="F227" s="89"/>
      <c r="G227" s="89">
        <v>1300</v>
      </c>
      <c r="H227" s="89"/>
      <c r="I227" s="89">
        <v>2</v>
      </c>
      <c r="J227" s="89"/>
      <c r="K227" s="90">
        <f t="shared" si="2"/>
        <v>2600</v>
      </c>
      <c r="L227" s="82"/>
      <c r="M227" s="81"/>
      <c r="N227" s="80"/>
      <c r="O227" s="80"/>
    </row>
    <row r="228" spans="1:1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90"/>
      <c r="L228" s="82"/>
      <c r="M228" s="82"/>
      <c r="N228" s="80"/>
      <c r="O228" s="80"/>
    </row>
    <row r="229" spans="1:15">
      <c r="A229" s="89" t="s">
        <v>117</v>
      </c>
      <c r="B229" s="89"/>
      <c r="C229" s="89" t="s">
        <v>115</v>
      </c>
      <c r="D229" s="89" t="s">
        <v>127</v>
      </c>
      <c r="E229" s="89"/>
      <c r="F229" s="89"/>
      <c r="G229" s="89">
        <v>722</v>
      </c>
      <c r="H229" s="89"/>
      <c r="I229" s="89">
        <v>2</v>
      </c>
      <c r="J229" s="89"/>
      <c r="K229" s="90">
        <f t="shared" si="2"/>
        <v>1444</v>
      </c>
      <c r="L229" s="82"/>
      <c r="M229" s="81"/>
      <c r="N229" s="80"/>
      <c r="O229" s="80"/>
    </row>
    <row r="230" spans="1:15">
      <c r="A230" s="89"/>
      <c r="B230" s="89"/>
      <c r="C230" s="89" t="s">
        <v>116</v>
      </c>
      <c r="D230" s="89" t="s">
        <v>113</v>
      </c>
      <c r="E230" s="89"/>
      <c r="F230" s="89"/>
      <c r="G230" s="89">
        <v>1300</v>
      </c>
      <c r="H230" s="89"/>
      <c r="I230" s="89">
        <v>2</v>
      </c>
      <c r="J230" s="89"/>
      <c r="K230" s="90">
        <f t="shared" si="2"/>
        <v>2600</v>
      </c>
      <c r="L230" s="82"/>
      <c r="M230" s="81"/>
      <c r="N230" s="80"/>
      <c r="O230" s="80"/>
    </row>
    <row r="231" spans="1:1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90"/>
      <c r="L231" s="82"/>
      <c r="M231" s="82"/>
      <c r="N231" s="80"/>
      <c r="O231" s="80"/>
    </row>
    <row r="232" spans="1:15">
      <c r="A232" s="89" t="s">
        <v>16</v>
      </c>
      <c r="B232" s="89"/>
      <c r="C232" s="89" t="s">
        <v>115</v>
      </c>
      <c r="D232" s="89" t="s">
        <v>113</v>
      </c>
      <c r="E232" s="89"/>
      <c r="F232" s="89"/>
      <c r="G232" s="89">
        <v>1300</v>
      </c>
      <c r="H232" s="89"/>
      <c r="I232" s="89">
        <v>2</v>
      </c>
      <c r="J232" s="89"/>
      <c r="K232" s="90">
        <f t="shared" si="2"/>
        <v>2600</v>
      </c>
      <c r="L232" s="82"/>
      <c r="M232" s="81"/>
      <c r="N232" s="80"/>
      <c r="O232" s="80"/>
    </row>
    <row r="233" spans="1:15">
      <c r="A233" s="89"/>
      <c r="B233" s="89"/>
      <c r="C233" s="89" t="s">
        <v>116</v>
      </c>
      <c r="D233" s="89" t="s">
        <v>113</v>
      </c>
      <c r="E233" s="89"/>
      <c r="F233" s="89"/>
      <c r="G233" s="89">
        <v>1300</v>
      </c>
      <c r="H233" s="89"/>
      <c r="I233" s="89">
        <v>2</v>
      </c>
      <c r="J233" s="89"/>
      <c r="K233" s="90">
        <f t="shared" si="2"/>
        <v>2600</v>
      </c>
      <c r="L233" s="82"/>
      <c r="M233" s="81"/>
      <c r="N233" s="80"/>
      <c r="O233" s="80"/>
    </row>
    <row r="234" spans="1:1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90"/>
      <c r="L234" s="82"/>
      <c r="M234" s="82"/>
      <c r="N234" s="80"/>
      <c r="O234" s="80"/>
    </row>
    <row r="235" spans="1:15">
      <c r="A235" s="89" t="s">
        <v>19</v>
      </c>
      <c r="B235" s="89"/>
      <c r="C235" s="89" t="s">
        <v>128</v>
      </c>
      <c r="D235" s="89" t="s">
        <v>113</v>
      </c>
      <c r="E235" s="89"/>
      <c r="F235" s="89"/>
      <c r="G235" s="89">
        <v>1300</v>
      </c>
      <c r="H235" s="89"/>
      <c r="I235" s="89">
        <v>2</v>
      </c>
      <c r="J235" s="89"/>
      <c r="K235" s="90">
        <f t="shared" si="2"/>
        <v>2600</v>
      </c>
      <c r="L235" s="82"/>
      <c r="M235" s="81"/>
      <c r="N235" s="80"/>
      <c r="O235" s="80"/>
    </row>
    <row r="236" spans="1:15">
      <c r="A236" s="89"/>
      <c r="B236" s="89"/>
      <c r="C236" s="89" t="s">
        <v>118</v>
      </c>
      <c r="D236" s="89" t="s">
        <v>113</v>
      </c>
      <c r="E236" s="89"/>
      <c r="F236" s="89"/>
      <c r="G236" s="89">
        <v>1300</v>
      </c>
      <c r="H236" s="89"/>
      <c r="I236" s="89">
        <v>2</v>
      </c>
      <c r="J236" s="89"/>
      <c r="K236" s="90">
        <f t="shared" si="2"/>
        <v>2600</v>
      </c>
      <c r="L236" s="82"/>
      <c r="M236" s="81"/>
      <c r="N236" s="80"/>
      <c r="O236" s="80"/>
    </row>
    <row r="237" spans="1:15">
      <c r="A237" s="92"/>
      <c r="B237" s="92"/>
      <c r="C237" s="92"/>
      <c r="D237" s="92"/>
      <c r="E237" s="92"/>
      <c r="F237" s="92"/>
      <c r="G237" s="92"/>
      <c r="H237" s="92"/>
      <c r="I237" s="93"/>
      <c r="J237" s="93"/>
      <c r="K237" s="94"/>
      <c r="L237" s="82"/>
      <c r="M237" s="82"/>
      <c r="N237" s="80"/>
      <c r="O237" s="80"/>
    </row>
    <row r="238" spans="1:15">
      <c r="A238" s="91"/>
      <c r="B238" s="91"/>
      <c r="C238" s="91"/>
      <c r="D238" s="91"/>
      <c r="E238" s="91"/>
      <c r="F238" s="91"/>
      <c r="G238" s="91"/>
      <c r="H238" s="91"/>
      <c r="I238" s="95" t="s">
        <v>102</v>
      </c>
      <c r="J238" s="96"/>
      <c r="K238" s="94">
        <f>SUM(K217:K236)</f>
        <v>31754</v>
      </c>
      <c r="L238" s="82"/>
      <c r="M238" s="81" t="s">
        <v>120</v>
      </c>
      <c r="N238" s="80"/>
      <c r="O238" s="80"/>
    </row>
    <row r="239" spans="1:15">
      <c r="A239" s="80"/>
      <c r="B239" s="80"/>
      <c r="C239" s="80"/>
      <c r="D239" s="80"/>
      <c r="E239" s="80"/>
      <c r="F239" s="80"/>
      <c r="G239" s="80"/>
      <c r="H239" s="80"/>
      <c r="I239" s="84"/>
      <c r="J239" s="85"/>
      <c r="K239" s="83"/>
      <c r="L239" s="82"/>
      <c r="M239" s="82"/>
      <c r="N239" s="80"/>
      <c r="O239" s="80"/>
    </row>
    <row r="240" spans="1:15">
      <c r="A240" s="80"/>
      <c r="B240" s="80"/>
      <c r="C240" s="80"/>
      <c r="D240" s="80"/>
      <c r="E240" s="80"/>
      <c r="F240" s="80"/>
      <c r="G240" s="80"/>
      <c r="H240" s="80"/>
      <c r="I240" s="84"/>
      <c r="J240" s="85"/>
      <c r="K240" s="83"/>
      <c r="L240" s="82"/>
      <c r="M240" s="82"/>
      <c r="N240" s="80"/>
      <c r="O240" s="80"/>
    </row>
    <row r="241" spans="1:15">
      <c r="A241" s="80"/>
      <c r="B241" s="80"/>
      <c r="C241" s="80"/>
      <c r="D241" s="80"/>
      <c r="E241" s="80"/>
      <c r="F241" s="80"/>
      <c r="G241" s="80"/>
      <c r="H241" s="80"/>
      <c r="I241" s="84"/>
      <c r="J241" s="85"/>
      <c r="K241" s="83"/>
      <c r="L241" s="82"/>
      <c r="M241" s="82"/>
      <c r="N241" s="80"/>
      <c r="O241" s="80"/>
    </row>
    <row r="242" spans="1:15">
      <c r="A242" s="5" t="s">
        <v>21</v>
      </c>
    </row>
    <row r="243" spans="1:15">
      <c r="A243" s="13" t="s">
        <v>22</v>
      </c>
    </row>
    <row r="244" spans="1:15">
      <c r="A244" s="4" t="s">
        <v>23</v>
      </c>
    </row>
    <row r="245" spans="1:15">
      <c r="A245" s="5" t="s">
        <v>24</v>
      </c>
    </row>
    <row r="246" spans="1:15">
      <c r="A246" s="1" t="s">
        <v>25</v>
      </c>
    </row>
    <row r="247" spans="1:15">
      <c r="A247" s="1" t="s">
        <v>26</v>
      </c>
    </row>
    <row r="248" spans="1:15">
      <c r="A248" s="1"/>
    </row>
    <row r="249" spans="1:15">
      <c r="A249" s="1"/>
    </row>
    <row r="250" spans="1:15">
      <c r="A250" s="5" t="s">
        <v>27</v>
      </c>
    </row>
    <row r="251" spans="1:15">
      <c r="A251" s="5" t="s">
        <v>28</v>
      </c>
    </row>
    <row r="252" spans="1:15">
      <c r="A252" s="5" t="s">
        <v>29</v>
      </c>
    </row>
    <row r="253" spans="1:15">
      <c r="A253" s="5" t="s">
        <v>30</v>
      </c>
    </row>
    <row r="254" spans="1:15">
      <c r="A254" s="5" t="s">
        <v>31</v>
      </c>
    </row>
    <row r="255" spans="1:15">
      <c r="A255" s="5" t="s">
        <v>32</v>
      </c>
    </row>
    <row r="256" spans="1:15">
      <c r="A256" s="5" t="s">
        <v>33</v>
      </c>
    </row>
    <row r="257" spans="1:1">
      <c r="A257" s="5" t="s">
        <v>34</v>
      </c>
    </row>
    <row r="258" spans="1:1">
      <c r="A258" s="5" t="s">
        <v>35</v>
      </c>
    </row>
    <row r="259" spans="1:1">
      <c r="A259" s="1"/>
    </row>
    <row r="260" spans="1:1">
      <c r="A260" s="5" t="s">
        <v>36</v>
      </c>
    </row>
    <row r="261" spans="1:1">
      <c r="A261" s="5" t="s">
        <v>37</v>
      </c>
    </row>
    <row r="262" spans="1:1">
      <c r="A262" s="5" t="s">
        <v>38</v>
      </c>
    </row>
    <row r="263" spans="1:1">
      <c r="A263" s="1" t="s">
        <v>39</v>
      </c>
    </row>
    <row r="264" spans="1:1">
      <c r="A264" s="1" t="s">
        <v>40</v>
      </c>
    </row>
    <row r="265" spans="1:1">
      <c r="A265" s="1" t="s">
        <v>41</v>
      </c>
    </row>
    <row r="266" spans="1:1">
      <c r="A266" s="1"/>
    </row>
    <row r="267" spans="1:1">
      <c r="A267" s="5" t="s">
        <v>42</v>
      </c>
    </row>
    <row r="268" spans="1:1">
      <c r="A268" s="1" t="s">
        <v>43</v>
      </c>
    </row>
    <row r="269" spans="1:1">
      <c r="A269" s="1" t="s">
        <v>44</v>
      </c>
    </row>
    <row r="270" spans="1:1">
      <c r="A270" s="1"/>
    </row>
    <row r="271" spans="1:1">
      <c r="A271" s="1" t="s">
        <v>45</v>
      </c>
    </row>
    <row r="272" spans="1:1">
      <c r="A272" s="1" t="s">
        <v>46</v>
      </c>
    </row>
  </sheetData>
  <mergeCells count="4">
    <mergeCell ref="A8:N8"/>
    <mergeCell ref="A49:B49"/>
    <mergeCell ref="A108:B108"/>
    <mergeCell ref="A118:B118"/>
  </mergeCells>
  <phoneticPr fontId="2" type="noConversion"/>
  <pageMargins left="0.27083333333333331" right="0.7" top="0.75" bottom="0.75" header="0.3" footer="0.3"/>
  <pageSetup paperSize="9" orientation="landscape" r:id="rId1"/>
  <headerFooter>
    <oddFooter>&amp;C&amp;P</oddFooter>
  </headerFooter>
  <rowBreaks count="4" manualBreakCount="4">
    <brk id="48" max="16383" man="1"/>
    <brk id="107" max="16383" man="1"/>
    <brk id="164" max="16383" man="1"/>
    <brk id="2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2014-10-21T19:19:21Z</dcterms:created>
  <dcterms:modified xsi:type="dcterms:W3CDTF">2016-03-21T15:05:55Z</dcterms:modified>
</cp:coreProperties>
</file>