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國立成功大學\SUMO\Course_BusOperation\"/>
    </mc:Choice>
  </mc:AlternateContent>
  <xr:revisionPtr revIDLastSave="0" documentId="13_ncr:1_{4E02033F-0D05-407B-8589-126817811824}" xr6:coauthVersionLast="47" xr6:coauthVersionMax="47" xr10:uidLastSave="{00000000-0000-0000-0000-000000000000}"/>
  <bookViews>
    <workbookView xWindow="-120" yWindow="-120" windowWidth="29040" windowHeight="15840" xr2:uid="{EFA91479-12A6-4E02-9C36-4E4C0492F0C3}"/>
  </bookViews>
  <sheets>
    <sheet name="Strong TSP" sheetId="8" r:id="rId1"/>
    <sheet name="Weak TS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8" l="1"/>
  <c r="J35" i="8" s="1"/>
  <c r="Q8" i="8" s="1"/>
  <c r="H69" i="8"/>
  <c r="G69" i="8"/>
  <c r="J69" i="8" s="1"/>
  <c r="Q39" i="8" s="1"/>
  <c r="H68" i="8"/>
  <c r="G68" i="8"/>
  <c r="H67" i="8"/>
  <c r="G67" i="8"/>
  <c r="J67" i="8" s="1"/>
  <c r="O39" i="8" s="1"/>
  <c r="H66" i="8"/>
  <c r="G66" i="8"/>
  <c r="H65" i="8"/>
  <c r="G65" i="8"/>
  <c r="H64" i="8"/>
  <c r="G64" i="8"/>
  <c r="H61" i="8"/>
  <c r="G61" i="8"/>
  <c r="H60" i="8"/>
  <c r="G60" i="8"/>
  <c r="H59" i="8"/>
  <c r="G59" i="8"/>
  <c r="H58" i="8"/>
  <c r="G58" i="8"/>
  <c r="H57" i="8"/>
  <c r="G57" i="8"/>
  <c r="H56" i="8"/>
  <c r="G56" i="8"/>
  <c r="H53" i="8"/>
  <c r="G53" i="8"/>
  <c r="H52" i="8"/>
  <c r="G52" i="8"/>
  <c r="H51" i="8"/>
  <c r="G51" i="8"/>
  <c r="H50" i="8"/>
  <c r="G50" i="8"/>
  <c r="H49" i="8"/>
  <c r="G49" i="8"/>
  <c r="H48" i="8"/>
  <c r="G48" i="8"/>
  <c r="H45" i="8"/>
  <c r="G45" i="8"/>
  <c r="I45" i="8" s="1"/>
  <c r="H44" i="8"/>
  <c r="G44" i="8"/>
  <c r="H43" i="8"/>
  <c r="G43" i="8"/>
  <c r="H42" i="8"/>
  <c r="G42" i="8"/>
  <c r="H41" i="8"/>
  <c r="G41" i="8"/>
  <c r="I41" i="8" s="1"/>
  <c r="H40" i="8"/>
  <c r="G40" i="8"/>
  <c r="H35" i="8"/>
  <c r="G35" i="8"/>
  <c r="H34" i="8"/>
  <c r="G34" i="8"/>
  <c r="H33" i="8"/>
  <c r="G33" i="8"/>
  <c r="H32" i="8"/>
  <c r="G32" i="8"/>
  <c r="H31" i="8"/>
  <c r="G31" i="8"/>
  <c r="H30" i="8"/>
  <c r="G30" i="8"/>
  <c r="H27" i="8"/>
  <c r="G27" i="8"/>
  <c r="H26" i="8"/>
  <c r="G26" i="8"/>
  <c r="H25" i="8"/>
  <c r="G25" i="8"/>
  <c r="H24" i="8"/>
  <c r="G24" i="8"/>
  <c r="H23" i="8"/>
  <c r="G23" i="8"/>
  <c r="H22" i="8"/>
  <c r="G22" i="8"/>
  <c r="H19" i="8"/>
  <c r="G19" i="8"/>
  <c r="H18" i="8"/>
  <c r="G18" i="8"/>
  <c r="H17" i="8"/>
  <c r="G17" i="8"/>
  <c r="J17" i="8" s="1"/>
  <c r="O6" i="8" s="1"/>
  <c r="H16" i="8"/>
  <c r="G16" i="8"/>
  <c r="H15" i="8"/>
  <c r="G15" i="8"/>
  <c r="J15" i="8" s="1"/>
  <c r="M6" i="8" s="1"/>
  <c r="H14" i="8"/>
  <c r="G14" i="8"/>
  <c r="H11" i="8"/>
  <c r="H10" i="8"/>
  <c r="G10" i="8"/>
  <c r="I10" i="8" s="1"/>
  <c r="H9" i="8"/>
  <c r="G9" i="8"/>
  <c r="H8" i="8"/>
  <c r="G8" i="8"/>
  <c r="H7" i="8"/>
  <c r="G7" i="8"/>
  <c r="H6" i="8"/>
  <c r="G6" i="8"/>
  <c r="I6" i="8" s="1"/>
  <c r="I11" i="8" l="1"/>
  <c r="J19" i="8"/>
  <c r="Q6" i="8" s="1"/>
  <c r="J22" i="8"/>
  <c r="L7" i="8" s="1"/>
  <c r="J30" i="8"/>
  <c r="L8" i="8" s="1"/>
  <c r="J48" i="8"/>
  <c r="L37" i="8" s="1"/>
  <c r="J56" i="8"/>
  <c r="L38" i="8" s="1"/>
  <c r="J64" i="8"/>
  <c r="L39" i="8" s="1"/>
  <c r="J61" i="8"/>
  <c r="Q38" i="8" s="1"/>
  <c r="J14" i="8"/>
  <c r="L6" i="8" s="1"/>
  <c r="I40" i="8"/>
  <c r="J49" i="8"/>
  <c r="M37" i="8" s="1"/>
  <c r="J57" i="8"/>
  <c r="M38" i="8" s="1"/>
  <c r="J65" i="8"/>
  <c r="M39" i="8" s="1"/>
  <c r="I27" i="8"/>
  <c r="J27" i="8"/>
  <c r="Q7" i="8" s="1"/>
  <c r="J53" i="8"/>
  <c r="Q37" i="8" s="1"/>
  <c r="J31" i="8"/>
  <c r="M8" i="8" s="1"/>
  <c r="J23" i="8"/>
  <c r="M7" i="8" s="1"/>
  <c r="I24" i="8"/>
  <c r="J50" i="8"/>
  <c r="N37" i="8" s="1"/>
  <c r="J58" i="8"/>
  <c r="N38" i="8" s="1"/>
  <c r="J66" i="8"/>
  <c r="N39" i="8" s="1"/>
  <c r="J25" i="8"/>
  <c r="O7" i="8" s="1"/>
  <c r="J33" i="8"/>
  <c r="O8" i="8" s="1"/>
  <c r="J51" i="8"/>
  <c r="O37" i="8" s="1"/>
  <c r="I26" i="8"/>
  <c r="J26" i="8"/>
  <c r="P7" i="8" s="1"/>
  <c r="I34" i="8"/>
  <c r="J34" i="8"/>
  <c r="P8" i="8" s="1"/>
  <c r="J52" i="8"/>
  <c r="P37" i="8" s="1"/>
  <c r="J60" i="8"/>
  <c r="P38" i="8" s="1"/>
  <c r="J68" i="8"/>
  <c r="P39" i="8" s="1"/>
  <c r="J59" i="8"/>
  <c r="O38" i="8" s="1"/>
  <c r="J18" i="8"/>
  <c r="P6" i="8" s="1"/>
  <c r="I8" i="8"/>
  <c r="J16" i="8"/>
  <c r="N6" i="8" s="1"/>
  <c r="J24" i="8"/>
  <c r="N7" i="8" s="1"/>
  <c r="J32" i="8"/>
  <c r="N8" i="8" s="1"/>
  <c r="I23" i="8"/>
  <c r="I9" i="8"/>
  <c r="I44" i="8"/>
  <c r="I43" i="8"/>
  <c r="I25" i="8"/>
  <c r="I42" i="8"/>
  <c r="I22" i="8"/>
  <c r="I19" i="8"/>
  <c r="I35" i="8"/>
  <c r="I18" i="8"/>
  <c r="I14" i="8"/>
  <c r="I17" i="8"/>
  <c r="I31" i="8"/>
  <c r="I48" i="8"/>
  <c r="I51" i="8"/>
  <c r="I56" i="8"/>
  <c r="I59" i="8"/>
  <c r="I64" i="8"/>
  <c r="I67" i="8"/>
  <c r="I7" i="8"/>
  <c r="I15" i="8"/>
  <c r="I32" i="8"/>
  <c r="I49" i="8"/>
  <c r="I52" i="8"/>
  <c r="I57" i="8"/>
  <c r="I60" i="8"/>
  <c r="I65" i="8"/>
  <c r="I68" i="8"/>
  <c r="I30" i="8"/>
  <c r="I33" i="8"/>
  <c r="I50" i="8"/>
  <c r="I53" i="8"/>
  <c r="I58" i="8"/>
  <c r="I61" i="8"/>
  <c r="I66" i="8"/>
  <c r="I69" i="8"/>
  <c r="I16" i="8"/>
  <c r="H34" i="1"/>
  <c r="H35" i="1"/>
  <c r="G34" i="1"/>
  <c r="G35" i="1"/>
  <c r="H68" i="1"/>
  <c r="H69" i="1"/>
  <c r="G68" i="1"/>
  <c r="G69" i="1"/>
  <c r="J69" i="1" s="1"/>
  <c r="Q39" i="1" s="1"/>
  <c r="H26" i="1"/>
  <c r="H27" i="1"/>
  <c r="G26" i="1"/>
  <c r="G27" i="1"/>
  <c r="H60" i="1"/>
  <c r="H61" i="1"/>
  <c r="G60" i="1"/>
  <c r="G61" i="1"/>
  <c r="J61" i="1" s="1"/>
  <c r="Q38" i="1" s="1"/>
  <c r="H52" i="1"/>
  <c r="H53" i="1"/>
  <c r="G52" i="1"/>
  <c r="G53" i="1"/>
  <c r="I18" i="1"/>
  <c r="I19" i="1"/>
  <c r="H18" i="1"/>
  <c r="H19" i="1"/>
  <c r="G18" i="1"/>
  <c r="G19" i="1"/>
  <c r="H44" i="1"/>
  <c r="H45" i="1"/>
  <c r="G44" i="1"/>
  <c r="I44" i="1" s="1"/>
  <c r="G45" i="1"/>
  <c r="H10" i="1"/>
  <c r="H11" i="1"/>
  <c r="G10" i="1"/>
  <c r="G11" i="1"/>
  <c r="H56" i="1"/>
  <c r="H57" i="1"/>
  <c r="H58" i="1"/>
  <c r="H59" i="1"/>
  <c r="H64" i="1"/>
  <c r="H65" i="1"/>
  <c r="H66" i="1"/>
  <c r="H67" i="1"/>
  <c r="H40" i="1"/>
  <c r="H41" i="1"/>
  <c r="H42" i="1"/>
  <c r="H43" i="1"/>
  <c r="H48" i="1"/>
  <c r="H49" i="1"/>
  <c r="H50" i="1"/>
  <c r="H51" i="1"/>
  <c r="G40" i="1"/>
  <c r="G41" i="1"/>
  <c r="G42" i="1"/>
  <c r="G43" i="1"/>
  <c r="G48" i="1"/>
  <c r="J48" i="1" s="1"/>
  <c r="L37" i="1" s="1"/>
  <c r="G49" i="1"/>
  <c r="J49" i="1" s="1"/>
  <c r="M37" i="1" s="1"/>
  <c r="G50" i="1"/>
  <c r="J50" i="1" s="1"/>
  <c r="N37" i="1" s="1"/>
  <c r="G51" i="1"/>
  <c r="J51" i="1" s="1"/>
  <c r="O37" i="1" s="1"/>
  <c r="G56" i="1"/>
  <c r="J56" i="1" s="1"/>
  <c r="L38" i="1" s="1"/>
  <c r="G57" i="1"/>
  <c r="G58" i="1"/>
  <c r="G59" i="1"/>
  <c r="G64" i="1"/>
  <c r="J64" i="1" s="1"/>
  <c r="L39" i="1" s="1"/>
  <c r="G65" i="1"/>
  <c r="G66" i="1"/>
  <c r="J66" i="1" s="1"/>
  <c r="N39" i="1" s="1"/>
  <c r="G67" i="1"/>
  <c r="J67" i="1" s="1"/>
  <c r="O39" i="1" s="1"/>
  <c r="I53" i="1" l="1"/>
  <c r="J53" i="1"/>
  <c r="Q37" i="1" s="1"/>
  <c r="J52" i="1"/>
  <c r="P37" i="1" s="1"/>
  <c r="J68" i="1"/>
  <c r="P39" i="1" s="1"/>
  <c r="J35" i="1"/>
  <c r="Q8" i="1" s="1"/>
  <c r="J65" i="1"/>
  <c r="M39" i="1" s="1"/>
  <c r="J60" i="1"/>
  <c r="P38" i="1" s="1"/>
  <c r="J34" i="1"/>
  <c r="P8" i="1" s="1"/>
  <c r="J19" i="1"/>
  <c r="Q6" i="1" s="1"/>
  <c r="J58" i="1"/>
  <c r="N38" i="1" s="1"/>
  <c r="J18" i="1"/>
  <c r="P6" i="1" s="1"/>
  <c r="I59" i="1"/>
  <c r="J59" i="1"/>
  <c r="O38" i="1" s="1"/>
  <c r="I57" i="1"/>
  <c r="J57" i="1"/>
  <c r="M38" i="1" s="1"/>
  <c r="J27" i="1"/>
  <c r="Q7" i="1" s="1"/>
  <c r="J26" i="1"/>
  <c r="P7" i="1" s="1"/>
  <c r="I45" i="1"/>
  <c r="I35" i="1"/>
  <c r="I34" i="1"/>
  <c r="I27" i="1"/>
  <c r="I52" i="1"/>
  <c r="I61" i="1"/>
  <c r="I60" i="1"/>
  <c r="I68" i="1"/>
  <c r="I69" i="1"/>
  <c r="I26" i="1"/>
  <c r="I11" i="1"/>
  <c r="I10" i="1"/>
  <c r="I50" i="1"/>
  <c r="I49" i="1"/>
  <c r="I41" i="1"/>
  <c r="I40" i="1"/>
  <c r="I48" i="1"/>
  <c r="I56" i="1"/>
  <c r="I51" i="1"/>
  <c r="I43" i="1"/>
  <c r="I42" i="1"/>
  <c r="I66" i="1"/>
  <c r="I65" i="1"/>
  <c r="I64" i="1"/>
  <c r="I58" i="1"/>
  <c r="I67" i="1"/>
  <c r="H33" i="1"/>
  <c r="G33" i="1"/>
  <c r="J33" i="1" s="1"/>
  <c r="H25" i="1"/>
  <c r="G25" i="1"/>
  <c r="H17" i="1"/>
  <c r="G17" i="1"/>
  <c r="J17" i="1" s="1"/>
  <c r="O6" i="1" s="1"/>
  <c r="H9" i="1"/>
  <c r="G9" i="1"/>
  <c r="I9" i="1" s="1"/>
  <c r="H32" i="1"/>
  <c r="G32" i="1"/>
  <c r="H31" i="1"/>
  <c r="G31" i="1"/>
  <c r="H30" i="1"/>
  <c r="G30" i="1"/>
  <c r="I25" i="1" l="1"/>
  <c r="J25" i="1"/>
  <c r="I31" i="1"/>
  <c r="I33" i="1"/>
  <c r="I17" i="1"/>
  <c r="O8" i="1"/>
  <c r="I32" i="1"/>
  <c r="I30" i="1"/>
  <c r="H6" i="1" l="1"/>
  <c r="H7" i="1"/>
  <c r="H8" i="1"/>
  <c r="H14" i="1"/>
  <c r="H15" i="1"/>
  <c r="H16" i="1"/>
  <c r="H22" i="1"/>
  <c r="H23" i="1"/>
  <c r="H24" i="1"/>
  <c r="G23" i="1"/>
  <c r="J23" i="1" s="1"/>
  <c r="G22" i="1"/>
  <c r="J22" i="1" s="1"/>
  <c r="G15" i="1"/>
  <c r="G14" i="1"/>
  <c r="G8" i="1"/>
  <c r="J32" i="1" s="1"/>
  <c r="N8" i="1" s="1"/>
  <c r="G7" i="1"/>
  <c r="J31" i="1" s="1"/>
  <c r="G6" i="1"/>
  <c r="J30" i="1" s="1"/>
  <c r="M8" i="1" l="1"/>
  <c r="J15" i="1"/>
  <c r="L8" i="1"/>
  <c r="J14" i="1"/>
  <c r="L6" i="1" s="1"/>
  <c r="O7" i="1"/>
  <c r="I6" i="1"/>
  <c r="M7" i="1"/>
  <c r="I22" i="1"/>
  <c r="I23" i="1"/>
  <c r="I14" i="1"/>
  <c r="I15" i="1"/>
  <c r="L7" i="1"/>
  <c r="I8" i="1"/>
  <c r="I7" i="1"/>
  <c r="M6" i="1"/>
  <c r="G16" i="1" l="1"/>
  <c r="J16" i="1" s="1"/>
  <c r="I16" i="1" l="1"/>
  <c r="N6" i="1"/>
  <c r="G24" i="1"/>
  <c r="I24" i="1" l="1"/>
  <c r="J24" i="1"/>
  <c r="N7" i="1"/>
</calcChain>
</file>

<file path=xl/sharedStrings.xml><?xml version="1.0" encoding="utf-8"?>
<sst xmlns="http://schemas.openxmlformats.org/spreadsheetml/2006/main" count="158" uniqueCount="15">
  <si>
    <t>Avg</t>
    <phoneticPr fontId="1" type="noConversion"/>
  </si>
  <si>
    <t>Comparison</t>
    <phoneticPr fontId="1" type="noConversion"/>
  </si>
  <si>
    <t>std</t>
    <phoneticPr fontId="1" type="noConversion"/>
  </si>
  <si>
    <t>D-AV</t>
    <phoneticPr fontId="1" type="noConversion"/>
  </si>
  <si>
    <t>D-SV</t>
    <phoneticPr fontId="1" type="noConversion"/>
  </si>
  <si>
    <t>[no TSP / no OBU]</t>
    <phoneticPr fontId="1" type="noConversion"/>
  </si>
  <si>
    <t>[no TSP / yes OBU]</t>
    <phoneticPr fontId="1" type="noConversion"/>
  </si>
  <si>
    <t>[yes TSP / no OBU]</t>
    <phoneticPr fontId="1" type="noConversion"/>
  </si>
  <si>
    <t>[yes TSP / yes OBU]</t>
    <phoneticPr fontId="1" type="noConversion"/>
  </si>
  <si>
    <t>D-TV</t>
    <phoneticPr fontId="1" type="noConversion"/>
  </si>
  <si>
    <t>D-MV</t>
    <phoneticPr fontId="1" type="noConversion"/>
  </si>
  <si>
    <t>V/C = 0.9</t>
    <phoneticPr fontId="1" type="noConversion"/>
  </si>
  <si>
    <t>V/C = 0.5</t>
    <phoneticPr fontId="1" type="noConversion"/>
  </si>
  <si>
    <t>AEEC</t>
    <phoneticPr fontId="1" type="noConversion"/>
  </si>
  <si>
    <t>CIBR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</si>
</sst>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b/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Strong TSP &amp; V/C = 0.5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9185243619427831"/>
          <c:y val="4.9497430753721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0555520450666954E-2"/>
          <c:y val="0.16800470147582131"/>
          <c:w val="0.82940243571759087"/>
          <c:h val="0.61578588132271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'Strong TSP'!$K$37</c:f>
              <c:strCache>
                <c:ptCount val="1"/>
                <c:pt idx="0">
                  <c:v>[no TSP / yes OBU]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TSP'!$L$37:$Q$37</c:f>
              <c:numCache>
                <c:formatCode>General</c:formatCode>
                <c:ptCount val="6"/>
                <c:pt idx="0">
                  <c:v>-2.2700000000000053E-2</c:v>
                </c:pt>
                <c:pt idx="1">
                  <c:v>1.5000000000000568E-3</c:v>
                </c:pt>
                <c:pt idx="2">
                  <c:v>2.0999999999999908E-3</c:v>
                </c:pt>
                <c:pt idx="3">
                  <c:v>1.7000000000000348E-3</c:v>
                </c:pt>
                <c:pt idx="4">
                  <c:v>-1.3000000000000012E-2</c:v>
                </c:pt>
                <c:pt idx="5">
                  <c:v>-4.8599999999999977E-2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158-9508-9C42F7ECA722}"/>
            </c:ext>
          </c:extLst>
        </c:ser>
        <c:ser>
          <c:idx val="2"/>
          <c:order val="1"/>
          <c:tx>
            <c:strRef>
              <c:f>'Strong TSP'!$K$38</c:f>
              <c:strCache>
                <c:ptCount val="1"/>
                <c:pt idx="0">
                  <c:v>[yes TSP / no OBU]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TSP'!$L$38:$Q$38</c:f>
              <c:numCache>
                <c:formatCode>General</c:formatCode>
                <c:ptCount val="6"/>
                <c:pt idx="0">
                  <c:v>-0.31740000000000002</c:v>
                </c:pt>
                <c:pt idx="1">
                  <c:v>2.5999999999999357E-3</c:v>
                </c:pt>
                <c:pt idx="2">
                  <c:v>-9.6000000000000529E-3</c:v>
                </c:pt>
                <c:pt idx="3">
                  <c:v>-3.3999999999999586E-3</c:v>
                </c:pt>
                <c:pt idx="4">
                  <c:v>-4.3999999999999595E-3</c:v>
                </c:pt>
                <c:pt idx="5">
                  <c:v>-7.1999999999999842E-3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1-4158-9508-9C42F7ECA722}"/>
            </c:ext>
          </c:extLst>
        </c:ser>
        <c:ser>
          <c:idx val="3"/>
          <c:order val="2"/>
          <c:tx>
            <c:strRef>
              <c:f>'Strong TSP'!$K$39</c:f>
              <c:strCache>
                <c:ptCount val="1"/>
                <c:pt idx="0">
                  <c:v>[yes TSP / yes OBU]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TSP'!$L$39:$Q$39</c:f>
              <c:numCache>
                <c:formatCode>General</c:formatCode>
                <c:ptCount val="6"/>
                <c:pt idx="0">
                  <c:v>-0.33850000000000002</c:v>
                </c:pt>
                <c:pt idx="1">
                  <c:v>4.3999999999999595E-3</c:v>
                </c:pt>
                <c:pt idx="2">
                  <c:v>-6.0000000000000053E-3</c:v>
                </c:pt>
                <c:pt idx="3">
                  <c:v>-1.0000000000000009E-3</c:v>
                </c:pt>
                <c:pt idx="4">
                  <c:v>-1.3800000000000034E-2</c:v>
                </c:pt>
                <c:pt idx="5">
                  <c:v>-4.7799999999999954E-2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1-4158-9508-9C42F7ECA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34400"/>
        <c:axId val="360864440"/>
      </c:barChart>
      <c:catAx>
        <c:axId val="359834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4440"/>
        <c:crosses val="autoZero"/>
        <c:auto val="1"/>
        <c:lblAlgn val="ctr"/>
        <c:lblOffset val="100"/>
        <c:noMultiLvlLbl val="0"/>
      </c:catAx>
      <c:valAx>
        <c:axId val="360864440"/>
        <c:scaling>
          <c:orientation val="minMax"/>
          <c:max val="0.60000000000000009"/>
          <c:min val="-0.60000000000000009"/>
        </c:scaling>
        <c:delete val="1"/>
        <c:axPos val="l"/>
        <c:numFmt formatCode="0%" sourceLinked="0"/>
        <c:majorTickMark val="out"/>
        <c:minorTickMark val="none"/>
        <c:tickLblPos val="nextTo"/>
        <c:crossAx val="359834400"/>
        <c:crosses val="autoZero"/>
        <c:crossBetween val="between"/>
        <c:majorUnit val="0.2"/>
      </c:valAx>
      <c:spPr>
        <a:solidFill>
          <a:schemeClr val="bg1"/>
        </a:solidFill>
        <a:ln w="0">
          <a:solidFill>
            <a:sysClr val="window" lastClr="FFFFFF"/>
          </a:solidFill>
        </a:ln>
        <a:effectLst/>
      </c:spPr>
    </c:plotArea>
    <c:legend>
      <c:legendPos val="b"/>
      <c:layout>
        <c:manualLayout>
          <c:xMode val="edge"/>
          <c:yMode val="edge"/>
          <c:x val="5.7633599333533556E-2"/>
          <c:y val="0.88760262277219426"/>
          <c:w val="0.89999997996433245"/>
          <c:h val="6.67915312662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Strong TSP &amp; V/C = 0.9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32591299030534154"/>
          <c:y val="5.6231023885833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531859557867363"/>
          <c:y val="0.16800467056012849"/>
          <c:w val="0.80406038830325743"/>
          <c:h val="0.61578588132271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'Strong TSP'!$K$6</c:f>
              <c:strCache>
                <c:ptCount val="1"/>
                <c:pt idx="0">
                  <c:v>[no TSP / yes OBU]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TSP'!$L$6:$Q$6</c:f>
              <c:numCache>
                <c:formatCode>General</c:formatCode>
                <c:ptCount val="6"/>
                <c:pt idx="0">
                  <c:v>0.11739999999999995</c:v>
                </c:pt>
                <c:pt idx="1">
                  <c:v>-6.0000000000004494E-4</c:v>
                </c:pt>
                <c:pt idx="2">
                  <c:v>2.5999999999999357E-3</c:v>
                </c:pt>
                <c:pt idx="3">
                  <c:v>1.5700000000000047E-2</c:v>
                </c:pt>
                <c:pt idx="4">
                  <c:v>-1.1499999999999955E-2</c:v>
                </c:pt>
                <c:pt idx="5">
                  <c:v>-2.2299999999999986E-2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7F8-A8D6-134901AD958E}"/>
            </c:ext>
          </c:extLst>
        </c:ser>
        <c:ser>
          <c:idx val="2"/>
          <c:order val="1"/>
          <c:tx>
            <c:strRef>
              <c:f>'Strong TSP'!$K$7</c:f>
              <c:strCache>
                <c:ptCount val="1"/>
                <c:pt idx="0">
                  <c:v>[yes TSP / no OBU]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TSP'!$L$7:$Q$7</c:f>
              <c:numCache>
                <c:formatCode>General</c:formatCode>
                <c:ptCount val="6"/>
                <c:pt idx="0">
                  <c:v>-0.20369999999999999</c:v>
                </c:pt>
                <c:pt idx="1">
                  <c:v>1.3000000000000789E-3</c:v>
                </c:pt>
                <c:pt idx="2">
                  <c:v>0.12220000000000009</c:v>
                </c:pt>
                <c:pt idx="3">
                  <c:v>7.7199999999999935E-2</c:v>
                </c:pt>
                <c:pt idx="4">
                  <c:v>-9.3999999999999639E-3</c:v>
                </c:pt>
                <c:pt idx="5">
                  <c:v>-3.3699999999999952E-2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A-47F8-A8D6-134901AD958E}"/>
            </c:ext>
          </c:extLst>
        </c:ser>
        <c:ser>
          <c:idx val="3"/>
          <c:order val="2"/>
          <c:tx>
            <c:strRef>
              <c:f>'Strong TSP'!$K$8</c:f>
              <c:strCache>
                <c:ptCount val="1"/>
                <c:pt idx="0">
                  <c:v>[yes TSP / yes OBU]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'Strong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'Strong TSP'!$L$8:$Q$8</c:f>
              <c:numCache>
                <c:formatCode>General</c:formatCode>
                <c:ptCount val="6"/>
                <c:pt idx="0">
                  <c:v>-0.20930000000000004</c:v>
                </c:pt>
                <c:pt idx="1">
                  <c:v>5.8000000000000274E-3</c:v>
                </c:pt>
                <c:pt idx="2">
                  <c:v>6.5299999999999914E-2</c:v>
                </c:pt>
                <c:pt idx="3">
                  <c:v>4.7800000000000065E-2</c:v>
                </c:pt>
                <c:pt idx="4">
                  <c:v>-1.0000000000000009E-2</c:v>
                </c:pt>
                <c:pt idx="5">
                  <c:v>-4.390000000000005E-2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A-47F8-A8D6-134901AD9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34400"/>
        <c:axId val="360864440"/>
      </c:barChart>
      <c:catAx>
        <c:axId val="359834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4440"/>
        <c:crosses val="autoZero"/>
        <c:auto val="1"/>
        <c:lblAlgn val="ctr"/>
        <c:lblOffset val="100"/>
        <c:noMultiLvlLbl val="0"/>
      </c:catAx>
      <c:valAx>
        <c:axId val="360864440"/>
        <c:scaling>
          <c:orientation val="minMax"/>
          <c:max val="0.60000000000000009"/>
          <c:min val="-0.60000000000000009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834400"/>
        <c:crosses val="autoZero"/>
        <c:crossBetween val="between"/>
        <c:majorUnit val="0.2"/>
      </c:valAx>
      <c:spPr>
        <a:solidFill>
          <a:schemeClr val="bg1"/>
        </a:solidFill>
        <a:ln w="0">
          <a:solidFill>
            <a:sysClr val="window" lastClr="FFFFFF"/>
          </a:solidFill>
        </a:ln>
        <a:effectLst/>
      </c:spPr>
    </c:plotArea>
    <c:legend>
      <c:legendPos val="b"/>
      <c:layout>
        <c:manualLayout>
          <c:xMode val="edge"/>
          <c:yMode val="edge"/>
          <c:x val="5.7633599333533556E-2"/>
          <c:y val="0.88760262277219426"/>
          <c:w val="0.89999997996433245"/>
          <c:h val="6.67915312662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/>
              <a:t>Weak</a:t>
            </a:r>
            <a:r>
              <a:rPr lang="en-US" altLang="zh-TW" sz="1400" baseline="0"/>
              <a:t> TSP &amp; </a:t>
            </a:r>
            <a:r>
              <a:rPr lang="en-US" altLang="zh-TW" sz="1400"/>
              <a:t>V/C = 0.9</a:t>
            </a:r>
          </a:p>
        </c:rich>
      </c:tx>
      <c:layout>
        <c:manualLayout>
          <c:xMode val="edge"/>
          <c:yMode val="edge"/>
          <c:x val="0.35390281779624089"/>
          <c:y val="4.6164041994750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531859557867363"/>
          <c:y val="0.16800467056012849"/>
          <c:w val="0.80406038830325743"/>
          <c:h val="0.61578588132271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'Weak TSP'!$K$6</c:f>
              <c:strCache>
                <c:ptCount val="1"/>
                <c:pt idx="0">
                  <c:v>[no TSP / yes OBU]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TSP'!$L$6:$Q$6</c:f>
              <c:numCache>
                <c:formatCode>General</c:formatCode>
                <c:ptCount val="6"/>
                <c:pt idx="0">
                  <c:v>9.0700000000000003E-2</c:v>
                </c:pt>
                <c:pt idx="1">
                  <c:v>-1.9000000000000128E-3</c:v>
                </c:pt>
                <c:pt idx="2">
                  <c:v>-2.9100000000000015E-2</c:v>
                </c:pt>
                <c:pt idx="3">
                  <c:v>-1.6299999999999981E-2</c:v>
                </c:pt>
                <c:pt idx="4">
                  <c:v>-4.2999999999999705E-3</c:v>
                </c:pt>
                <c:pt idx="5">
                  <c:v>-2.8900000000000037E-2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F-4537-B916-8DD48EEB21F0}"/>
            </c:ext>
          </c:extLst>
        </c:ser>
        <c:ser>
          <c:idx val="2"/>
          <c:order val="1"/>
          <c:tx>
            <c:strRef>
              <c:f>'Weak TSP'!$K$7</c:f>
              <c:strCache>
                <c:ptCount val="1"/>
                <c:pt idx="0">
                  <c:v>[yes TSP / no OBU]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TSP'!$L$7:$Q$7</c:f>
              <c:numCache>
                <c:formatCode>General</c:formatCode>
                <c:ptCount val="6"/>
                <c:pt idx="0">
                  <c:v>-8.550000000000002E-2</c:v>
                </c:pt>
                <c:pt idx="1">
                  <c:v>-2.6000000000000467E-3</c:v>
                </c:pt>
                <c:pt idx="2">
                  <c:v>2.2999999999999909E-2</c:v>
                </c:pt>
                <c:pt idx="3">
                  <c:v>1.0599999999999943E-2</c:v>
                </c:pt>
                <c:pt idx="4">
                  <c:v>-5.0999999999999934E-3</c:v>
                </c:pt>
                <c:pt idx="5">
                  <c:v>-6.6000000000000503E-3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8E3-81DF-2BD016C95445}"/>
            </c:ext>
          </c:extLst>
        </c:ser>
        <c:ser>
          <c:idx val="3"/>
          <c:order val="2"/>
          <c:tx>
            <c:strRef>
              <c:f>'Weak TSP'!$K$8</c:f>
              <c:strCache>
                <c:ptCount val="1"/>
                <c:pt idx="0">
                  <c:v>[yes TSP / yes OBU]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TSP'!$L$5:$Q$5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TSP'!$L$8:$Q$8</c:f>
              <c:numCache>
                <c:formatCode>General</c:formatCode>
                <c:ptCount val="6"/>
                <c:pt idx="0">
                  <c:v>-0.18500000000000005</c:v>
                </c:pt>
                <c:pt idx="1">
                  <c:v>-1.2299999999999978E-2</c:v>
                </c:pt>
                <c:pt idx="2">
                  <c:v>0.1694</c:v>
                </c:pt>
                <c:pt idx="3">
                  <c:v>8.4100000000000064E-2</c:v>
                </c:pt>
                <c:pt idx="4">
                  <c:v>-5.4999999999999494E-3</c:v>
                </c:pt>
                <c:pt idx="5">
                  <c:v>-4.9599999999999977E-2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8E3-81DF-2BD016C95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34400"/>
        <c:axId val="360864440"/>
      </c:barChart>
      <c:catAx>
        <c:axId val="359834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4440"/>
        <c:crosses val="autoZero"/>
        <c:auto val="1"/>
        <c:lblAlgn val="ctr"/>
        <c:lblOffset val="100"/>
        <c:noMultiLvlLbl val="0"/>
      </c:catAx>
      <c:valAx>
        <c:axId val="360864440"/>
        <c:scaling>
          <c:orientation val="minMax"/>
          <c:max val="0.60000000000000009"/>
          <c:min val="-0.60000000000000009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834400"/>
        <c:crosses val="autoZero"/>
        <c:crossBetween val="between"/>
        <c:majorUnit val="0.2"/>
      </c:valAx>
      <c:spPr>
        <a:solidFill>
          <a:schemeClr val="bg1"/>
        </a:solidFill>
        <a:ln w="0">
          <a:solidFill>
            <a:sysClr val="window" lastClr="FFFFFF"/>
          </a:solidFill>
        </a:ln>
        <a:effectLst/>
      </c:spPr>
    </c:plotArea>
    <c:legend>
      <c:legendPos val="b"/>
      <c:layout>
        <c:manualLayout>
          <c:xMode val="edge"/>
          <c:yMode val="edge"/>
          <c:x val="5.7633599333533556E-2"/>
          <c:y val="0.88760262277219426"/>
          <c:w val="0.89999997996433245"/>
          <c:h val="6.67915312662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Weak TSP &amp; V/C = 0.5</a:t>
            </a:r>
            <a:endParaRPr lang="zh-TW" altLang="zh-TW" sz="1100">
              <a:effectLst/>
            </a:endParaRPr>
          </a:p>
        </c:rich>
      </c:tx>
      <c:layout>
        <c:manualLayout>
          <c:xMode val="edge"/>
          <c:yMode val="edge"/>
          <c:x val="0.32264860166806719"/>
          <c:y val="5.9633399708618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25368974535885"/>
          <c:y val="0.16800469007094387"/>
          <c:w val="0.80406038830325743"/>
          <c:h val="0.61578588132271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'Weak TSP'!$K$37</c:f>
              <c:strCache>
                <c:ptCount val="1"/>
                <c:pt idx="0">
                  <c:v>[no TSP / yes OBU]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TSP'!$L$37:$Q$37</c:f>
              <c:numCache>
                <c:formatCode>General</c:formatCode>
                <c:ptCount val="6"/>
                <c:pt idx="0">
                  <c:v>-2.0199999999999996E-2</c:v>
                </c:pt>
                <c:pt idx="1">
                  <c:v>2.1999999999999797E-3</c:v>
                </c:pt>
                <c:pt idx="2">
                  <c:v>3.9000000000000146E-3</c:v>
                </c:pt>
                <c:pt idx="3">
                  <c:v>2.6999999999999247E-3</c:v>
                </c:pt>
                <c:pt idx="4">
                  <c:v>-1.4800000000000035E-2</c:v>
                </c:pt>
                <c:pt idx="5">
                  <c:v>-4.2799999999999949E-2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4-400A-9B3F-FD827806E3B6}"/>
            </c:ext>
          </c:extLst>
        </c:ser>
        <c:ser>
          <c:idx val="2"/>
          <c:order val="1"/>
          <c:tx>
            <c:strRef>
              <c:f>'Weak TSP'!$K$38</c:f>
              <c:strCache>
                <c:ptCount val="1"/>
                <c:pt idx="0">
                  <c:v>[yes TSP / no OBU]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TSP'!$L$38:$Q$38</c:f>
              <c:numCache>
                <c:formatCode>General</c:formatCode>
                <c:ptCount val="6"/>
                <c:pt idx="0">
                  <c:v>-0.10840000000000005</c:v>
                </c:pt>
                <c:pt idx="1">
                  <c:v>-1.8000000000000238E-3</c:v>
                </c:pt>
                <c:pt idx="2">
                  <c:v>3.6000000000000476E-3</c:v>
                </c:pt>
                <c:pt idx="3">
                  <c:v>6.9999999999992291E-4</c:v>
                </c:pt>
                <c:pt idx="4">
                  <c:v>-1.2999999999999678E-3</c:v>
                </c:pt>
                <c:pt idx="5">
                  <c:v>-2.7000000000000357E-3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4-400A-9B3F-FD827806E3B6}"/>
            </c:ext>
          </c:extLst>
        </c:ser>
        <c:ser>
          <c:idx val="3"/>
          <c:order val="2"/>
          <c:tx>
            <c:strRef>
              <c:f>'Weak TSP'!$K$39</c:f>
              <c:strCache>
                <c:ptCount val="1"/>
                <c:pt idx="0">
                  <c:v>[yes TSP / yes OBU]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'Weak TSP'!$L$36:$Q$36</c:f>
              <c:strCache>
                <c:ptCount val="6"/>
                <c:pt idx="0">
                  <c:v>D-TV</c:v>
                </c:pt>
                <c:pt idx="1">
                  <c:v>D-MV</c:v>
                </c:pt>
                <c:pt idx="2">
                  <c:v>D-SV</c:v>
                </c:pt>
                <c:pt idx="3">
                  <c:v>D-AV</c:v>
                </c:pt>
                <c:pt idx="4">
                  <c:v>AEEC</c:v>
                </c:pt>
                <c:pt idx="5">
                  <c:v>CIBR</c:v>
                </c:pt>
              </c:strCache>
            </c:strRef>
          </c:cat>
          <c:val>
            <c:numRef>
              <c:f>'Weak TSP'!$L$39:$Q$39</c:f>
              <c:numCache>
                <c:formatCode>General</c:formatCode>
                <c:ptCount val="6"/>
                <c:pt idx="0">
                  <c:v>-0.23550000000000004</c:v>
                </c:pt>
                <c:pt idx="1">
                  <c:v>5.1000000000001044E-3</c:v>
                </c:pt>
                <c:pt idx="2">
                  <c:v>2.9999999999996696E-4</c:v>
                </c:pt>
                <c:pt idx="3">
                  <c:v>2.0000000000000018E-3</c:v>
                </c:pt>
                <c:pt idx="4">
                  <c:v>-1.4499999999999957E-2</c:v>
                </c:pt>
                <c:pt idx="5">
                  <c:v>-4.6300000000000008E-2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4-400A-9B3F-FD827806E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34400"/>
        <c:axId val="360864440"/>
      </c:barChart>
      <c:catAx>
        <c:axId val="359834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4440"/>
        <c:crosses val="autoZero"/>
        <c:auto val="1"/>
        <c:lblAlgn val="ctr"/>
        <c:lblOffset val="100"/>
        <c:noMultiLvlLbl val="0"/>
      </c:catAx>
      <c:valAx>
        <c:axId val="360864440"/>
        <c:scaling>
          <c:orientation val="minMax"/>
          <c:max val="0.60000000000000009"/>
          <c:min val="-0.60000000000000009"/>
        </c:scaling>
        <c:delete val="1"/>
        <c:axPos val="l"/>
        <c:numFmt formatCode="0%" sourceLinked="0"/>
        <c:majorTickMark val="out"/>
        <c:minorTickMark val="none"/>
        <c:tickLblPos val="nextTo"/>
        <c:crossAx val="359834400"/>
        <c:crosses val="autoZero"/>
        <c:crossBetween val="between"/>
        <c:majorUnit val="0.2"/>
      </c:valAx>
      <c:spPr>
        <a:solidFill>
          <a:schemeClr val="bg1"/>
        </a:solidFill>
        <a:ln w="0">
          <a:solidFill>
            <a:sysClr val="window" lastClr="FFFFFF"/>
          </a:solidFill>
        </a:ln>
        <a:effectLst/>
      </c:spPr>
    </c:plotArea>
    <c:legend>
      <c:legendPos val="b"/>
      <c:layout>
        <c:manualLayout>
          <c:xMode val="edge"/>
          <c:yMode val="edge"/>
          <c:x val="5.7633599333533556E-2"/>
          <c:y val="0.88760262277219426"/>
          <c:w val="0.89999997996433245"/>
          <c:h val="6.67915312662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0" cap="flat" cmpd="sng" algn="ctr">
      <a:noFill/>
      <a:prstDash val="solid"/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232742</xdr:colOff>
      <xdr:row>42</xdr:row>
      <xdr:rowOff>46383</xdr:rowOff>
    </xdr:from>
    <xdr:to>
      <xdr:col>17</xdr:col>
      <xdr:colOff>51766</xdr:colOff>
      <xdr:row>61</xdr:row>
      <xdr:rowOff>132108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6578D-C606-404A-A654-B4C87B04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11</xdr:row>
      <xdr:rowOff>66675</xdr:rowOff>
    </xdr:from>
    <xdr:to>
      <xdr:col>17</xdr:col>
      <xdr:colOff>57149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11A2F-CD11-4B2E-AC9A-7F4A5F09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10</xdr:row>
      <xdr:rowOff>76200</xdr:rowOff>
    </xdr:from>
    <xdr:to>
      <xdr:col>17</xdr:col>
      <xdr:colOff>38100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79962-154C-4DD2-9DA6-2F5EDFA13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235226</xdr:colOff>
      <xdr:row>42</xdr:row>
      <xdr:rowOff>53008</xdr:rowOff>
    </xdr:from>
    <xdr:to>
      <xdr:col>17</xdr:col>
      <xdr:colOff>53008</xdr:colOff>
      <xdr:row>61</xdr:row>
      <xdr:rowOff>62533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C6F48-2CAA-4A1A-98EF-3C54A002C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69D-CE58-40DE-B18B-B5E5AD4F019B}">
  <dimension ref="A2:V90"/>
  <sheetViews>
    <sheetView tabSelected="1" topLeftCell="A42" zoomScale="115" zoomScaleNormal="115" workbookViewId="0">
      <selection activeCell="C45" sqref="C45"/>
    </sheetView>
  </sheetViews>
  <sheetFormatPr defaultRowHeight="15.75" x14ac:dyDescent="0.25"/>
  <cols>
    <col min="1" max="1" width="21" customWidth="1"/>
    <col min="2" max="3" width="16" customWidth="1"/>
    <col min="4" max="5" width="15.5703125" customWidth="1"/>
    <col min="6" max="6" width="14" customWidth="1"/>
    <col min="7" max="7" width="9.5703125" bestFit="1" customWidth="1"/>
    <col min="8" max="8" width="9.5703125" customWidth="1"/>
    <col min="9" max="9" width="27.28515625" customWidth="1"/>
    <col min="10" max="10" width="10.85546875" customWidth="1"/>
    <col min="11" max="11" width="21.7109375" customWidth="1"/>
    <col min="15" max="15" width="10.140625" customWidth="1"/>
  </cols>
  <sheetData>
    <row r="2" spans="1:22" x14ac:dyDescent="0.25">
      <c r="A2" s="1"/>
      <c r="B2" s="1"/>
    </row>
    <row r="3" spans="1:22" x14ac:dyDescent="0.25">
      <c r="A3" s="6" t="s">
        <v>11</v>
      </c>
      <c r="B3" s="1"/>
      <c r="L3" s="1"/>
      <c r="M3" s="1"/>
    </row>
    <row r="4" spans="1:22" x14ac:dyDescent="0.25">
      <c r="O4" s="1"/>
    </row>
    <row r="5" spans="1:22" ht="15.95" customHeight="1" x14ac:dyDescent="0.25">
      <c r="A5" t="s">
        <v>5</v>
      </c>
      <c r="E5" s="1"/>
      <c r="G5" s="1" t="s">
        <v>0</v>
      </c>
      <c r="H5" s="1" t="s">
        <v>2</v>
      </c>
      <c r="I5" s="1"/>
      <c r="J5" t="s">
        <v>1</v>
      </c>
      <c r="L5" t="s">
        <v>9</v>
      </c>
      <c r="M5" t="s">
        <v>10</v>
      </c>
      <c r="N5" t="s">
        <v>4</v>
      </c>
      <c r="O5" t="s">
        <v>3</v>
      </c>
      <c r="P5" t="s">
        <v>13</v>
      </c>
      <c r="Q5" t="s">
        <v>14</v>
      </c>
    </row>
    <row r="6" spans="1:22" x14ac:dyDescent="0.25">
      <c r="A6" t="s">
        <v>9</v>
      </c>
      <c r="B6">
        <v>30.08</v>
      </c>
      <c r="C6">
        <v>32.83</v>
      </c>
      <c r="D6">
        <v>33</v>
      </c>
      <c r="E6" s="2">
        <v>35.25</v>
      </c>
      <c r="F6">
        <v>27.67</v>
      </c>
      <c r="G6" s="1">
        <f>ROUND(AVERAGE(B6:F6),2)</f>
        <v>31.77</v>
      </c>
      <c r="H6" s="1">
        <f>ROUND(_xlfn.STDEV.P(B6:F6),3)</f>
        <v>2.6230000000000002</v>
      </c>
      <c r="I6" s="1" t="str">
        <f>G6&amp;" ("&amp;(G6 - H6)&amp;"-"&amp;(G6 + H6)&amp;")"</f>
        <v>31.77 (29.147-34.393)</v>
      </c>
      <c r="K6" t="s">
        <v>6</v>
      </c>
      <c r="L6">
        <f>J14</f>
        <v>0.11739999999999995</v>
      </c>
      <c r="M6">
        <f>J15</f>
        <v>-6.0000000000004494E-4</v>
      </c>
      <c r="N6">
        <f>J16</f>
        <v>2.5999999999999357E-3</v>
      </c>
      <c r="O6">
        <f>J17</f>
        <v>1.5700000000000047E-2</v>
      </c>
      <c r="P6">
        <f>J18</f>
        <v>-1.1499999999999955E-2</v>
      </c>
      <c r="Q6">
        <f>J19</f>
        <v>-2.2299999999999986E-2</v>
      </c>
    </row>
    <row r="7" spans="1:22" x14ac:dyDescent="0.25">
      <c r="A7" t="s">
        <v>10</v>
      </c>
      <c r="B7">
        <v>30.93</v>
      </c>
      <c r="C7">
        <v>30.88</v>
      </c>
      <c r="D7">
        <v>30.95</v>
      </c>
      <c r="E7" s="2">
        <v>30.43</v>
      </c>
      <c r="F7">
        <v>30.79</v>
      </c>
      <c r="G7" s="1">
        <f>ROUND(AVERAGE(B7:F7),2)</f>
        <v>30.8</v>
      </c>
      <c r="H7" s="1">
        <f>ROUND(_xlfn.STDEV.P(B7:F7),3)</f>
        <v>0.191</v>
      </c>
      <c r="I7" s="1" t="str">
        <f>G7&amp;" ("&amp;(G7 - H7)&amp;"-"&amp;(G7 + H7)&amp;")"</f>
        <v>30.8 (30.609-30.991)</v>
      </c>
      <c r="K7" t="s">
        <v>7</v>
      </c>
      <c r="L7">
        <f>J22</f>
        <v>-0.20369999999999999</v>
      </c>
      <c r="M7">
        <f>J23</f>
        <v>1.3000000000000789E-3</v>
      </c>
      <c r="N7">
        <f>J24</f>
        <v>0.12220000000000009</v>
      </c>
      <c r="O7" s="2">
        <f>J25</f>
        <v>7.7199999999999935E-2</v>
      </c>
      <c r="P7">
        <f>J26</f>
        <v>-9.3999999999999639E-3</v>
      </c>
      <c r="Q7">
        <f>J27</f>
        <v>-3.3699999999999952E-2</v>
      </c>
    </row>
    <row r="8" spans="1:22" x14ac:dyDescent="0.25">
      <c r="A8" t="s">
        <v>4</v>
      </c>
      <c r="B8">
        <v>54.44</v>
      </c>
      <c r="C8">
        <v>61.39</v>
      </c>
      <c r="D8">
        <v>59.02</v>
      </c>
      <c r="E8">
        <v>54.44</v>
      </c>
      <c r="F8">
        <v>59.53</v>
      </c>
      <c r="G8" s="1">
        <f>ROUND(AVERAGE(B8:F8),2)</f>
        <v>57.76</v>
      </c>
      <c r="H8" s="1">
        <f>ROUND(_xlfn.STDEV.P(B8:F8),3)</f>
        <v>2.8260000000000001</v>
      </c>
      <c r="I8" s="1" t="str">
        <f>G8&amp;" ("&amp;(G8 - H8)&amp;"-"&amp;(G8 + H8)&amp;")"</f>
        <v>57.76 (54.934-60.586)</v>
      </c>
      <c r="K8" t="s">
        <v>8</v>
      </c>
      <c r="L8">
        <f>J30</f>
        <v>-0.20930000000000004</v>
      </c>
      <c r="M8">
        <f>J31</f>
        <v>5.8000000000000274E-3</v>
      </c>
      <c r="N8">
        <f>J32</f>
        <v>6.5299999999999914E-2</v>
      </c>
      <c r="O8">
        <f>J33</f>
        <v>4.7800000000000065E-2</v>
      </c>
      <c r="P8">
        <f>J34</f>
        <v>-1.0000000000000009E-2</v>
      </c>
      <c r="Q8">
        <f>J35</f>
        <v>-4.390000000000005E-2</v>
      </c>
    </row>
    <row r="9" spans="1:22" x14ac:dyDescent="0.25">
      <c r="A9" t="s">
        <v>3</v>
      </c>
      <c r="B9">
        <v>40.01</v>
      </c>
      <c r="C9">
        <v>42.67</v>
      </c>
      <c r="D9">
        <v>41.79</v>
      </c>
      <c r="E9" s="2">
        <v>37.75</v>
      </c>
      <c r="F9">
        <v>41.9</v>
      </c>
      <c r="G9" s="1">
        <f>ROUND(AVERAGE(B9:F9),2)</f>
        <v>40.82</v>
      </c>
      <c r="H9" s="1">
        <f>ROUND(_xlfn.STDEV.P(B9:F9),3)</f>
        <v>1.7669999999999999</v>
      </c>
      <c r="I9" s="1" t="str">
        <f>G9&amp;" ("&amp;(G9 - H9)&amp;"-"&amp;(G9 + H9)&amp;")"</f>
        <v>40.82 (39.053-42.587)</v>
      </c>
      <c r="R9" s="1"/>
      <c r="S9" s="2"/>
      <c r="T9" s="2"/>
      <c r="U9" s="2"/>
      <c r="V9" s="2"/>
    </row>
    <row r="10" spans="1:22" x14ac:dyDescent="0.25">
      <c r="A10" t="s">
        <v>13</v>
      </c>
      <c r="B10">
        <v>967.14</v>
      </c>
      <c r="C10">
        <v>968.32</v>
      </c>
      <c r="D10">
        <v>973.24</v>
      </c>
      <c r="E10" s="2">
        <v>969.43</v>
      </c>
      <c r="F10">
        <v>963.55</v>
      </c>
      <c r="G10" s="1">
        <f t="shared" ref="G10:G11" si="0">ROUND(AVERAGE(B10:F10),2)</f>
        <v>968.34</v>
      </c>
      <c r="H10" s="1">
        <f t="shared" ref="H10:H11" si="1">ROUND(_xlfn.STDEV.P(B10:F10),3)</f>
        <v>3.149</v>
      </c>
      <c r="I10" s="1" t="str">
        <f t="shared" ref="I10:I11" si="2">G10&amp;" ("&amp;(G10 - H10)&amp;"-"&amp;(G10 + H10)&amp;")"</f>
        <v>968.34 (965.191-971.489)</v>
      </c>
      <c r="R10" s="1"/>
      <c r="S10" s="2"/>
      <c r="T10" s="2"/>
      <c r="U10" s="2"/>
      <c r="V10" s="2"/>
    </row>
    <row r="11" spans="1:22" x14ac:dyDescent="0.25">
      <c r="A11" t="s">
        <v>14</v>
      </c>
      <c r="B11">
        <v>41.37</v>
      </c>
      <c r="C11">
        <v>40.630000000000003</v>
      </c>
      <c r="D11">
        <v>42.8</v>
      </c>
      <c r="E11" s="2">
        <v>40.74</v>
      </c>
      <c r="F11">
        <v>40.46</v>
      </c>
      <c r="G11" s="1">
        <f>ROUND(AVERAGE(B11:F11),2)</f>
        <v>41.2</v>
      </c>
      <c r="H11" s="1">
        <f t="shared" si="1"/>
        <v>0.85699999999999998</v>
      </c>
      <c r="I11" s="1" t="str">
        <f t="shared" si="2"/>
        <v>41.2 (40.343-42.057)</v>
      </c>
      <c r="R11" s="1"/>
      <c r="S11" s="2"/>
      <c r="T11" s="2"/>
      <c r="U11" s="2"/>
      <c r="V11" s="2"/>
    </row>
    <row r="12" spans="1:22" x14ac:dyDescent="0.25">
      <c r="E12" s="2"/>
      <c r="G12" s="1"/>
      <c r="H12" s="1"/>
      <c r="I12" s="1"/>
    </row>
    <row r="13" spans="1:22" x14ac:dyDescent="0.25">
      <c r="A13" t="s">
        <v>6</v>
      </c>
      <c r="E13" s="2"/>
      <c r="G13" s="1"/>
      <c r="H13" s="1"/>
      <c r="I13" s="1"/>
    </row>
    <row r="14" spans="1:22" x14ac:dyDescent="0.25">
      <c r="A14" t="s">
        <v>9</v>
      </c>
      <c r="B14">
        <v>40.17</v>
      </c>
      <c r="C14">
        <v>32.75</v>
      </c>
      <c r="D14">
        <v>33.58</v>
      </c>
      <c r="E14" s="2">
        <v>35.67</v>
      </c>
      <c r="F14">
        <v>35.33</v>
      </c>
      <c r="G14" s="1">
        <f>ROUND(AVERAGE(B14:F14),2)</f>
        <v>35.5</v>
      </c>
      <c r="H14" s="1">
        <f>ROUND(_xlfn.STDEV.P(B14:F14),3)</f>
        <v>2.5739999999999998</v>
      </c>
      <c r="I14" s="1" t="str">
        <f t="shared" ref="I14:I24" si="3">G14&amp;" ("&amp;(G14 - H14)&amp;"-"&amp;(G14 + H14)&amp;")"</f>
        <v>35.5 (32.926-38.074)</v>
      </c>
      <c r="J14">
        <f t="shared" ref="J14:J19" si="4">(ROUND(G14/G6,4)-1)</f>
        <v>0.11739999999999995</v>
      </c>
    </row>
    <row r="15" spans="1:22" x14ac:dyDescent="0.25">
      <c r="A15" t="s">
        <v>10</v>
      </c>
      <c r="B15">
        <v>30.85</v>
      </c>
      <c r="C15">
        <v>30.78</v>
      </c>
      <c r="D15">
        <v>30.83</v>
      </c>
      <c r="E15" s="2">
        <v>30.7</v>
      </c>
      <c r="F15">
        <v>30.75</v>
      </c>
      <c r="G15" s="1">
        <f>ROUND(AVERAGE(B15:F15),2)</f>
        <v>30.78</v>
      </c>
      <c r="H15" s="1">
        <f>ROUND(_xlfn.STDEV.P(B15:F15),3)</f>
        <v>5.3999999999999999E-2</v>
      </c>
      <c r="I15" s="1" t="str">
        <f t="shared" si="3"/>
        <v>30.78 (30.726-30.834)</v>
      </c>
      <c r="J15">
        <f t="shared" si="4"/>
        <v>-6.0000000000004494E-4</v>
      </c>
    </row>
    <row r="16" spans="1:22" x14ac:dyDescent="0.25">
      <c r="A16" t="s">
        <v>4</v>
      </c>
      <c r="B16">
        <v>60.78</v>
      </c>
      <c r="C16">
        <v>56.83</v>
      </c>
      <c r="D16">
        <v>56.83</v>
      </c>
      <c r="E16">
        <v>56.83</v>
      </c>
      <c r="F16">
        <v>58.29</v>
      </c>
      <c r="G16" s="1">
        <f>ROUND(AVERAGE(B16:F16),2)</f>
        <v>57.91</v>
      </c>
      <c r="H16" s="1">
        <f>ROUND(_xlfn.STDEV.P(B16:F16),3)</f>
        <v>1.5409999999999999</v>
      </c>
      <c r="I16" s="1" t="str">
        <f t="shared" si="3"/>
        <v>57.91 (56.369-59.451)</v>
      </c>
      <c r="J16">
        <f t="shared" si="4"/>
        <v>2.5999999999999357E-3</v>
      </c>
    </row>
    <row r="17" spans="1:15" x14ac:dyDescent="0.25">
      <c r="A17" t="s">
        <v>3</v>
      </c>
      <c r="B17">
        <v>42.44</v>
      </c>
      <c r="C17">
        <v>40.89</v>
      </c>
      <c r="D17">
        <v>40.89</v>
      </c>
      <c r="E17" s="2">
        <v>41.67</v>
      </c>
      <c r="F17">
        <v>41.41</v>
      </c>
      <c r="G17" s="1">
        <f>ROUND(AVERAGE(B17:F17),2)</f>
        <v>41.46</v>
      </c>
      <c r="H17" s="1">
        <f>ROUND(_xlfn.STDEV.P(B17:F17),3)</f>
        <v>0.57599999999999996</v>
      </c>
      <c r="I17" s="1" t="str">
        <f>G17&amp;" ("&amp;(G17 - H17)&amp;"-"&amp;(G17 + H17)&amp;")"</f>
        <v>41.46 (40.884-42.036)</v>
      </c>
      <c r="J17">
        <f t="shared" si="4"/>
        <v>1.5700000000000047E-2</v>
      </c>
    </row>
    <row r="18" spans="1:15" x14ac:dyDescent="0.25">
      <c r="A18" t="s">
        <v>13</v>
      </c>
      <c r="B18">
        <v>953.06</v>
      </c>
      <c r="C18">
        <v>959.02</v>
      </c>
      <c r="D18">
        <v>955.95</v>
      </c>
      <c r="E18" s="2">
        <v>959.34</v>
      </c>
      <c r="F18">
        <v>958.8</v>
      </c>
      <c r="G18" s="1">
        <f t="shared" ref="G18:G19" si="5">ROUND(AVERAGE(B18:F18),2)</f>
        <v>957.23</v>
      </c>
      <c r="H18" s="1">
        <f t="shared" ref="H18:H19" si="6">ROUND(_xlfn.STDEV.P(B18:F18),3)</f>
        <v>2.4140000000000001</v>
      </c>
      <c r="I18" s="1" t="str">
        <f t="shared" ref="I18:I19" si="7">G18&amp;" ("&amp;(G18 - H18)&amp;"-"&amp;(G18 + H18)&amp;")"</f>
        <v>957.23 (954.816-959.644)</v>
      </c>
      <c r="J18">
        <f t="shared" si="4"/>
        <v>-1.1499999999999955E-2</v>
      </c>
    </row>
    <row r="19" spans="1:15" x14ac:dyDescent="0.25">
      <c r="A19" t="s">
        <v>14</v>
      </c>
      <c r="B19">
        <v>41.03</v>
      </c>
      <c r="C19">
        <v>40.98</v>
      </c>
      <c r="D19">
        <v>39.86</v>
      </c>
      <c r="E19" s="2">
        <v>39.54</v>
      </c>
      <c r="F19">
        <v>40.01</v>
      </c>
      <c r="G19" s="1">
        <f t="shared" si="5"/>
        <v>40.28</v>
      </c>
      <c r="H19" s="1">
        <f t="shared" si="6"/>
        <v>0.60799999999999998</v>
      </c>
      <c r="I19" s="1" t="str">
        <f t="shared" si="7"/>
        <v>40.28 (39.672-40.888)</v>
      </c>
      <c r="J19">
        <f t="shared" si="4"/>
        <v>-2.2299999999999986E-2</v>
      </c>
    </row>
    <row r="20" spans="1:15" x14ac:dyDescent="0.25">
      <c r="E20" s="2"/>
      <c r="G20" s="1"/>
      <c r="H20" s="1"/>
      <c r="I20" s="1"/>
    </row>
    <row r="21" spans="1:15" x14ac:dyDescent="0.25">
      <c r="A21" t="s">
        <v>7</v>
      </c>
      <c r="E21" s="2"/>
      <c r="G21" s="1"/>
      <c r="H21" s="1"/>
      <c r="I21" s="1"/>
      <c r="O21" s="1"/>
    </row>
    <row r="22" spans="1:15" x14ac:dyDescent="0.25">
      <c r="A22" t="s">
        <v>9</v>
      </c>
      <c r="B22" s="5">
        <v>29.58</v>
      </c>
      <c r="C22" s="4">
        <v>18.079999999999998</v>
      </c>
      <c r="D22" s="5">
        <v>26.33</v>
      </c>
      <c r="E22" s="4">
        <v>26.17</v>
      </c>
      <c r="F22" s="5">
        <v>26.33</v>
      </c>
      <c r="G22" s="1">
        <f>ROUND(AVERAGE(B22:F22),2)</f>
        <v>25.3</v>
      </c>
      <c r="H22" s="1">
        <f>ROUND(_xlfn.STDEV.P(B22:F22),3)</f>
        <v>3.83</v>
      </c>
      <c r="I22" s="1" t="str">
        <f t="shared" si="3"/>
        <v>25.3 (21.47-29.13)</v>
      </c>
      <c r="J22">
        <f>(ROUND(G22/G6,4)-1)</f>
        <v>-0.20369999999999999</v>
      </c>
      <c r="O22" s="1"/>
    </row>
    <row r="23" spans="1:15" x14ac:dyDescent="0.25">
      <c r="A23" t="s">
        <v>10</v>
      </c>
      <c r="B23" s="5">
        <v>31.06</v>
      </c>
      <c r="C23" s="4">
        <v>30.08</v>
      </c>
      <c r="D23" s="5">
        <v>30.97</v>
      </c>
      <c r="E23" s="4">
        <v>31.1</v>
      </c>
      <c r="F23" s="5">
        <v>30.97</v>
      </c>
      <c r="G23" s="1">
        <f>ROUND(AVERAGE(B23:F23),2)</f>
        <v>30.84</v>
      </c>
      <c r="H23" s="1">
        <f>ROUND(_xlfn.STDEV.P(B23:F23),3)</f>
        <v>0.38100000000000001</v>
      </c>
      <c r="I23" s="1" t="str">
        <f t="shared" si="3"/>
        <v>30.84 (30.459-31.221)</v>
      </c>
      <c r="J23">
        <f>(ROUND(G23/G7,4)-1)</f>
        <v>1.3000000000000789E-3</v>
      </c>
    </row>
    <row r="24" spans="1:15" x14ac:dyDescent="0.25">
      <c r="A24" t="s">
        <v>4</v>
      </c>
      <c r="B24" s="5">
        <v>60.81</v>
      </c>
      <c r="C24" s="4">
        <v>86.53</v>
      </c>
      <c r="D24" s="5">
        <v>58.25</v>
      </c>
      <c r="E24" s="4">
        <v>60.28</v>
      </c>
      <c r="F24" s="5">
        <v>58.25</v>
      </c>
      <c r="G24" s="1">
        <f>ROUND(AVERAGE(B24:F24),2)</f>
        <v>64.819999999999993</v>
      </c>
      <c r="H24" s="1">
        <f>ROUND(_xlfn.STDEV.P(B24:F24),3)</f>
        <v>10.903</v>
      </c>
      <c r="I24" s="1" t="str">
        <f t="shared" si="3"/>
        <v>64.82 (53.917-75.723)</v>
      </c>
      <c r="J24">
        <f>(ROUND(G24/G8,4)-1)</f>
        <v>0.12220000000000009</v>
      </c>
    </row>
    <row r="25" spans="1:15" x14ac:dyDescent="0.25">
      <c r="A25" t="s">
        <v>3</v>
      </c>
      <c r="B25" s="5">
        <v>42.56</v>
      </c>
      <c r="C25" s="4">
        <v>51.89</v>
      </c>
      <c r="D25" s="5">
        <v>41.51</v>
      </c>
      <c r="E25" s="4">
        <v>42.36</v>
      </c>
      <c r="F25" s="5">
        <v>41.51</v>
      </c>
      <c r="G25" s="1">
        <f>ROUND(AVERAGE(B25:F25),2)</f>
        <v>43.97</v>
      </c>
      <c r="H25" s="1">
        <f>ROUND(_xlfn.STDEV.P(B25:F25),3)</f>
        <v>3.9849999999999999</v>
      </c>
      <c r="I25" s="1" t="str">
        <f>G25&amp;" ("&amp;(G25 - H25)&amp;"-"&amp;(G25 + H25)&amp;")"</f>
        <v>43.97 (39.985-47.955)</v>
      </c>
      <c r="J25">
        <f>(ROUND(G25/G9,4)-1)</f>
        <v>7.7199999999999935E-2</v>
      </c>
    </row>
    <row r="26" spans="1:15" x14ac:dyDescent="0.25">
      <c r="A26" t="s">
        <v>13</v>
      </c>
      <c r="B26" s="5">
        <v>968.91</v>
      </c>
      <c r="C26" s="4">
        <v>949.02</v>
      </c>
      <c r="D26" s="5">
        <v>954.76</v>
      </c>
      <c r="E26" s="4">
        <v>968.79</v>
      </c>
      <c r="F26" s="5">
        <v>954.76</v>
      </c>
      <c r="G26" s="1">
        <f t="shared" ref="G26:G27" si="8">ROUND(AVERAGE(B26:F26),2)</f>
        <v>959.25</v>
      </c>
      <c r="H26" s="1">
        <f t="shared" ref="H26:H27" si="9">ROUND(_xlfn.STDEV.P(B26:F26),3)</f>
        <v>8.1150000000000002</v>
      </c>
      <c r="I26" s="1" t="str">
        <f t="shared" ref="I26:I27" si="10">G26&amp;" ("&amp;(G26 - H26)&amp;"-"&amp;(G26 + H26)&amp;")"</f>
        <v>959.25 (951.135-967.365)</v>
      </c>
      <c r="J26">
        <f t="shared" ref="J26" si="11">(ROUND(G26/G10,4)-1)</f>
        <v>-9.3999999999999639E-3</v>
      </c>
    </row>
    <row r="27" spans="1:15" x14ac:dyDescent="0.25">
      <c r="A27" t="s">
        <v>14</v>
      </c>
      <c r="B27" s="5">
        <v>40.96</v>
      </c>
      <c r="C27" s="4">
        <v>37.44</v>
      </c>
      <c r="D27" s="5">
        <v>39.35</v>
      </c>
      <c r="E27" s="4">
        <v>41.96</v>
      </c>
      <c r="F27" s="5">
        <v>39.35</v>
      </c>
      <c r="G27" s="1">
        <f t="shared" si="8"/>
        <v>39.81</v>
      </c>
      <c r="H27" s="1">
        <f t="shared" si="9"/>
        <v>1.548</v>
      </c>
      <c r="I27" s="1" t="str">
        <f t="shared" si="10"/>
        <v>39.81 (38.262-41.358)</v>
      </c>
      <c r="J27">
        <f>(ROUND(G27/G11,4)-1)</f>
        <v>-3.3699999999999952E-2</v>
      </c>
    </row>
    <row r="28" spans="1:15" x14ac:dyDescent="0.25">
      <c r="E28" s="2"/>
      <c r="G28" s="1"/>
      <c r="H28" s="1"/>
      <c r="I28" s="1"/>
    </row>
    <row r="29" spans="1:15" x14ac:dyDescent="0.25">
      <c r="A29" s="2" t="s">
        <v>8</v>
      </c>
      <c r="E29" s="2"/>
      <c r="G29" s="1"/>
      <c r="H29" s="1"/>
      <c r="I29" s="1"/>
    </row>
    <row r="30" spans="1:15" x14ac:dyDescent="0.25">
      <c r="A30" t="s">
        <v>9</v>
      </c>
      <c r="B30">
        <v>29.5</v>
      </c>
      <c r="C30">
        <v>32.67</v>
      </c>
      <c r="D30">
        <v>20.420000000000002</v>
      </c>
      <c r="E30" s="2">
        <v>18.579999999999998</v>
      </c>
      <c r="F30">
        <v>24.42</v>
      </c>
      <c r="G30" s="1">
        <f>ROUND(AVERAGE(B30:F30),2)</f>
        <v>25.12</v>
      </c>
      <c r="H30" s="1">
        <f>ROUND(_xlfn.STDEV.P(B30:F30),3)</f>
        <v>5.32</v>
      </c>
      <c r="I30" s="1" t="str">
        <f t="shared" ref="I30:I32" si="12">G30&amp;" ("&amp;(G30 - H30)&amp;"-"&amp;(G30 + H30)&amp;")"</f>
        <v>25.12 (19.8-30.44)</v>
      </c>
      <c r="J30">
        <f t="shared" ref="J30:J35" si="13">(ROUND(G30/G6,4)-1)</f>
        <v>-0.20930000000000004</v>
      </c>
    </row>
    <row r="31" spans="1:15" x14ac:dyDescent="0.25">
      <c r="A31" t="s">
        <v>10</v>
      </c>
      <c r="B31">
        <v>30.98</v>
      </c>
      <c r="C31">
        <v>31.08</v>
      </c>
      <c r="D31">
        <v>31.09</v>
      </c>
      <c r="E31" s="1">
        <v>30.46</v>
      </c>
      <c r="F31">
        <v>31.28</v>
      </c>
      <c r="G31" s="1">
        <f>ROUND(AVERAGE(B31:F31),2)</f>
        <v>30.98</v>
      </c>
      <c r="H31" s="1">
        <f>ROUND(_xlfn.STDEV.P(B31:F31),3)</f>
        <v>0.27700000000000002</v>
      </c>
      <c r="I31" s="1" t="str">
        <f t="shared" si="12"/>
        <v>30.98 (30.703-31.257)</v>
      </c>
      <c r="J31">
        <f t="shared" si="13"/>
        <v>5.8000000000000274E-3</v>
      </c>
    </row>
    <row r="32" spans="1:15" x14ac:dyDescent="0.25">
      <c r="A32" t="s">
        <v>4</v>
      </c>
      <c r="B32">
        <v>60</v>
      </c>
      <c r="C32">
        <v>59.44</v>
      </c>
      <c r="D32">
        <v>58.66</v>
      </c>
      <c r="E32" s="2">
        <v>72.69</v>
      </c>
      <c r="F32">
        <v>56.84</v>
      </c>
      <c r="G32" s="1">
        <f>ROUND(AVERAGE(B32:F32),2)</f>
        <v>61.53</v>
      </c>
      <c r="H32" s="1">
        <f>ROUND(_xlfn.STDEV.P(B32:F32),3)</f>
        <v>5.6829999999999998</v>
      </c>
      <c r="I32" s="1" t="str">
        <f t="shared" si="12"/>
        <v>61.53 (55.847-67.213)</v>
      </c>
      <c r="J32">
        <f t="shared" si="13"/>
        <v>6.5299999999999914E-2</v>
      </c>
    </row>
    <row r="33" spans="1:17" x14ac:dyDescent="0.25">
      <c r="A33" t="s">
        <v>3</v>
      </c>
      <c r="B33">
        <v>42.19</v>
      </c>
      <c r="C33">
        <v>42.03</v>
      </c>
      <c r="D33">
        <v>41.73</v>
      </c>
      <c r="E33" s="2">
        <v>46.75</v>
      </c>
      <c r="F33">
        <v>41.14</v>
      </c>
      <c r="G33" s="1">
        <f>ROUND(AVERAGE(B33:F33),2)</f>
        <v>42.77</v>
      </c>
      <c r="H33" s="1">
        <f>ROUND(_xlfn.STDEV.P(B33:F33),3)</f>
        <v>2.0230000000000001</v>
      </c>
      <c r="I33" s="1" t="str">
        <f>G33&amp;" ("&amp;(G33 - H33)&amp;"-"&amp;(G33 + H33)&amp;")"</f>
        <v>42.77 (40.747-44.793)</v>
      </c>
      <c r="J33">
        <f t="shared" si="13"/>
        <v>4.7800000000000065E-2</v>
      </c>
    </row>
    <row r="34" spans="1:17" x14ac:dyDescent="0.25">
      <c r="A34" t="s">
        <v>13</v>
      </c>
      <c r="B34">
        <v>950.7</v>
      </c>
      <c r="C34">
        <v>997.78</v>
      </c>
      <c r="D34">
        <v>952.74</v>
      </c>
      <c r="E34" s="2">
        <v>953.58</v>
      </c>
      <c r="F34">
        <v>938.62</v>
      </c>
      <c r="G34" s="1">
        <f t="shared" ref="G34:G35" si="14">ROUND(AVERAGE(B34:F34),2)</f>
        <v>958.68</v>
      </c>
      <c r="H34" s="1">
        <f t="shared" ref="H34:H35" si="15">ROUND(_xlfn.STDEV.P(B34:F34),3)</f>
        <v>20.279</v>
      </c>
      <c r="I34" s="1" t="str">
        <f t="shared" ref="I34:I35" si="16">G34&amp;" ("&amp;(G34 - H34)&amp;"-"&amp;(G34 + H34)&amp;")"</f>
        <v>958.68 (938.401-978.959)</v>
      </c>
      <c r="J34">
        <f t="shared" si="13"/>
        <v>-1.0000000000000009E-2</v>
      </c>
    </row>
    <row r="35" spans="1:17" x14ac:dyDescent="0.25">
      <c r="A35" t="s">
        <v>14</v>
      </c>
      <c r="B35">
        <v>40.81</v>
      </c>
      <c r="C35">
        <v>41.18</v>
      </c>
      <c r="D35">
        <v>37.17</v>
      </c>
      <c r="E35" s="2">
        <v>37.67</v>
      </c>
      <c r="F35">
        <v>40.11</v>
      </c>
      <c r="G35" s="1">
        <f t="shared" si="14"/>
        <v>39.39</v>
      </c>
      <c r="H35" s="1">
        <f t="shared" si="15"/>
        <v>1.651</v>
      </c>
      <c r="I35" s="1" t="str">
        <f t="shared" si="16"/>
        <v>39.39 (37.739-41.041)</v>
      </c>
      <c r="J35">
        <f>(ROUND(G35/G11,4)-1)</f>
        <v>-4.390000000000005E-2</v>
      </c>
    </row>
    <row r="36" spans="1:17" x14ac:dyDescent="0.25">
      <c r="E36" s="2"/>
      <c r="G36" s="1"/>
      <c r="H36" s="1"/>
      <c r="I36" s="1"/>
      <c r="L36" t="s">
        <v>9</v>
      </c>
      <c r="M36" t="s">
        <v>10</v>
      </c>
      <c r="N36" t="s">
        <v>4</v>
      </c>
      <c r="O36" t="s">
        <v>3</v>
      </c>
      <c r="P36" t="s">
        <v>13</v>
      </c>
      <c r="Q36" t="s">
        <v>14</v>
      </c>
    </row>
    <row r="37" spans="1:17" x14ac:dyDescent="0.25">
      <c r="E37" s="2"/>
      <c r="G37" s="1"/>
      <c r="H37" s="1"/>
      <c r="I37" s="1"/>
      <c r="K37" t="s">
        <v>6</v>
      </c>
      <c r="L37">
        <f>J48</f>
        <v>-2.2700000000000053E-2</v>
      </c>
      <c r="M37">
        <f>J49</f>
        <v>1.5000000000000568E-3</v>
      </c>
      <c r="N37">
        <f>J50</f>
        <v>2.0999999999999908E-3</v>
      </c>
      <c r="O37">
        <f>J51</f>
        <v>1.7000000000000348E-3</v>
      </c>
      <c r="P37">
        <f>J52</f>
        <v>-1.3000000000000012E-2</v>
      </c>
      <c r="Q37">
        <f>J53</f>
        <v>-4.8599999999999977E-2</v>
      </c>
    </row>
    <row r="38" spans="1:17" x14ac:dyDescent="0.25">
      <c r="A38" s="1" t="s">
        <v>12</v>
      </c>
      <c r="E38" s="2"/>
      <c r="G38" s="1"/>
      <c r="H38" s="1"/>
      <c r="I38" s="1"/>
      <c r="K38" t="s">
        <v>7</v>
      </c>
      <c r="L38">
        <f>J56</f>
        <v>-0.31740000000000002</v>
      </c>
      <c r="M38">
        <f>J57</f>
        <v>2.5999999999999357E-3</v>
      </c>
      <c r="N38">
        <f>J58</f>
        <v>-9.6000000000000529E-3</v>
      </c>
      <c r="O38" s="2">
        <f>J59</f>
        <v>-3.3999999999999586E-3</v>
      </c>
      <c r="P38">
        <f>J60</f>
        <v>-4.3999999999999595E-3</v>
      </c>
      <c r="Q38">
        <f>J61</f>
        <v>-7.1999999999999842E-3</v>
      </c>
    </row>
    <row r="39" spans="1:17" x14ac:dyDescent="0.25">
      <c r="A39" t="s">
        <v>5</v>
      </c>
      <c r="G39" s="1"/>
      <c r="H39" s="1"/>
      <c r="I39" s="1"/>
      <c r="K39" t="s">
        <v>8</v>
      </c>
      <c r="L39">
        <f>J64</f>
        <v>-0.33850000000000002</v>
      </c>
      <c r="M39">
        <f>J65</f>
        <v>4.3999999999999595E-3</v>
      </c>
      <c r="N39">
        <f>J66</f>
        <v>-6.0000000000000053E-3</v>
      </c>
      <c r="O39">
        <f>J67</f>
        <v>-1.0000000000000009E-3</v>
      </c>
      <c r="P39">
        <f>J68</f>
        <v>-1.3800000000000034E-2</v>
      </c>
      <c r="Q39">
        <f>J69</f>
        <v>-4.7799999999999954E-2</v>
      </c>
    </row>
    <row r="40" spans="1:17" x14ac:dyDescent="0.25">
      <c r="A40" t="s">
        <v>9</v>
      </c>
      <c r="B40">
        <v>19.829999999999998</v>
      </c>
      <c r="C40">
        <v>19.829999999999998</v>
      </c>
      <c r="D40">
        <v>19.920000000000002</v>
      </c>
      <c r="E40">
        <v>19.829999999999998</v>
      </c>
      <c r="F40">
        <v>19.829999999999998</v>
      </c>
      <c r="G40" s="1">
        <f t="shared" ref="G40:G69" si="17">ROUND(AVERAGE(B40:F40),2)</f>
        <v>19.850000000000001</v>
      </c>
      <c r="H40" s="1">
        <f t="shared" ref="H40:H69" si="18">ROUND(_xlfn.STDEV.P(B40:F40),3)</f>
        <v>3.5999999999999997E-2</v>
      </c>
      <c r="I40" s="1" t="str">
        <f t="shared" ref="I40:I69" si="19">G40&amp;" ("&amp;(G40 - H40)&amp;"-"&amp;(G40 + H40)&amp;")"</f>
        <v>19.85 (19.814-19.886)</v>
      </c>
      <c r="O40" s="2"/>
    </row>
    <row r="41" spans="1:17" x14ac:dyDescent="0.25">
      <c r="A41" t="s">
        <v>10</v>
      </c>
      <c r="B41">
        <v>27.52</v>
      </c>
      <c r="C41">
        <v>27.17</v>
      </c>
      <c r="D41">
        <v>27.11</v>
      </c>
      <c r="E41">
        <v>27.52</v>
      </c>
      <c r="F41">
        <v>27.22</v>
      </c>
      <c r="G41" s="1">
        <f t="shared" si="17"/>
        <v>27.31</v>
      </c>
      <c r="H41" s="1">
        <f t="shared" si="18"/>
        <v>0.17699999999999999</v>
      </c>
      <c r="I41" s="1" t="str">
        <f t="shared" si="19"/>
        <v>27.31 (27.133-27.487)</v>
      </c>
    </row>
    <row r="42" spans="1:17" x14ac:dyDescent="0.25">
      <c r="A42" t="s">
        <v>4</v>
      </c>
      <c r="B42">
        <v>33.58</v>
      </c>
      <c r="C42">
        <v>33.43</v>
      </c>
      <c r="D42">
        <v>33.24</v>
      </c>
      <c r="E42">
        <v>33.58</v>
      </c>
      <c r="F42">
        <v>33.5</v>
      </c>
      <c r="G42" s="1">
        <f t="shared" si="17"/>
        <v>33.47</v>
      </c>
      <c r="H42" s="1">
        <f t="shared" si="18"/>
        <v>0.126</v>
      </c>
      <c r="I42" s="1" t="str">
        <f t="shared" si="19"/>
        <v>33.47 (33.344-33.596)</v>
      </c>
    </row>
    <row r="43" spans="1:17" x14ac:dyDescent="0.25">
      <c r="A43" t="s">
        <v>3</v>
      </c>
      <c r="B43">
        <v>29.79</v>
      </c>
      <c r="C43">
        <v>29.52</v>
      </c>
      <c r="D43">
        <v>29.41</v>
      </c>
      <c r="E43">
        <v>29.79</v>
      </c>
      <c r="F43">
        <v>29.58</v>
      </c>
      <c r="G43" s="1">
        <f t="shared" si="17"/>
        <v>29.62</v>
      </c>
      <c r="H43" s="1">
        <f t="shared" si="18"/>
        <v>0.151</v>
      </c>
      <c r="I43" s="1" t="str">
        <f t="shared" si="19"/>
        <v>29.62 (29.469-29.771)</v>
      </c>
    </row>
    <row r="44" spans="1:17" x14ac:dyDescent="0.25">
      <c r="A44" t="s">
        <v>13</v>
      </c>
      <c r="B44">
        <v>963.16</v>
      </c>
      <c r="C44">
        <v>965.6</v>
      </c>
      <c r="D44">
        <v>964.81</v>
      </c>
      <c r="E44">
        <v>963.16</v>
      </c>
      <c r="F44">
        <v>963.9</v>
      </c>
      <c r="G44" s="1">
        <f t="shared" si="17"/>
        <v>964.13</v>
      </c>
      <c r="H44" s="1">
        <f t="shared" si="18"/>
        <v>0.95499999999999996</v>
      </c>
      <c r="I44" s="1" t="str">
        <f t="shared" si="19"/>
        <v>964.13 (963.175-965.085)</v>
      </c>
    </row>
    <row r="45" spans="1:17" x14ac:dyDescent="0.25">
      <c r="A45" t="s">
        <v>14</v>
      </c>
      <c r="B45">
        <v>37.5</v>
      </c>
      <c r="C45">
        <v>38.11</v>
      </c>
      <c r="D45">
        <v>37.51</v>
      </c>
      <c r="E45">
        <v>37.5</v>
      </c>
      <c r="F45">
        <v>37.74</v>
      </c>
      <c r="G45" s="1">
        <f t="shared" si="17"/>
        <v>37.67</v>
      </c>
      <c r="H45" s="1">
        <f t="shared" si="18"/>
        <v>0.23699999999999999</v>
      </c>
      <c r="I45" s="1" t="str">
        <f t="shared" si="19"/>
        <v>37.67 (37.433-37.907)</v>
      </c>
    </row>
    <row r="46" spans="1:17" x14ac:dyDescent="0.25">
      <c r="E46" s="2"/>
      <c r="G46" s="1"/>
      <c r="H46" s="1"/>
      <c r="I46" s="1"/>
    </row>
    <row r="47" spans="1:17" x14ac:dyDescent="0.25">
      <c r="A47" t="s">
        <v>6</v>
      </c>
      <c r="E47" s="2"/>
      <c r="G47" s="1"/>
      <c r="H47" s="1"/>
      <c r="I47" s="1"/>
    </row>
    <row r="48" spans="1:17" x14ac:dyDescent="0.25">
      <c r="A48" t="s">
        <v>9</v>
      </c>
      <c r="B48">
        <v>19.420000000000002</v>
      </c>
      <c r="C48">
        <v>19.5</v>
      </c>
      <c r="D48">
        <v>19.5</v>
      </c>
      <c r="E48" s="2">
        <v>19.5</v>
      </c>
      <c r="F48">
        <v>19.079999999999998</v>
      </c>
      <c r="G48" s="1">
        <f t="shared" si="17"/>
        <v>19.399999999999999</v>
      </c>
      <c r="H48" s="1">
        <f t="shared" si="18"/>
        <v>0.16300000000000001</v>
      </c>
      <c r="I48" s="1" t="str">
        <f t="shared" si="19"/>
        <v>19.4 (19.237-19.563)</v>
      </c>
      <c r="J48">
        <f t="shared" ref="J48:J53" si="20">(ROUND(G48/G40,4)-1)</f>
        <v>-2.2700000000000053E-2</v>
      </c>
    </row>
    <row r="49" spans="1:10" x14ac:dyDescent="0.25">
      <c r="A49" t="s">
        <v>10</v>
      </c>
      <c r="B49">
        <v>27.43</v>
      </c>
      <c r="C49">
        <v>27.36</v>
      </c>
      <c r="D49">
        <v>27.26</v>
      </c>
      <c r="E49" s="2">
        <v>27.45</v>
      </c>
      <c r="F49">
        <v>27.25</v>
      </c>
      <c r="G49" s="1">
        <f t="shared" si="17"/>
        <v>27.35</v>
      </c>
      <c r="H49" s="1">
        <f t="shared" si="18"/>
        <v>8.3000000000000004E-2</v>
      </c>
      <c r="I49" s="1" t="str">
        <f t="shared" si="19"/>
        <v>27.35 (27.267-27.433)</v>
      </c>
      <c r="J49">
        <f t="shared" si="20"/>
        <v>1.5000000000000568E-3</v>
      </c>
    </row>
    <row r="50" spans="1:10" x14ac:dyDescent="0.25">
      <c r="A50" t="s">
        <v>4</v>
      </c>
      <c r="B50">
        <v>33.71</v>
      </c>
      <c r="C50">
        <v>33.56</v>
      </c>
      <c r="D50">
        <v>33.25</v>
      </c>
      <c r="E50" s="2">
        <v>33.67</v>
      </c>
      <c r="F50">
        <v>33.53</v>
      </c>
      <c r="G50" s="1">
        <f t="shared" si="17"/>
        <v>33.54</v>
      </c>
      <c r="H50" s="1">
        <f t="shared" si="18"/>
        <v>0.161</v>
      </c>
      <c r="I50" s="1" t="str">
        <f t="shared" si="19"/>
        <v>33.54 (33.379-33.701)</v>
      </c>
      <c r="J50">
        <f t="shared" si="20"/>
        <v>2.0999999999999908E-3</v>
      </c>
    </row>
    <row r="51" spans="1:10" x14ac:dyDescent="0.25">
      <c r="A51" t="s">
        <v>3</v>
      </c>
      <c r="B51">
        <v>29.78</v>
      </c>
      <c r="C51">
        <v>29.68</v>
      </c>
      <c r="D51">
        <v>29.5</v>
      </c>
      <c r="E51" s="2">
        <v>29.78</v>
      </c>
      <c r="F51">
        <v>29.6</v>
      </c>
      <c r="G51" s="1">
        <f t="shared" si="17"/>
        <v>29.67</v>
      </c>
      <c r="H51" s="1">
        <f t="shared" si="18"/>
        <v>0.108</v>
      </c>
      <c r="I51" s="1" t="str">
        <f t="shared" si="19"/>
        <v>29.67 (29.562-29.778)</v>
      </c>
      <c r="J51">
        <f t="shared" si="20"/>
        <v>1.7000000000000348E-3</v>
      </c>
    </row>
    <row r="52" spans="1:10" x14ac:dyDescent="0.25">
      <c r="A52" t="s">
        <v>13</v>
      </c>
      <c r="B52">
        <v>951.3</v>
      </c>
      <c r="C52">
        <v>951.75</v>
      </c>
      <c r="D52">
        <v>953.34</v>
      </c>
      <c r="E52" s="2">
        <v>950.42</v>
      </c>
      <c r="F52">
        <v>951.32</v>
      </c>
      <c r="G52" s="1">
        <f t="shared" si="17"/>
        <v>951.63</v>
      </c>
      <c r="H52" s="1">
        <f t="shared" si="18"/>
        <v>0.96</v>
      </c>
      <c r="I52" s="1" t="str">
        <f t="shared" si="19"/>
        <v>951.63 (950.67-952.59)</v>
      </c>
      <c r="J52">
        <f t="shared" si="20"/>
        <v>-1.3000000000000012E-2</v>
      </c>
    </row>
    <row r="53" spans="1:10" x14ac:dyDescent="0.25">
      <c r="A53" t="s">
        <v>14</v>
      </c>
      <c r="B53">
        <v>35.44</v>
      </c>
      <c r="C53">
        <v>36.11</v>
      </c>
      <c r="D53">
        <v>36.11</v>
      </c>
      <c r="E53" s="2">
        <v>35.92</v>
      </c>
      <c r="F53">
        <v>35.6</v>
      </c>
      <c r="G53" s="1">
        <f t="shared" si="17"/>
        <v>35.840000000000003</v>
      </c>
      <c r="H53" s="1">
        <f t="shared" si="18"/>
        <v>0.27200000000000002</v>
      </c>
      <c r="I53" s="1" t="str">
        <f t="shared" si="19"/>
        <v>35.84 (35.568-36.112)</v>
      </c>
      <c r="J53">
        <f t="shared" si="20"/>
        <v>-4.8599999999999977E-2</v>
      </c>
    </row>
    <row r="54" spans="1:10" x14ac:dyDescent="0.25">
      <c r="E54" s="1"/>
      <c r="G54" s="1"/>
      <c r="H54" s="1"/>
      <c r="I54" s="1"/>
    </row>
    <row r="55" spans="1:10" x14ac:dyDescent="0.25">
      <c r="A55" t="s">
        <v>7</v>
      </c>
      <c r="E55" s="2"/>
      <c r="G55" s="1"/>
      <c r="H55" s="1"/>
      <c r="I55" s="1"/>
    </row>
    <row r="56" spans="1:10" x14ac:dyDescent="0.25">
      <c r="A56" t="s">
        <v>9</v>
      </c>
      <c r="B56">
        <v>13.67</v>
      </c>
      <c r="C56">
        <v>13.5</v>
      </c>
      <c r="D56">
        <v>13.5</v>
      </c>
      <c r="E56" s="2">
        <v>13.42</v>
      </c>
      <c r="F56">
        <v>13.67</v>
      </c>
      <c r="G56" s="1">
        <f t="shared" si="17"/>
        <v>13.55</v>
      </c>
      <c r="H56" s="1">
        <f t="shared" si="18"/>
        <v>0.10100000000000001</v>
      </c>
      <c r="I56" s="1" t="str">
        <f t="shared" si="19"/>
        <v>13.55 (13.449-13.651)</v>
      </c>
      <c r="J56">
        <f t="shared" ref="J56:J61" si="21">(ROUND(G56/G40,4)-1)</f>
        <v>-0.31740000000000002</v>
      </c>
    </row>
    <row r="57" spans="1:10" x14ac:dyDescent="0.25">
      <c r="A57" t="s">
        <v>10</v>
      </c>
      <c r="B57">
        <v>27.59</v>
      </c>
      <c r="C57">
        <v>27.45</v>
      </c>
      <c r="D57">
        <v>27.24</v>
      </c>
      <c r="E57" s="2">
        <v>27.3</v>
      </c>
      <c r="F57">
        <v>27.32</v>
      </c>
      <c r="G57" s="1">
        <f t="shared" si="17"/>
        <v>27.38</v>
      </c>
      <c r="H57" s="1">
        <f t="shared" si="18"/>
        <v>0.125</v>
      </c>
      <c r="I57" s="1" t="str">
        <f t="shared" si="19"/>
        <v>27.38 (27.255-27.505)</v>
      </c>
      <c r="J57">
        <f t="shared" si="21"/>
        <v>2.5999999999999357E-3</v>
      </c>
    </row>
    <row r="58" spans="1:10" x14ac:dyDescent="0.25">
      <c r="A58" t="s">
        <v>4</v>
      </c>
      <c r="B58">
        <v>33.21</v>
      </c>
      <c r="C58">
        <v>33.33</v>
      </c>
      <c r="D58">
        <v>32.99</v>
      </c>
      <c r="E58" s="2">
        <v>33.020000000000003</v>
      </c>
      <c r="F58">
        <v>33.200000000000003</v>
      </c>
      <c r="G58" s="1">
        <f t="shared" si="17"/>
        <v>33.15</v>
      </c>
      <c r="H58" s="1">
        <f t="shared" si="18"/>
        <v>0.127</v>
      </c>
      <c r="I58" s="1" t="str">
        <f t="shared" si="19"/>
        <v>33.15 (33.023-33.277)</v>
      </c>
      <c r="J58">
        <f t="shared" si="21"/>
        <v>-9.6000000000000529E-3</v>
      </c>
    </row>
    <row r="59" spans="1:10" x14ac:dyDescent="0.25">
      <c r="A59" t="s">
        <v>3</v>
      </c>
      <c r="B59">
        <v>29.67</v>
      </c>
      <c r="C59">
        <v>29.63</v>
      </c>
      <c r="D59">
        <v>29.37</v>
      </c>
      <c r="E59">
        <v>29.42</v>
      </c>
      <c r="F59">
        <v>29.5</v>
      </c>
      <c r="G59" s="1">
        <f t="shared" si="17"/>
        <v>29.52</v>
      </c>
      <c r="H59" s="1">
        <f t="shared" si="18"/>
        <v>0.11600000000000001</v>
      </c>
      <c r="I59" s="1" t="str">
        <f t="shared" si="19"/>
        <v>29.52 (29.404-29.636)</v>
      </c>
      <c r="J59">
        <f t="shared" si="21"/>
        <v>-3.3999999999999586E-3</v>
      </c>
    </row>
    <row r="60" spans="1:10" x14ac:dyDescent="0.25">
      <c r="A60" t="s">
        <v>13</v>
      </c>
      <c r="B60">
        <v>947.23</v>
      </c>
      <c r="C60">
        <v>961.85</v>
      </c>
      <c r="D60">
        <v>963</v>
      </c>
      <c r="E60">
        <v>963.75</v>
      </c>
      <c r="F60">
        <v>963.46</v>
      </c>
      <c r="G60" s="1">
        <f t="shared" si="17"/>
        <v>959.86</v>
      </c>
      <c r="H60" s="1">
        <f t="shared" si="18"/>
        <v>6.3470000000000004</v>
      </c>
      <c r="I60" s="1" t="str">
        <f t="shared" si="19"/>
        <v>959.86 (953.513-966.207)</v>
      </c>
      <c r="J60">
        <f t="shared" si="21"/>
        <v>-4.3999999999999595E-3</v>
      </c>
    </row>
    <row r="61" spans="1:10" x14ac:dyDescent="0.25">
      <c r="A61" t="s">
        <v>14</v>
      </c>
      <c r="B61">
        <v>37.17</v>
      </c>
      <c r="C61">
        <v>37.15</v>
      </c>
      <c r="D61">
        <v>37.32</v>
      </c>
      <c r="E61">
        <v>37.75</v>
      </c>
      <c r="F61">
        <v>37.619999999999997</v>
      </c>
      <c r="G61" s="1">
        <f t="shared" si="17"/>
        <v>37.4</v>
      </c>
      <c r="H61" s="1">
        <f t="shared" si="18"/>
        <v>0.24199999999999999</v>
      </c>
      <c r="I61" s="1" t="str">
        <f t="shared" si="19"/>
        <v>37.4 (37.158-37.642)</v>
      </c>
      <c r="J61">
        <f t="shared" si="21"/>
        <v>-7.1999999999999842E-3</v>
      </c>
    </row>
    <row r="62" spans="1:10" x14ac:dyDescent="0.25">
      <c r="B62" s="1"/>
      <c r="G62" s="1"/>
      <c r="H62" s="1"/>
      <c r="I62" s="1"/>
    </row>
    <row r="63" spans="1:10" x14ac:dyDescent="0.25">
      <c r="A63" s="2" t="s">
        <v>8</v>
      </c>
      <c r="G63" s="1"/>
      <c r="H63" s="1"/>
      <c r="I63" s="1"/>
    </row>
    <row r="64" spans="1:10" x14ac:dyDescent="0.25">
      <c r="A64" t="s">
        <v>9</v>
      </c>
      <c r="B64">
        <v>13.25</v>
      </c>
      <c r="C64">
        <v>13</v>
      </c>
      <c r="D64">
        <v>13.08</v>
      </c>
      <c r="E64" s="1">
        <v>13.17</v>
      </c>
      <c r="F64">
        <v>13.17</v>
      </c>
      <c r="G64" s="1">
        <f t="shared" si="17"/>
        <v>13.13</v>
      </c>
      <c r="H64" s="1">
        <f t="shared" si="18"/>
        <v>8.5999999999999993E-2</v>
      </c>
      <c r="I64" s="1" t="str">
        <f t="shared" si="19"/>
        <v>13.13 (13.044-13.216)</v>
      </c>
      <c r="J64">
        <f t="shared" ref="J64:J69" si="22">(ROUND(G64/G40,4)-1)</f>
        <v>-0.33850000000000002</v>
      </c>
    </row>
    <row r="65" spans="1:15" x14ac:dyDescent="0.25">
      <c r="A65" t="s">
        <v>10</v>
      </c>
      <c r="B65">
        <v>27.46</v>
      </c>
      <c r="C65">
        <v>27.35</v>
      </c>
      <c r="D65">
        <v>27.55</v>
      </c>
      <c r="E65" s="2">
        <v>27.28</v>
      </c>
      <c r="F65">
        <v>27.49</v>
      </c>
      <c r="G65" s="1">
        <f t="shared" si="17"/>
        <v>27.43</v>
      </c>
      <c r="H65" s="1">
        <f t="shared" si="18"/>
        <v>9.8000000000000004E-2</v>
      </c>
      <c r="I65" s="1" t="str">
        <f t="shared" si="19"/>
        <v>27.43 (27.332-27.528)</v>
      </c>
      <c r="J65">
        <f t="shared" si="22"/>
        <v>4.3999999999999595E-3</v>
      </c>
    </row>
    <row r="66" spans="1:15" x14ac:dyDescent="0.25">
      <c r="A66" t="s">
        <v>4</v>
      </c>
      <c r="B66">
        <v>33.130000000000003</v>
      </c>
      <c r="C66">
        <v>33.54</v>
      </c>
      <c r="D66">
        <v>33.28</v>
      </c>
      <c r="E66" s="2">
        <v>33.47</v>
      </c>
      <c r="F66">
        <v>32.92</v>
      </c>
      <c r="G66" s="1">
        <f t="shared" si="17"/>
        <v>33.270000000000003</v>
      </c>
      <c r="H66" s="1">
        <f t="shared" si="18"/>
        <v>0.22600000000000001</v>
      </c>
      <c r="I66" s="1" t="str">
        <f t="shared" si="19"/>
        <v>33.27 (33.044-33.496)</v>
      </c>
      <c r="J66">
        <f t="shared" si="22"/>
        <v>-6.0000000000000053E-3</v>
      </c>
      <c r="O66" s="2"/>
    </row>
    <row r="67" spans="1:15" x14ac:dyDescent="0.25">
      <c r="A67" t="s">
        <v>3</v>
      </c>
      <c r="B67">
        <v>29.56</v>
      </c>
      <c r="C67">
        <v>29.65</v>
      </c>
      <c r="D67">
        <v>29.67</v>
      </c>
      <c r="E67" s="2">
        <v>29.58</v>
      </c>
      <c r="F67">
        <v>29.5</v>
      </c>
      <c r="G67" s="1">
        <f t="shared" si="17"/>
        <v>29.59</v>
      </c>
      <c r="H67" s="1">
        <f t="shared" si="18"/>
        <v>6.2E-2</v>
      </c>
      <c r="I67" s="1" t="str">
        <f t="shared" si="19"/>
        <v>29.59 (29.528-29.652)</v>
      </c>
      <c r="J67">
        <f t="shared" si="22"/>
        <v>-1.0000000000000009E-3</v>
      </c>
    </row>
    <row r="68" spans="1:15" x14ac:dyDescent="0.25">
      <c r="A68" t="s">
        <v>13</v>
      </c>
      <c r="B68">
        <v>953.44</v>
      </c>
      <c r="C68">
        <v>947.97</v>
      </c>
      <c r="D68">
        <v>951.58</v>
      </c>
      <c r="E68" s="2">
        <v>950.2</v>
      </c>
      <c r="F68">
        <v>950.9</v>
      </c>
      <c r="G68" s="1">
        <f t="shared" si="17"/>
        <v>950.82</v>
      </c>
      <c r="H68" s="1">
        <f t="shared" si="18"/>
        <v>1.786</v>
      </c>
      <c r="I68" s="1" t="str">
        <f t="shared" si="19"/>
        <v>950.82 (949.034-952.606)</v>
      </c>
      <c r="J68">
        <f t="shared" si="22"/>
        <v>-1.3800000000000034E-2</v>
      </c>
    </row>
    <row r="69" spans="1:15" x14ac:dyDescent="0.25">
      <c r="A69" t="s">
        <v>14</v>
      </c>
      <c r="B69">
        <v>36.36</v>
      </c>
      <c r="C69">
        <v>35.58</v>
      </c>
      <c r="D69">
        <v>35.78</v>
      </c>
      <c r="E69" s="2">
        <v>35.76</v>
      </c>
      <c r="F69">
        <v>35.89</v>
      </c>
      <c r="G69" s="1">
        <f t="shared" si="17"/>
        <v>35.869999999999997</v>
      </c>
      <c r="H69" s="1">
        <f t="shared" si="18"/>
        <v>0.26300000000000001</v>
      </c>
      <c r="I69" s="1" t="str">
        <f t="shared" si="19"/>
        <v>35.87 (35.607-36.133)</v>
      </c>
      <c r="J69">
        <f t="shared" si="22"/>
        <v>-4.7799999999999954E-2</v>
      </c>
    </row>
    <row r="70" spans="1:15" x14ac:dyDescent="0.25">
      <c r="E70" s="2"/>
      <c r="G70" s="1"/>
      <c r="H70" s="1"/>
      <c r="I70" s="1"/>
    </row>
    <row r="71" spans="1:15" x14ac:dyDescent="0.25">
      <c r="E71" s="2"/>
      <c r="G71" s="1"/>
      <c r="H71" s="1"/>
      <c r="I71" s="1"/>
    </row>
    <row r="72" spans="1:15" x14ac:dyDescent="0.25">
      <c r="A72" s="5"/>
      <c r="G72" s="1"/>
      <c r="H72" s="1"/>
      <c r="I72" s="1"/>
    </row>
    <row r="73" spans="1:15" x14ac:dyDescent="0.25">
      <c r="G73" s="1"/>
      <c r="H73" s="1"/>
      <c r="I73" s="1"/>
    </row>
    <row r="74" spans="1:15" x14ac:dyDescent="0.25">
      <c r="G74" s="1"/>
      <c r="H74" s="1"/>
      <c r="I74" s="1"/>
    </row>
    <row r="75" spans="1:15" x14ac:dyDescent="0.25">
      <c r="G75" s="1"/>
      <c r="H75" s="1"/>
      <c r="I75" s="1"/>
    </row>
    <row r="76" spans="1:15" x14ac:dyDescent="0.25">
      <c r="G76" s="1"/>
      <c r="H76" s="1"/>
      <c r="I76" s="1"/>
    </row>
    <row r="77" spans="1:15" x14ac:dyDescent="0.25">
      <c r="E77" s="1"/>
      <c r="G77" s="1"/>
      <c r="H77" s="1"/>
      <c r="I77" s="1"/>
    </row>
    <row r="78" spans="1:15" x14ac:dyDescent="0.25">
      <c r="A78" s="5"/>
      <c r="E78" s="1"/>
      <c r="G78" s="1"/>
      <c r="H78" s="1"/>
      <c r="I78" s="1"/>
    </row>
    <row r="79" spans="1:15" x14ac:dyDescent="0.25">
      <c r="E79" s="2"/>
      <c r="G79" s="1"/>
      <c r="H79" s="1"/>
      <c r="I79" s="1"/>
    </row>
    <row r="80" spans="1:15" x14ac:dyDescent="0.25">
      <c r="E80" s="2"/>
      <c r="G80" s="1"/>
      <c r="H80" s="1"/>
      <c r="I80" s="1"/>
    </row>
    <row r="81" spans="1:9" x14ac:dyDescent="0.25">
      <c r="E81" s="2"/>
      <c r="G81" s="1"/>
      <c r="H81" s="1"/>
      <c r="I81" s="1"/>
    </row>
    <row r="82" spans="1:9" x14ac:dyDescent="0.25">
      <c r="E82" s="2"/>
      <c r="G82" s="1"/>
      <c r="H82" s="1"/>
      <c r="I82" s="1"/>
    </row>
    <row r="83" spans="1:9" x14ac:dyDescent="0.25">
      <c r="E83" s="2"/>
      <c r="G83" s="1"/>
      <c r="H83" s="1"/>
      <c r="I83" s="1"/>
    </row>
    <row r="84" spans="1:9" x14ac:dyDescent="0.25">
      <c r="G84" s="1"/>
      <c r="H84" s="1"/>
      <c r="I84" s="1"/>
    </row>
    <row r="85" spans="1:9" x14ac:dyDescent="0.25">
      <c r="G85" s="1"/>
      <c r="H85" s="1"/>
      <c r="I85" s="1"/>
    </row>
    <row r="86" spans="1:9" x14ac:dyDescent="0.25">
      <c r="G86" s="1"/>
      <c r="H86" s="1"/>
      <c r="I86" s="1"/>
    </row>
    <row r="87" spans="1:9" x14ac:dyDescent="0.25">
      <c r="G87" s="1"/>
      <c r="H87" s="1"/>
      <c r="I87" s="1"/>
    </row>
    <row r="90" spans="1:9" x14ac:dyDescent="0.25">
      <c r="A90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563C-4ED5-46DA-9B33-57485B91CD7F}">
  <dimension ref="A2:V90"/>
  <sheetViews>
    <sheetView topLeftCell="A22" zoomScale="115" zoomScaleNormal="115" workbookViewId="0">
      <selection activeCell="T49" sqref="T49"/>
    </sheetView>
  </sheetViews>
  <sheetFormatPr defaultRowHeight="15.75" x14ac:dyDescent="0.25"/>
  <cols>
    <col min="1" max="1" width="21" customWidth="1"/>
    <col min="2" max="3" width="16" customWidth="1"/>
    <col min="4" max="5" width="15.5703125" customWidth="1"/>
    <col min="6" max="6" width="14" customWidth="1"/>
    <col min="7" max="7" width="9.5703125" bestFit="1" customWidth="1"/>
    <col min="8" max="8" width="9.5703125" customWidth="1"/>
    <col min="9" max="9" width="27.28515625" customWidth="1"/>
    <col min="10" max="10" width="10.85546875" customWidth="1"/>
    <col min="11" max="11" width="21.7109375" customWidth="1"/>
    <col min="15" max="15" width="10.140625" customWidth="1"/>
  </cols>
  <sheetData>
    <row r="2" spans="1:22" x14ac:dyDescent="0.25">
      <c r="A2" s="1"/>
      <c r="B2" s="1"/>
    </row>
    <row r="3" spans="1:22" x14ac:dyDescent="0.25">
      <c r="A3" s="6" t="s">
        <v>11</v>
      </c>
      <c r="B3" s="1"/>
      <c r="L3" s="1"/>
      <c r="M3" s="1"/>
    </row>
    <row r="4" spans="1:22" x14ac:dyDescent="0.25">
      <c r="O4" s="1"/>
    </row>
    <row r="5" spans="1:22" ht="15.95" customHeight="1" x14ac:dyDescent="0.25">
      <c r="A5" t="s">
        <v>5</v>
      </c>
      <c r="E5" s="1"/>
      <c r="G5" s="1" t="s">
        <v>0</v>
      </c>
      <c r="H5" s="1" t="s">
        <v>2</v>
      </c>
      <c r="I5" s="1"/>
      <c r="J5" t="s">
        <v>1</v>
      </c>
      <c r="L5" t="s">
        <v>9</v>
      </c>
      <c r="M5" t="s">
        <v>10</v>
      </c>
      <c r="N5" t="s">
        <v>4</v>
      </c>
      <c r="O5" t="s">
        <v>3</v>
      </c>
      <c r="P5" t="s">
        <v>13</v>
      </c>
      <c r="Q5" t="s">
        <v>14</v>
      </c>
    </row>
    <row r="6" spans="1:22" x14ac:dyDescent="0.25">
      <c r="A6" t="s">
        <v>9</v>
      </c>
      <c r="B6">
        <v>30.33</v>
      </c>
      <c r="C6">
        <v>28.75</v>
      </c>
      <c r="D6">
        <v>34.83</v>
      </c>
      <c r="E6" s="2">
        <v>32</v>
      </c>
      <c r="F6">
        <v>27.33</v>
      </c>
      <c r="G6" s="1">
        <f>ROUND(AVERAGE(B6:F6),2)</f>
        <v>30.65</v>
      </c>
      <c r="H6" s="1">
        <f>ROUND(_xlfn.STDEV.P(B6:F6),3)</f>
        <v>2.609</v>
      </c>
      <c r="I6" s="1" t="str">
        <f>G6&amp;" ("&amp;(G6 - H6)&amp;"-"&amp;(G6 + H6)&amp;")"</f>
        <v>30.65 (28.041-33.259)</v>
      </c>
      <c r="K6" t="s">
        <v>6</v>
      </c>
      <c r="L6">
        <f>J14</f>
        <v>9.0700000000000003E-2</v>
      </c>
      <c r="M6">
        <f>J15</f>
        <v>-1.9000000000000128E-3</v>
      </c>
      <c r="N6">
        <f>J16</f>
        <v>-2.9100000000000015E-2</v>
      </c>
      <c r="O6">
        <f>J17</f>
        <v>-1.6299999999999981E-2</v>
      </c>
      <c r="P6">
        <f>J18</f>
        <v>-4.2999999999999705E-3</v>
      </c>
      <c r="Q6">
        <f>J19</f>
        <v>-2.8900000000000037E-2</v>
      </c>
    </row>
    <row r="7" spans="1:22" x14ac:dyDescent="0.25">
      <c r="A7" t="s">
        <v>10</v>
      </c>
      <c r="B7">
        <v>30.76</v>
      </c>
      <c r="C7">
        <v>30.47</v>
      </c>
      <c r="D7">
        <v>30.98</v>
      </c>
      <c r="E7" s="2">
        <v>30.82</v>
      </c>
      <c r="F7">
        <v>30.86</v>
      </c>
      <c r="G7" s="1">
        <f>ROUND(AVERAGE(B7:F7),2)</f>
        <v>30.78</v>
      </c>
      <c r="H7" s="1">
        <f>ROUND(_xlfn.STDEV.P(B7:F7),3)</f>
        <v>0.17</v>
      </c>
      <c r="I7" s="1" t="str">
        <f>G7&amp;" ("&amp;(G7 - H7)&amp;"-"&amp;(G7 + H7)&amp;")"</f>
        <v>30.78 (30.61-30.95)</v>
      </c>
      <c r="K7" t="s">
        <v>7</v>
      </c>
      <c r="L7">
        <f>J22</f>
        <v>-8.550000000000002E-2</v>
      </c>
      <c r="M7">
        <f>J23</f>
        <v>-2.6000000000000467E-3</v>
      </c>
      <c r="N7">
        <f>J24</f>
        <v>2.2999999999999909E-2</v>
      </c>
      <c r="O7" s="2">
        <f>J25</f>
        <v>1.0599999999999943E-2</v>
      </c>
      <c r="P7">
        <f>J26</f>
        <v>-5.0999999999999934E-3</v>
      </c>
      <c r="Q7">
        <f>J27</f>
        <v>-6.6000000000000503E-3</v>
      </c>
    </row>
    <row r="8" spans="1:22" x14ac:dyDescent="0.25">
      <c r="A8" t="s">
        <v>4</v>
      </c>
      <c r="B8">
        <v>60.19</v>
      </c>
      <c r="C8">
        <v>51.82</v>
      </c>
      <c r="D8">
        <v>58.26</v>
      </c>
      <c r="E8" s="2">
        <v>53.17</v>
      </c>
      <c r="F8">
        <v>56.71</v>
      </c>
      <c r="G8" s="1">
        <f>ROUND(AVERAGE(B8:F8),2)</f>
        <v>56.03</v>
      </c>
      <c r="H8" s="1">
        <f>ROUND(_xlfn.STDEV.P(B8:F8),3)</f>
        <v>3.1190000000000002</v>
      </c>
      <c r="I8" s="1" t="str">
        <f>G8&amp;" ("&amp;(G8 - H8)&amp;"-"&amp;(G8 + H8)&amp;")"</f>
        <v>56.03 (52.911-59.149)</v>
      </c>
      <c r="K8" t="s">
        <v>8</v>
      </c>
      <c r="L8">
        <f>J30</f>
        <v>-0.18500000000000005</v>
      </c>
      <c r="M8">
        <f>J31</f>
        <v>-1.2299999999999978E-2</v>
      </c>
      <c r="N8">
        <f>J32</f>
        <v>0.1694</v>
      </c>
      <c r="O8">
        <f>J33</f>
        <v>8.4100000000000064E-2</v>
      </c>
      <c r="P8">
        <f>J34</f>
        <v>-5.4999999999999494E-3</v>
      </c>
      <c r="Q8">
        <f>J35</f>
        <v>-4.9599999999999977E-2</v>
      </c>
    </row>
    <row r="9" spans="1:22" x14ac:dyDescent="0.25">
      <c r="A9" t="s">
        <v>3</v>
      </c>
      <c r="B9">
        <v>42.13</v>
      </c>
      <c r="C9">
        <v>38.72</v>
      </c>
      <c r="D9">
        <v>41.54</v>
      </c>
      <c r="E9" s="2">
        <v>39.450000000000003</v>
      </c>
      <c r="F9">
        <v>40.840000000000003</v>
      </c>
      <c r="G9" s="1">
        <f>ROUND(AVERAGE(B9:F9),2)</f>
        <v>40.54</v>
      </c>
      <c r="H9" s="1">
        <f>ROUND(_xlfn.STDEV.P(B9:F9),3)</f>
        <v>1.274</v>
      </c>
      <c r="I9" s="1" t="str">
        <f>G9&amp;" ("&amp;(G9 - H9)&amp;"-"&amp;(G9 + H9)&amp;")"</f>
        <v>40.54 (39.266-41.814)</v>
      </c>
      <c r="R9" s="1"/>
      <c r="S9" s="2"/>
      <c r="T9" s="2"/>
      <c r="U9" s="2"/>
      <c r="V9" s="2"/>
    </row>
    <row r="10" spans="1:22" x14ac:dyDescent="0.25">
      <c r="A10" t="s">
        <v>13</v>
      </c>
      <c r="B10">
        <v>967.52</v>
      </c>
      <c r="C10">
        <v>954.66</v>
      </c>
      <c r="D10">
        <v>959.73</v>
      </c>
      <c r="E10" s="2">
        <v>965.33</v>
      </c>
      <c r="F10">
        <v>955.46</v>
      </c>
      <c r="G10" s="1">
        <f t="shared" ref="G10:G11" si="0">ROUND(AVERAGE(B10:F10),2)</f>
        <v>960.54</v>
      </c>
      <c r="H10" s="1">
        <f t="shared" ref="H10:H11" si="1">ROUND(_xlfn.STDEV.P(B10:F10),3)</f>
        <v>5.1520000000000001</v>
      </c>
      <c r="I10" s="1" t="str">
        <f t="shared" ref="I10:I11" si="2">G10&amp;" ("&amp;(G10 - H10)&amp;"-"&amp;(G10 + H10)&amp;")"</f>
        <v>960.54 (955.388-965.692)</v>
      </c>
      <c r="R10" s="1"/>
      <c r="S10" s="2"/>
      <c r="T10" s="2"/>
      <c r="U10" s="2"/>
      <c r="V10" s="2"/>
    </row>
    <row r="11" spans="1:22" x14ac:dyDescent="0.25">
      <c r="A11" t="s">
        <v>14</v>
      </c>
      <c r="B11">
        <v>40.53</v>
      </c>
      <c r="C11">
        <v>41.2</v>
      </c>
      <c r="D11">
        <v>40.770000000000003</v>
      </c>
      <c r="E11" s="2">
        <v>43.07</v>
      </c>
      <c r="F11">
        <v>40.17</v>
      </c>
      <c r="G11" s="1">
        <f t="shared" si="0"/>
        <v>41.15</v>
      </c>
      <c r="H11" s="1">
        <f t="shared" si="1"/>
        <v>1.018</v>
      </c>
      <c r="I11" s="1" t="str">
        <f t="shared" si="2"/>
        <v>41.15 (40.132-42.168)</v>
      </c>
      <c r="R11" s="1"/>
      <c r="S11" s="2"/>
      <c r="T11" s="2"/>
      <c r="U11" s="2"/>
      <c r="V11" s="2"/>
    </row>
    <row r="12" spans="1:22" x14ac:dyDescent="0.25">
      <c r="E12" s="2"/>
      <c r="G12" s="1"/>
      <c r="H12" s="1"/>
      <c r="I12" s="1"/>
    </row>
    <row r="13" spans="1:22" x14ac:dyDescent="0.25">
      <c r="A13" t="s">
        <v>6</v>
      </c>
      <c r="E13" s="2"/>
      <c r="G13" s="1"/>
      <c r="H13" s="1"/>
      <c r="I13" s="1"/>
    </row>
    <row r="14" spans="1:22" x14ac:dyDescent="0.25">
      <c r="A14" t="s">
        <v>9</v>
      </c>
      <c r="B14">
        <v>36</v>
      </c>
      <c r="C14">
        <v>44.83</v>
      </c>
      <c r="D14">
        <v>31.25</v>
      </c>
      <c r="E14" s="2">
        <v>28.08</v>
      </c>
      <c r="F14">
        <v>27</v>
      </c>
      <c r="G14" s="1">
        <f>ROUND(AVERAGE(B14:F14),2)</f>
        <v>33.43</v>
      </c>
      <c r="H14" s="1">
        <f>ROUND(_xlfn.STDEV.P(B14:F14),3)</f>
        <v>6.5010000000000003</v>
      </c>
      <c r="I14" s="1" t="str">
        <f t="shared" ref="I14:I24" si="3">G14&amp;" ("&amp;(G14 - H14)&amp;"-"&amp;(G14 + H14)&amp;")"</f>
        <v>33.43 (26.929-39.931)</v>
      </c>
      <c r="J14">
        <f t="shared" ref="J14:J19" si="4">(ROUND(G14/G6,4)-1)</f>
        <v>9.0700000000000003E-2</v>
      </c>
    </row>
    <row r="15" spans="1:22" x14ac:dyDescent="0.25">
      <c r="A15" t="s">
        <v>10</v>
      </c>
      <c r="B15">
        <v>30.65</v>
      </c>
      <c r="C15">
        <v>30.83</v>
      </c>
      <c r="D15">
        <v>30.6</v>
      </c>
      <c r="E15" s="2">
        <v>30.74</v>
      </c>
      <c r="F15">
        <v>30.76</v>
      </c>
      <c r="G15" s="1">
        <f>ROUND(AVERAGE(B15:F15),2)</f>
        <v>30.72</v>
      </c>
      <c r="H15" s="1">
        <f>ROUND(_xlfn.STDEV.P(B15:F15),3)</f>
        <v>8.2000000000000003E-2</v>
      </c>
      <c r="I15" s="1" t="str">
        <f t="shared" si="3"/>
        <v>30.72 (30.638-30.802)</v>
      </c>
      <c r="J15">
        <f t="shared" si="4"/>
        <v>-1.9000000000000128E-3</v>
      </c>
    </row>
    <row r="16" spans="1:22" x14ac:dyDescent="0.25">
      <c r="A16" t="s">
        <v>4</v>
      </c>
      <c r="B16">
        <v>55.14</v>
      </c>
      <c r="C16">
        <v>56.76</v>
      </c>
      <c r="D16">
        <v>53.91</v>
      </c>
      <c r="E16" s="2">
        <v>54.78</v>
      </c>
      <c r="F16">
        <v>51.41</v>
      </c>
      <c r="G16" s="1">
        <f>ROUND(AVERAGE(B16:F16),2)</f>
        <v>54.4</v>
      </c>
      <c r="H16" s="1">
        <f>ROUND(_xlfn.STDEV.P(B16:F16),3)</f>
        <v>1.7569999999999999</v>
      </c>
      <c r="I16" s="1" t="str">
        <f t="shared" si="3"/>
        <v>54.4 (52.643-56.157)</v>
      </c>
      <c r="J16">
        <f t="shared" si="4"/>
        <v>-2.9100000000000015E-2</v>
      </c>
    </row>
    <row r="17" spans="1:15" x14ac:dyDescent="0.25">
      <c r="A17" t="s">
        <v>3</v>
      </c>
      <c r="B17">
        <v>40.119999999999997</v>
      </c>
      <c r="C17">
        <v>40.89</v>
      </c>
      <c r="D17">
        <v>39.61</v>
      </c>
      <c r="E17" s="2">
        <v>40.03</v>
      </c>
      <c r="F17">
        <v>38.729999999999997</v>
      </c>
      <c r="G17" s="1">
        <f>ROUND(AVERAGE(B17:F17),2)</f>
        <v>39.880000000000003</v>
      </c>
      <c r="H17" s="1">
        <f>ROUND(_xlfn.STDEV.P(B17:F17),3)</f>
        <v>0.70599999999999996</v>
      </c>
      <c r="I17" s="1" t="str">
        <f>G17&amp;" ("&amp;(G17 - H17)&amp;"-"&amp;(G17 + H17)&amp;")"</f>
        <v>39.88 (39.174-40.586)</v>
      </c>
      <c r="J17">
        <f t="shared" si="4"/>
        <v>-1.6299999999999981E-2</v>
      </c>
    </row>
    <row r="18" spans="1:15" x14ac:dyDescent="0.25">
      <c r="A18" t="s">
        <v>13</v>
      </c>
      <c r="B18">
        <v>953.84</v>
      </c>
      <c r="C18">
        <v>963.01</v>
      </c>
      <c r="D18">
        <v>958.61</v>
      </c>
      <c r="E18" s="2">
        <v>952.43</v>
      </c>
      <c r="F18">
        <v>954.13</v>
      </c>
      <c r="G18" s="1">
        <f t="shared" ref="G18:G19" si="5">ROUND(AVERAGE(B18:F18),2)</f>
        <v>956.4</v>
      </c>
      <c r="H18" s="1">
        <f t="shared" ref="H18:H19" si="6">ROUND(_xlfn.STDEV.P(B18:F18),3)</f>
        <v>3.9</v>
      </c>
      <c r="I18" s="1" t="str">
        <f t="shared" ref="I18:I19" si="7">G18&amp;" ("&amp;(G18 - H18)&amp;"-"&amp;(G18 + H18)&amp;")"</f>
        <v>956.4 (952.5-960.3)</v>
      </c>
      <c r="J18">
        <f t="shared" si="4"/>
        <v>-4.2999999999999705E-3</v>
      </c>
    </row>
    <row r="19" spans="1:15" x14ac:dyDescent="0.25">
      <c r="A19" t="s">
        <v>14</v>
      </c>
      <c r="B19">
        <v>40.43</v>
      </c>
      <c r="C19">
        <v>41.9</v>
      </c>
      <c r="D19">
        <v>40.270000000000003</v>
      </c>
      <c r="E19" s="2">
        <v>37.229999999999997</v>
      </c>
      <c r="F19">
        <v>39.97</v>
      </c>
      <c r="G19" s="1">
        <f t="shared" si="5"/>
        <v>39.96</v>
      </c>
      <c r="H19" s="1">
        <f t="shared" si="6"/>
        <v>1.5189999999999999</v>
      </c>
      <c r="I19" s="1" t="str">
        <f t="shared" si="7"/>
        <v>39.96 (38.441-41.479)</v>
      </c>
      <c r="J19">
        <f t="shared" si="4"/>
        <v>-2.8900000000000037E-2</v>
      </c>
    </row>
    <row r="20" spans="1:15" x14ac:dyDescent="0.25">
      <c r="E20" s="2"/>
      <c r="G20" s="1"/>
      <c r="H20" s="1"/>
      <c r="I20" s="1"/>
    </row>
    <row r="21" spans="1:15" x14ac:dyDescent="0.25">
      <c r="A21" t="s">
        <v>7</v>
      </c>
      <c r="E21" s="2"/>
      <c r="G21" s="1"/>
      <c r="H21" s="1"/>
      <c r="I21" s="1"/>
      <c r="O21" s="1"/>
    </row>
    <row r="22" spans="1:15" x14ac:dyDescent="0.25">
      <c r="A22" t="s">
        <v>9</v>
      </c>
      <c r="B22" s="5">
        <v>29</v>
      </c>
      <c r="C22" s="4">
        <v>27.42</v>
      </c>
      <c r="D22" s="5">
        <v>27.33</v>
      </c>
      <c r="E22" s="4">
        <v>27.42</v>
      </c>
      <c r="F22" s="5">
        <v>29</v>
      </c>
      <c r="G22" s="1">
        <f>ROUND(AVERAGE(B22:F22),2)</f>
        <v>28.03</v>
      </c>
      <c r="H22" s="1">
        <f>ROUND(_xlfn.STDEV.P(B22:F22),3)</f>
        <v>0.78900000000000003</v>
      </c>
      <c r="I22" s="1" t="str">
        <f t="shared" si="3"/>
        <v>28.03 (27.241-28.819)</v>
      </c>
      <c r="J22">
        <f>(ROUND(G22/G6,4)-1)</f>
        <v>-8.550000000000002E-2</v>
      </c>
      <c r="O22" s="1"/>
    </row>
    <row r="23" spans="1:15" x14ac:dyDescent="0.25">
      <c r="A23" t="s">
        <v>10</v>
      </c>
      <c r="B23" s="5">
        <v>30.5</v>
      </c>
      <c r="C23" s="4">
        <v>30.76</v>
      </c>
      <c r="D23" s="5">
        <v>30.97</v>
      </c>
      <c r="E23" s="4">
        <v>30.76</v>
      </c>
      <c r="F23" s="5">
        <v>30.5</v>
      </c>
      <c r="G23" s="1">
        <f>ROUND(AVERAGE(B23:F23),2)</f>
        <v>30.7</v>
      </c>
      <c r="H23" s="1">
        <f>ROUND(_xlfn.STDEV.P(B23:F23),3)</f>
        <v>0.17899999999999999</v>
      </c>
      <c r="I23" s="1" t="str">
        <f t="shared" si="3"/>
        <v>30.7 (30.521-30.879)</v>
      </c>
      <c r="J23">
        <f>(ROUND(G23/G7,4)-1)</f>
        <v>-2.6000000000000467E-3</v>
      </c>
    </row>
    <row r="24" spans="1:15" x14ac:dyDescent="0.25">
      <c r="A24" t="s">
        <v>4</v>
      </c>
      <c r="B24" s="5">
        <v>60.47</v>
      </c>
      <c r="C24" s="4">
        <v>56.12</v>
      </c>
      <c r="D24" s="5">
        <v>53.42</v>
      </c>
      <c r="E24" s="4">
        <v>56.12</v>
      </c>
      <c r="F24" s="5">
        <v>60.47</v>
      </c>
      <c r="G24" s="1">
        <f>ROUND(AVERAGE(B24:F24),2)</f>
        <v>57.32</v>
      </c>
      <c r="H24" s="1">
        <f>ROUND(_xlfn.STDEV.P(B24:F24),3)</f>
        <v>2.754</v>
      </c>
      <c r="I24" s="1" t="str">
        <f t="shared" si="3"/>
        <v>57.32 (54.566-60.074)</v>
      </c>
      <c r="J24">
        <f>(ROUND(G24/G8,4)-1)</f>
        <v>2.2999999999999909E-2</v>
      </c>
    </row>
    <row r="25" spans="1:15" x14ac:dyDescent="0.25">
      <c r="A25" t="s">
        <v>3</v>
      </c>
      <c r="B25" s="5">
        <v>42.07</v>
      </c>
      <c r="C25" s="4">
        <v>40.549999999999997</v>
      </c>
      <c r="D25" s="5">
        <v>39.630000000000003</v>
      </c>
      <c r="E25" s="4">
        <v>40.549999999999997</v>
      </c>
      <c r="F25" s="5">
        <v>42.07</v>
      </c>
      <c r="G25" s="1">
        <f>ROUND(AVERAGE(B25:F25),2)</f>
        <v>40.97</v>
      </c>
      <c r="H25" s="1">
        <f>ROUND(_xlfn.STDEV.P(B25:F25),3)</f>
        <v>0.95599999999999996</v>
      </c>
      <c r="I25" s="1" t="str">
        <f>G25&amp;" ("&amp;(G25 - H25)&amp;"-"&amp;(G25 + H25)&amp;")"</f>
        <v>40.97 (40.014-41.926)</v>
      </c>
      <c r="J25">
        <f>(ROUND(G25/G9,4)-1)</f>
        <v>1.0599999999999943E-2</v>
      </c>
    </row>
    <row r="26" spans="1:15" x14ac:dyDescent="0.25">
      <c r="A26" t="s">
        <v>13</v>
      </c>
      <c r="B26" s="5">
        <v>967.07</v>
      </c>
      <c r="C26" s="4">
        <v>964.66</v>
      </c>
      <c r="D26" s="5">
        <v>947.83</v>
      </c>
      <c r="E26" s="4">
        <v>948.66</v>
      </c>
      <c r="F26" s="5">
        <v>950.07</v>
      </c>
      <c r="G26" s="1">
        <f t="shared" ref="G26:G27" si="8">ROUND(AVERAGE(B26:F26),2)</f>
        <v>955.66</v>
      </c>
      <c r="H26" s="1">
        <f t="shared" ref="H26:H27" si="9">ROUND(_xlfn.STDEV.P(B26:F26),3)</f>
        <v>8.3989999999999991</v>
      </c>
      <c r="I26" s="1" t="str">
        <f t="shared" ref="I26:I27" si="10">G26&amp;" ("&amp;(G26 - H26)&amp;"-"&amp;(G26 + H26)&amp;")"</f>
        <v>955.66 (947.261-964.059)</v>
      </c>
      <c r="J26">
        <f t="shared" ref="J26" si="11">(ROUND(G26/G10,4)-1)</f>
        <v>-5.0999999999999934E-3</v>
      </c>
    </row>
    <row r="27" spans="1:15" x14ac:dyDescent="0.25">
      <c r="A27" t="s">
        <v>14</v>
      </c>
      <c r="B27" s="5">
        <v>41.02</v>
      </c>
      <c r="C27" s="4">
        <v>40.44</v>
      </c>
      <c r="D27" s="5">
        <v>41.47</v>
      </c>
      <c r="E27" s="4">
        <v>40.44</v>
      </c>
      <c r="F27" s="5">
        <v>41.02</v>
      </c>
      <c r="G27" s="1">
        <f t="shared" si="8"/>
        <v>40.880000000000003</v>
      </c>
      <c r="H27" s="1">
        <f t="shared" si="9"/>
        <v>0.39400000000000002</v>
      </c>
      <c r="I27" s="1" t="str">
        <f t="shared" si="10"/>
        <v>40.88 (40.486-41.274)</v>
      </c>
      <c r="J27">
        <f>(ROUND(G27/G11,4)-1)</f>
        <v>-6.6000000000000503E-3</v>
      </c>
    </row>
    <row r="28" spans="1:15" x14ac:dyDescent="0.25">
      <c r="E28" s="2"/>
      <c r="G28" s="1"/>
      <c r="H28" s="1"/>
      <c r="I28" s="1"/>
    </row>
    <row r="29" spans="1:15" x14ac:dyDescent="0.25">
      <c r="A29" s="2" t="s">
        <v>8</v>
      </c>
      <c r="E29" s="2"/>
      <c r="G29" s="1"/>
      <c r="H29" s="1"/>
      <c r="I29" s="1"/>
    </row>
    <row r="30" spans="1:15" x14ac:dyDescent="0.25">
      <c r="A30" t="s">
        <v>9</v>
      </c>
      <c r="B30">
        <v>23.75</v>
      </c>
      <c r="C30">
        <v>27.75</v>
      </c>
      <c r="D30">
        <v>24.08</v>
      </c>
      <c r="E30" s="2">
        <v>23.08</v>
      </c>
      <c r="F30">
        <v>26.25</v>
      </c>
      <c r="G30" s="1">
        <f>ROUND(AVERAGE(B30:F30),2)</f>
        <v>24.98</v>
      </c>
      <c r="H30" s="1">
        <f>ROUND(_xlfn.STDEV.P(B30:F30),3)</f>
        <v>1.7450000000000001</v>
      </c>
      <c r="I30" s="1" t="str">
        <f t="shared" ref="I30:I32" si="12">G30&amp;" ("&amp;(G30 - H30)&amp;"-"&amp;(G30 + H30)&amp;")"</f>
        <v>24.98 (23.235-26.725)</v>
      </c>
      <c r="J30">
        <f t="shared" ref="J30:J35" si="13">(ROUND(G30/G6,4)-1)</f>
        <v>-0.18500000000000005</v>
      </c>
    </row>
    <row r="31" spans="1:15" x14ac:dyDescent="0.25">
      <c r="A31" t="s">
        <v>10</v>
      </c>
      <c r="B31">
        <v>30.04</v>
      </c>
      <c r="C31">
        <v>30.77</v>
      </c>
      <c r="D31">
        <v>30.46</v>
      </c>
      <c r="E31" s="1">
        <v>30.3</v>
      </c>
      <c r="F31">
        <v>30.43</v>
      </c>
      <c r="G31" s="1">
        <f>ROUND(AVERAGE(B31:F31),2)</f>
        <v>30.4</v>
      </c>
      <c r="H31" s="1">
        <f>ROUND(_xlfn.STDEV.P(B31:F31),3)</f>
        <v>0.23699999999999999</v>
      </c>
      <c r="I31" s="1" t="str">
        <f t="shared" si="12"/>
        <v>30.4 (30.163-30.637)</v>
      </c>
      <c r="J31">
        <f t="shared" si="13"/>
        <v>-1.2299999999999978E-2</v>
      </c>
    </row>
    <row r="32" spans="1:15" x14ac:dyDescent="0.25">
      <c r="A32" t="s">
        <v>4</v>
      </c>
      <c r="B32">
        <v>70.540000000000006</v>
      </c>
      <c r="C32">
        <v>63.19</v>
      </c>
      <c r="D32">
        <v>64.150000000000006</v>
      </c>
      <c r="E32" s="2">
        <v>66.19</v>
      </c>
      <c r="F32">
        <v>63.55</v>
      </c>
      <c r="G32" s="1">
        <f>ROUND(AVERAGE(B32:F32),2)</f>
        <v>65.52</v>
      </c>
      <c r="H32" s="1">
        <f>ROUND(_xlfn.STDEV.P(B32:F32),3)</f>
        <v>2.714</v>
      </c>
      <c r="I32" s="1" t="str">
        <f t="shared" si="12"/>
        <v>65.52 (62.806-68.234)</v>
      </c>
      <c r="J32">
        <f t="shared" si="13"/>
        <v>0.1694</v>
      </c>
    </row>
    <row r="33" spans="1:17" x14ac:dyDescent="0.25">
      <c r="A33" t="s">
        <v>3</v>
      </c>
      <c r="B33">
        <v>45.67</v>
      </c>
      <c r="C33">
        <v>43.29</v>
      </c>
      <c r="D33">
        <v>43.46</v>
      </c>
      <c r="E33" s="2">
        <v>44.13</v>
      </c>
      <c r="F33">
        <v>43.19</v>
      </c>
      <c r="G33" s="1">
        <f>ROUND(AVERAGE(B33:F33),2)</f>
        <v>43.95</v>
      </c>
      <c r="H33" s="1">
        <f>ROUND(_xlfn.STDEV.P(B33:F33),3)</f>
        <v>0.92100000000000004</v>
      </c>
      <c r="I33" s="1" t="str">
        <f>G33&amp;" ("&amp;(G33 - H33)&amp;"-"&amp;(G33 + H33)&amp;")"</f>
        <v>43.95 (43.029-44.871)</v>
      </c>
      <c r="J33">
        <f t="shared" si="13"/>
        <v>8.4100000000000064E-2</v>
      </c>
    </row>
    <row r="34" spans="1:17" x14ac:dyDescent="0.25">
      <c r="A34" t="s">
        <v>13</v>
      </c>
      <c r="B34">
        <v>953.29</v>
      </c>
      <c r="C34">
        <v>959.91</v>
      </c>
      <c r="D34">
        <v>954.9</v>
      </c>
      <c r="E34" s="2">
        <v>956.5</v>
      </c>
      <c r="F34">
        <v>951.59</v>
      </c>
      <c r="G34" s="1">
        <f t="shared" ref="G34:G35" si="14">ROUND(AVERAGE(B34:F34),2)</f>
        <v>955.24</v>
      </c>
      <c r="H34" s="1">
        <f t="shared" ref="H34:H35" si="15">ROUND(_xlfn.STDEV.P(B34:F34),3)</f>
        <v>2.851</v>
      </c>
      <c r="I34" s="1" t="str">
        <f t="shared" ref="I34:I35" si="16">G34&amp;" ("&amp;(G34 - H34)&amp;"-"&amp;(G34 + H34)&amp;")"</f>
        <v>955.24 (952.389-958.091)</v>
      </c>
      <c r="J34">
        <f t="shared" si="13"/>
        <v>-5.4999999999999494E-3</v>
      </c>
    </row>
    <row r="35" spans="1:17" x14ac:dyDescent="0.25">
      <c r="A35" t="s">
        <v>14</v>
      </c>
      <c r="B35">
        <v>37.909999999999997</v>
      </c>
      <c r="C35">
        <v>40.340000000000003</v>
      </c>
      <c r="D35">
        <v>38.76</v>
      </c>
      <c r="E35" s="2">
        <v>39.18</v>
      </c>
      <c r="F35">
        <v>39.369999999999997</v>
      </c>
      <c r="G35" s="1">
        <f t="shared" si="14"/>
        <v>39.11</v>
      </c>
      <c r="H35" s="1">
        <f t="shared" si="15"/>
        <v>0.79300000000000004</v>
      </c>
      <c r="I35" s="1" t="str">
        <f t="shared" si="16"/>
        <v>39.11 (38.317-39.903)</v>
      </c>
      <c r="J35">
        <f t="shared" si="13"/>
        <v>-4.9599999999999977E-2</v>
      </c>
    </row>
    <row r="36" spans="1:17" x14ac:dyDescent="0.25">
      <c r="E36" s="2"/>
      <c r="G36" s="1"/>
      <c r="H36" s="1"/>
      <c r="I36" s="1"/>
      <c r="L36" t="s">
        <v>9</v>
      </c>
      <c r="M36" t="s">
        <v>10</v>
      </c>
      <c r="N36" t="s">
        <v>4</v>
      </c>
      <c r="O36" t="s">
        <v>3</v>
      </c>
      <c r="P36" t="s">
        <v>13</v>
      </c>
      <c r="Q36" t="s">
        <v>14</v>
      </c>
    </row>
    <row r="37" spans="1:17" x14ac:dyDescent="0.25">
      <c r="E37" s="2"/>
      <c r="G37" s="1"/>
      <c r="H37" s="1"/>
      <c r="I37" s="1"/>
      <c r="K37" t="s">
        <v>6</v>
      </c>
      <c r="L37">
        <f>J48</f>
        <v>-2.0199999999999996E-2</v>
      </c>
      <c r="M37">
        <f>J49</f>
        <v>2.1999999999999797E-3</v>
      </c>
      <c r="N37">
        <f>J50</f>
        <v>3.9000000000000146E-3</v>
      </c>
      <c r="O37">
        <f>J51</f>
        <v>2.6999999999999247E-3</v>
      </c>
      <c r="P37">
        <f>J52</f>
        <v>-1.4800000000000035E-2</v>
      </c>
      <c r="Q37">
        <f>J53</f>
        <v>-4.2799999999999949E-2</v>
      </c>
    </row>
    <row r="38" spans="1:17" x14ac:dyDescent="0.25">
      <c r="A38" s="1" t="s">
        <v>12</v>
      </c>
      <c r="E38" s="2"/>
      <c r="G38" s="1"/>
      <c r="H38" s="1"/>
      <c r="I38" s="1"/>
      <c r="K38" t="s">
        <v>7</v>
      </c>
      <c r="L38">
        <f>J56</f>
        <v>-0.10840000000000005</v>
      </c>
      <c r="M38">
        <f>J57</f>
        <v>-1.8000000000000238E-3</v>
      </c>
      <c r="N38">
        <f>J58</f>
        <v>3.6000000000000476E-3</v>
      </c>
      <c r="O38" s="2">
        <f>J59</f>
        <v>6.9999999999992291E-4</v>
      </c>
      <c r="P38">
        <f>J60</f>
        <v>-1.2999999999999678E-3</v>
      </c>
      <c r="Q38">
        <f>J61</f>
        <v>-2.7000000000000357E-3</v>
      </c>
    </row>
    <row r="39" spans="1:17" x14ac:dyDescent="0.25">
      <c r="A39" t="s">
        <v>5</v>
      </c>
      <c r="G39" s="1"/>
      <c r="H39" s="1"/>
      <c r="I39" s="1"/>
      <c r="K39" t="s">
        <v>8</v>
      </c>
      <c r="L39">
        <f>J64</f>
        <v>-0.23550000000000004</v>
      </c>
      <c r="M39">
        <f>J65</f>
        <v>5.1000000000001044E-3</v>
      </c>
      <c r="N39">
        <f>J66</f>
        <v>2.9999999999996696E-4</v>
      </c>
      <c r="O39">
        <f>J67</f>
        <v>2.0000000000000018E-3</v>
      </c>
      <c r="P39">
        <f>J68</f>
        <v>-1.4499999999999957E-2</v>
      </c>
      <c r="Q39">
        <f>J69</f>
        <v>-4.6300000000000008E-2</v>
      </c>
    </row>
    <row r="40" spans="1:17" x14ac:dyDescent="0.25">
      <c r="A40" t="s">
        <v>9</v>
      </c>
      <c r="B40">
        <v>19.75</v>
      </c>
      <c r="C40">
        <v>19.829999999999998</v>
      </c>
      <c r="D40">
        <v>19.829999999999998</v>
      </c>
      <c r="E40" s="2">
        <v>20</v>
      </c>
      <c r="F40">
        <v>19.75</v>
      </c>
      <c r="G40" s="1">
        <f t="shared" ref="G40:G69" si="17">ROUND(AVERAGE(B40:F40),2)</f>
        <v>19.829999999999998</v>
      </c>
      <c r="H40" s="1">
        <f t="shared" ref="H40:H69" si="18">ROUND(_xlfn.STDEV.P(B40:F40),3)</f>
        <v>9.0999999999999998E-2</v>
      </c>
      <c r="I40" s="1" t="str">
        <f t="shared" ref="I40:I69" si="19">G40&amp;" ("&amp;(G40 - H40)&amp;"-"&amp;(G40 + H40)&amp;")"</f>
        <v>19.83 (19.739-19.921)</v>
      </c>
      <c r="O40" s="2"/>
    </row>
    <row r="41" spans="1:17" x14ac:dyDescent="0.25">
      <c r="A41" t="s">
        <v>10</v>
      </c>
      <c r="B41">
        <v>27.26</v>
      </c>
      <c r="C41">
        <v>27.16</v>
      </c>
      <c r="D41">
        <v>27.27</v>
      </c>
      <c r="E41" s="2">
        <v>27.38</v>
      </c>
      <c r="F41">
        <v>27.4</v>
      </c>
      <c r="G41" s="1">
        <f t="shared" si="17"/>
        <v>27.29</v>
      </c>
      <c r="H41" s="1">
        <f t="shared" si="18"/>
        <v>8.7999999999999995E-2</v>
      </c>
      <c r="I41" s="1" t="str">
        <f t="shared" si="19"/>
        <v>27.29 (27.202-27.378)</v>
      </c>
    </row>
    <row r="42" spans="1:17" x14ac:dyDescent="0.25">
      <c r="A42" t="s">
        <v>4</v>
      </c>
      <c r="B42">
        <v>33.39</v>
      </c>
      <c r="C42">
        <v>33.29</v>
      </c>
      <c r="D42">
        <v>33.17</v>
      </c>
      <c r="E42" s="2">
        <v>33.299999999999997</v>
      </c>
      <c r="F42">
        <v>33.14</v>
      </c>
      <c r="G42" s="1">
        <f t="shared" si="17"/>
        <v>33.26</v>
      </c>
      <c r="H42" s="1">
        <f t="shared" si="18"/>
        <v>9.1999999999999998E-2</v>
      </c>
      <c r="I42" s="1" t="str">
        <f t="shared" si="19"/>
        <v>33.26 (33.168-33.352)</v>
      </c>
    </row>
    <row r="43" spans="1:17" x14ac:dyDescent="0.25">
      <c r="A43" t="s">
        <v>3</v>
      </c>
      <c r="B43">
        <v>29.56</v>
      </c>
      <c r="C43">
        <v>29.46</v>
      </c>
      <c r="D43">
        <v>29.48</v>
      </c>
      <c r="E43" s="2">
        <v>29.6</v>
      </c>
      <c r="F43">
        <v>29.55</v>
      </c>
      <c r="G43" s="1">
        <f t="shared" si="17"/>
        <v>29.53</v>
      </c>
      <c r="H43" s="1">
        <f t="shared" si="18"/>
        <v>5.1999999999999998E-2</v>
      </c>
      <c r="I43" s="1" t="str">
        <f t="shared" si="19"/>
        <v>29.53 (29.478-29.582)</v>
      </c>
    </row>
    <row r="44" spans="1:17" x14ac:dyDescent="0.25">
      <c r="A44" t="s">
        <v>13</v>
      </c>
      <c r="B44">
        <v>966.04</v>
      </c>
      <c r="C44">
        <v>964.21</v>
      </c>
      <c r="D44">
        <v>964.73</v>
      </c>
      <c r="E44" s="2">
        <v>965.32</v>
      </c>
      <c r="F44">
        <v>963.91</v>
      </c>
      <c r="G44" s="1">
        <f t="shared" si="17"/>
        <v>964.84</v>
      </c>
      <c r="H44" s="1">
        <f t="shared" si="18"/>
        <v>0.76700000000000002</v>
      </c>
      <c r="I44" s="1" t="str">
        <f t="shared" si="19"/>
        <v>964.84 (964.073-965.607)</v>
      </c>
    </row>
    <row r="45" spans="1:17" x14ac:dyDescent="0.25">
      <c r="A45" t="s">
        <v>14</v>
      </c>
      <c r="B45">
        <v>37.83</v>
      </c>
      <c r="C45">
        <v>37.69</v>
      </c>
      <c r="D45">
        <v>37.32</v>
      </c>
      <c r="E45" s="2">
        <v>37.590000000000003</v>
      </c>
      <c r="F45">
        <v>37.6</v>
      </c>
      <c r="G45" s="1">
        <f t="shared" si="17"/>
        <v>37.61</v>
      </c>
      <c r="H45" s="1">
        <f t="shared" si="18"/>
        <v>0.16700000000000001</v>
      </c>
      <c r="I45" s="1" t="str">
        <f t="shared" si="19"/>
        <v>37.61 (37.443-37.777)</v>
      </c>
    </row>
    <row r="46" spans="1:17" x14ac:dyDescent="0.25">
      <c r="E46" s="2"/>
      <c r="G46" s="1"/>
      <c r="H46" s="1"/>
      <c r="I46" s="1"/>
    </row>
    <row r="47" spans="1:17" x14ac:dyDescent="0.25">
      <c r="A47" t="s">
        <v>6</v>
      </c>
      <c r="E47" s="2"/>
      <c r="G47" s="1"/>
      <c r="H47" s="1"/>
      <c r="I47" s="1"/>
    </row>
    <row r="48" spans="1:17" x14ac:dyDescent="0.25">
      <c r="A48" t="s">
        <v>9</v>
      </c>
      <c r="B48">
        <v>19.579999999999998</v>
      </c>
      <c r="C48">
        <v>19.5</v>
      </c>
      <c r="D48">
        <v>19.25</v>
      </c>
      <c r="E48" s="2">
        <v>19.329999999999998</v>
      </c>
      <c r="F48">
        <v>19.5</v>
      </c>
      <c r="G48" s="1">
        <f t="shared" si="17"/>
        <v>19.43</v>
      </c>
      <c r="H48" s="1">
        <f t="shared" si="18"/>
        <v>0.122</v>
      </c>
      <c r="I48" s="1" t="str">
        <f t="shared" si="19"/>
        <v>19.43 (19.308-19.552)</v>
      </c>
      <c r="J48">
        <f t="shared" ref="J48:J53" si="20">(ROUND(G48/G40,4)-1)</f>
        <v>-2.0199999999999996E-2</v>
      </c>
    </row>
    <row r="49" spans="1:10" x14ac:dyDescent="0.25">
      <c r="A49" t="s">
        <v>10</v>
      </c>
      <c r="B49">
        <v>27.63</v>
      </c>
      <c r="C49">
        <v>27.38</v>
      </c>
      <c r="D49">
        <v>27.37</v>
      </c>
      <c r="E49" s="2">
        <v>27.26</v>
      </c>
      <c r="F49">
        <v>27.09</v>
      </c>
      <c r="G49" s="1">
        <f t="shared" si="17"/>
        <v>27.35</v>
      </c>
      <c r="H49" s="1">
        <f t="shared" si="18"/>
        <v>0.17599999999999999</v>
      </c>
      <c r="I49" s="1" t="str">
        <f t="shared" si="19"/>
        <v>27.35 (27.174-27.526)</v>
      </c>
      <c r="J49">
        <f t="shared" si="20"/>
        <v>2.1999999999999797E-3</v>
      </c>
    </row>
    <row r="50" spans="1:10" x14ac:dyDescent="0.25">
      <c r="A50" t="s">
        <v>4</v>
      </c>
      <c r="B50">
        <v>33.51</v>
      </c>
      <c r="C50">
        <v>33.299999999999997</v>
      </c>
      <c r="D50">
        <v>33.28</v>
      </c>
      <c r="E50" s="2">
        <v>33.47</v>
      </c>
      <c r="F50">
        <v>33.380000000000003</v>
      </c>
      <c r="G50" s="1">
        <f t="shared" si="17"/>
        <v>33.39</v>
      </c>
      <c r="H50" s="1">
        <f t="shared" si="18"/>
        <v>9.0999999999999998E-2</v>
      </c>
      <c r="I50" s="1" t="str">
        <f t="shared" si="19"/>
        <v>33.39 (33.299-33.481)</v>
      </c>
      <c r="J50">
        <f t="shared" si="20"/>
        <v>3.9000000000000146E-3</v>
      </c>
    </row>
    <row r="51" spans="1:10" x14ac:dyDescent="0.25">
      <c r="A51" t="s">
        <v>3</v>
      </c>
      <c r="B51">
        <v>29.83</v>
      </c>
      <c r="C51">
        <v>29.6</v>
      </c>
      <c r="D51">
        <v>29.58</v>
      </c>
      <c r="E51" s="2">
        <v>29.58</v>
      </c>
      <c r="F51">
        <v>29.45</v>
      </c>
      <c r="G51" s="1">
        <f t="shared" si="17"/>
        <v>29.61</v>
      </c>
      <c r="H51" s="1">
        <f t="shared" si="18"/>
        <v>0.123</v>
      </c>
      <c r="I51" s="1" t="str">
        <f t="shared" si="19"/>
        <v>29.61 (29.487-29.733)</v>
      </c>
      <c r="J51">
        <f t="shared" si="20"/>
        <v>2.6999999999999247E-3</v>
      </c>
    </row>
    <row r="52" spans="1:10" x14ac:dyDescent="0.25">
      <c r="A52" t="s">
        <v>13</v>
      </c>
      <c r="B52">
        <v>950.47</v>
      </c>
      <c r="C52">
        <v>949.82</v>
      </c>
      <c r="D52">
        <v>951.86</v>
      </c>
      <c r="E52" s="2">
        <v>950.21</v>
      </c>
      <c r="F52">
        <v>950.35</v>
      </c>
      <c r="G52" s="1">
        <f t="shared" si="17"/>
        <v>950.54</v>
      </c>
      <c r="H52" s="1">
        <f t="shared" si="18"/>
        <v>0.69399999999999995</v>
      </c>
      <c r="I52" s="1" t="str">
        <f t="shared" si="19"/>
        <v>950.54 (949.846-951.234)</v>
      </c>
      <c r="J52">
        <f t="shared" si="20"/>
        <v>-1.4800000000000035E-2</v>
      </c>
    </row>
    <row r="53" spans="1:10" x14ac:dyDescent="0.25">
      <c r="A53" t="s">
        <v>14</v>
      </c>
      <c r="B53">
        <v>35.11</v>
      </c>
      <c r="C53">
        <v>35.9</v>
      </c>
      <c r="D53">
        <v>36.49</v>
      </c>
      <c r="E53" s="2">
        <v>36.549999999999997</v>
      </c>
      <c r="F53">
        <v>35.94</v>
      </c>
      <c r="G53" s="1">
        <f t="shared" si="17"/>
        <v>36</v>
      </c>
      <c r="H53" s="1">
        <f t="shared" si="18"/>
        <v>0.51900000000000002</v>
      </c>
      <c r="I53" s="1" t="str">
        <f t="shared" si="19"/>
        <v>36 (35.481-36.519)</v>
      </c>
      <c r="J53">
        <f t="shared" si="20"/>
        <v>-4.2799999999999949E-2</v>
      </c>
    </row>
    <row r="54" spans="1:10" x14ac:dyDescent="0.25">
      <c r="E54" s="1"/>
      <c r="G54" s="1"/>
      <c r="H54" s="1"/>
      <c r="I54" s="1"/>
    </row>
    <row r="55" spans="1:10" x14ac:dyDescent="0.25">
      <c r="A55" t="s">
        <v>7</v>
      </c>
      <c r="E55" s="2"/>
      <c r="G55" s="1"/>
      <c r="H55" s="1"/>
      <c r="I55" s="1"/>
    </row>
    <row r="56" spans="1:10" x14ac:dyDescent="0.25">
      <c r="A56" t="s">
        <v>9</v>
      </c>
      <c r="B56">
        <v>18.25</v>
      </c>
      <c r="C56">
        <v>18.63</v>
      </c>
      <c r="D56">
        <v>17.079999999999998</v>
      </c>
      <c r="E56" s="1">
        <v>17.28</v>
      </c>
      <c r="F56">
        <v>17.170000000000002</v>
      </c>
      <c r="G56" s="1">
        <f t="shared" si="17"/>
        <v>17.68</v>
      </c>
      <c r="H56" s="1">
        <f t="shared" si="18"/>
        <v>0.63400000000000001</v>
      </c>
      <c r="I56" s="1" t="str">
        <f t="shared" si="19"/>
        <v>17.68 (17.046-18.314)</v>
      </c>
      <c r="J56">
        <f t="shared" ref="J56:J61" si="21">(ROUND(G56/G40,4)-1)</f>
        <v>-0.10840000000000005</v>
      </c>
    </row>
    <row r="57" spans="1:10" x14ac:dyDescent="0.25">
      <c r="A57" t="s">
        <v>10</v>
      </c>
      <c r="B57">
        <v>27.3</v>
      </c>
      <c r="C57">
        <v>27.38</v>
      </c>
      <c r="D57">
        <v>27.03</v>
      </c>
      <c r="E57" s="2">
        <v>27.28</v>
      </c>
      <c r="F57">
        <v>27.21</v>
      </c>
      <c r="G57" s="1">
        <f t="shared" si="17"/>
        <v>27.24</v>
      </c>
      <c r="H57" s="1">
        <f t="shared" si="18"/>
        <v>0.11799999999999999</v>
      </c>
      <c r="I57" s="1" t="str">
        <f t="shared" si="19"/>
        <v>27.24 (27.122-27.358)</v>
      </c>
      <c r="J57">
        <f t="shared" si="21"/>
        <v>-1.8000000000000238E-3</v>
      </c>
    </row>
    <row r="58" spans="1:10" x14ac:dyDescent="0.25">
      <c r="A58" t="s">
        <v>4</v>
      </c>
      <c r="B58">
        <v>33.36</v>
      </c>
      <c r="C58">
        <v>33.22</v>
      </c>
      <c r="D58">
        <v>33.229999999999997</v>
      </c>
      <c r="E58" s="2">
        <v>33.450000000000003</v>
      </c>
      <c r="F58">
        <v>33.64</v>
      </c>
      <c r="G58" s="1">
        <f t="shared" si="17"/>
        <v>33.380000000000003</v>
      </c>
      <c r="H58" s="1">
        <f t="shared" si="18"/>
        <v>0.156</v>
      </c>
      <c r="I58" s="1" t="str">
        <f t="shared" si="19"/>
        <v>33.38 (33.224-33.536)</v>
      </c>
      <c r="J58">
        <f t="shared" si="21"/>
        <v>3.6000000000000476E-3</v>
      </c>
    </row>
    <row r="59" spans="1:10" x14ac:dyDescent="0.25">
      <c r="A59" t="s">
        <v>3</v>
      </c>
      <c r="B59">
        <v>29.57</v>
      </c>
      <c r="C59">
        <v>29.57</v>
      </c>
      <c r="D59">
        <v>29.36</v>
      </c>
      <c r="E59">
        <v>29.6</v>
      </c>
      <c r="F59">
        <v>29.63</v>
      </c>
      <c r="G59" s="1">
        <f t="shared" si="17"/>
        <v>29.55</v>
      </c>
      <c r="H59" s="1">
        <f t="shared" si="18"/>
        <v>9.6000000000000002E-2</v>
      </c>
      <c r="I59" s="1" t="str">
        <f t="shared" si="19"/>
        <v>29.55 (29.454-29.646)</v>
      </c>
      <c r="J59">
        <f t="shared" si="21"/>
        <v>6.9999999999992291E-4</v>
      </c>
    </row>
    <row r="60" spans="1:10" x14ac:dyDescent="0.25">
      <c r="A60" t="s">
        <v>13</v>
      </c>
      <c r="B60">
        <v>960.52</v>
      </c>
      <c r="C60">
        <v>964.06</v>
      </c>
      <c r="D60">
        <v>963.62</v>
      </c>
      <c r="E60">
        <v>963.27</v>
      </c>
      <c r="F60">
        <v>966.49</v>
      </c>
      <c r="G60" s="1">
        <f t="shared" si="17"/>
        <v>963.59</v>
      </c>
      <c r="H60" s="1">
        <f t="shared" si="18"/>
        <v>1.9059999999999999</v>
      </c>
      <c r="I60" s="1" t="str">
        <f t="shared" si="19"/>
        <v>963.59 (961.684-965.496)</v>
      </c>
      <c r="J60">
        <f t="shared" si="21"/>
        <v>-1.2999999999999678E-3</v>
      </c>
    </row>
    <row r="61" spans="1:10" x14ac:dyDescent="0.25">
      <c r="A61" t="s">
        <v>14</v>
      </c>
      <c r="B61">
        <v>38.119999999999997</v>
      </c>
      <c r="C61">
        <v>37.47</v>
      </c>
      <c r="D61">
        <v>37.520000000000003</v>
      </c>
      <c r="E61">
        <v>36.799999999999997</v>
      </c>
      <c r="F61">
        <v>37.630000000000003</v>
      </c>
      <c r="G61" s="1">
        <f t="shared" si="17"/>
        <v>37.51</v>
      </c>
      <c r="H61" s="1">
        <f t="shared" si="18"/>
        <v>0.42199999999999999</v>
      </c>
      <c r="I61" s="1" t="str">
        <f t="shared" si="19"/>
        <v>37.51 (37.088-37.932)</v>
      </c>
      <c r="J61">
        <f t="shared" si="21"/>
        <v>-2.7000000000000357E-3</v>
      </c>
    </row>
    <row r="62" spans="1:10" x14ac:dyDescent="0.25">
      <c r="B62" s="1"/>
      <c r="G62" s="1"/>
      <c r="H62" s="1"/>
      <c r="I62" s="1"/>
    </row>
    <row r="63" spans="1:10" x14ac:dyDescent="0.25">
      <c r="A63" s="2" t="s">
        <v>8</v>
      </c>
      <c r="G63" s="1"/>
      <c r="H63" s="1"/>
      <c r="I63" s="1"/>
    </row>
    <row r="64" spans="1:10" x14ac:dyDescent="0.25">
      <c r="A64" t="s">
        <v>9</v>
      </c>
      <c r="B64">
        <v>15.25</v>
      </c>
      <c r="C64">
        <v>15</v>
      </c>
      <c r="D64">
        <v>15.08</v>
      </c>
      <c r="E64" s="1">
        <v>15.28</v>
      </c>
      <c r="F64">
        <v>15.17</v>
      </c>
      <c r="G64" s="1">
        <f t="shared" si="17"/>
        <v>15.16</v>
      </c>
      <c r="H64" s="1">
        <f t="shared" si="18"/>
        <v>0.104</v>
      </c>
      <c r="I64" s="1" t="str">
        <f t="shared" si="19"/>
        <v>15.16 (15.056-15.264)</v>
      </c>
      <c r="J64">
        <f t="shared" ref="J64:J69" si="22">(ROUND(G64/G40,4)-1)</f>
        <v>-0.23550000000000004</v>
      </c>
    </row>
    <row r="65" spans="1:15" x14ac:dyDescent="0.25">
      <c r="A65" t="s">
        <v>10</v>
      </c>
      <c r="B65">
        <v>27.46</v>
      </c>
      <c r="C65">
        <v>27.35</v>
      </c>
      <c r="D65">
        <v>27.55</v>
      </c>
      <c r="E65" s="2">
        <v>27.28</v>
      </c>
      <c r="F65">
        <v>27.49</v>
      </c>
      <c r="G65" s="1">
        <f t="shared" si="17"/>
        <v>27.43</v>
      </c>
      <c r="H65" s="1">
        <f t="shared" si="18"/>
        <v>9.8000000000000004E-2</v>
      </c>
      <c r="I65" s="1" t="str">
        <f t="shared" si="19"/>
        <v>27.43 (27.332-27.528)</v>
      </c>
      <c r="J65">
        <f t="shared" si="22"/>
        <v>5.1000000000001044E-3</v>
      </c>
    </row>
    <row r="66" spans="1:15" x14ac:dyDescent="0.25">
      <c r="A66" t="s">
        <v>4</v>
      </c>
      <c r="B66">
        <v>33.130000000000003</v>
      </c>
      <c r="C66">
        <v>33.54</v>
      </c>
      <c r="D66">
        <v>33.28</v>
      </c>
      <c r="E66" s="2">
        <v>33.47</v>
      </c>
      <c r="F66">
        <v>32.92</v>
      </c>
      <c r="G66" s="1">
        <f t="shared" si="17"/>
        <v>33.270000000000003</v>
      </c>
      <c r="H66" s="1">
        <f t="shared" si="18"/>
        <v>0.22600000000000001</v>
      </c>
      <c r="I66" s="1" t="str">
        <f t="shared" si="19"/>
        <v>33.27 (33.044-33.496)</v>
      </c>
      <c r="J66">
        <f t="shared" si="22"/>
        <v>2.9999999999996696E-4</v>
      </c>
      <c r="O66" s="2"/>
    </row>
    <row r="67" spans="1:15" x14ac:dyDescent="0.25">
      <c r="A67" t="s">
        <v>3</v>
      </c>
      <c r="B67">
        <v>29.56</v>
      </c>
      <c r="C67">
        <v>29.65</v>
      </c>
      <c r="D67">
        <v>29.67</v>
      </c>
      <c r="E67" s="2">
        <v>29.58</v>
      </c>
      <c r="F67">
        <v>29.5</v>
      </c>
      <c r="G67" s="1">
        <f t="shared" si="17"/>
        <v>29.59</v>
      </c>
      <c r="H67" s="1">
        <f t="shared" si="18"/>
        <v>6.2E-2</v>
      </c>
      <c r="I67" s="1" t="str">
        <f t="shared" si="19"/>
        <v>29.59 (29.528-29.652)</v>
      </c>
      <c r="J67">
        <f t="shared" si="22"/>
        <v>2.0000000000000018E-3</v>
      </c>
    </row>
    <row r="68" spans="1:15" x14ac:dyDescent="0.25">
      <c r="A68" t="s">
        <v>13</v>
      </c>
      <c r="B68">
        <v>953.44</v>
      </c>
      <c r="C68">
        <v>947.97</v>
      </c>
      <c r="D68">
        <v>951.58</v>
      </c>
      <c r="E68" s="2">
        <v>950.2</v>
      </c>
      <c r="F68">
        <v>950.9</v>
      </c>
      <c r="G68" s="1">
        <f t="shared" si="17"/>
        <v>950.82</v>
      </c>
      <c r="H68" s="1">
        <f t="shared" si="18"/>
        <v>1.786</v>
      </c>
      <c r="I68" s="1" t="str">
        <f t="shared" si="19"/>
        <v>950.82 (949.034-952.606)</v>
      </c>
      <c r="J68">
        <f t="shared" si="22"/>
        <v>-1.4499999999999957E-2</v>
      </c>
    </row>
    <row r="69" spans="1:15" x14ac:dyDescent="0.25">
      <c r="A69" t="s">
        <v>14</v>
      </c>
      <c r="B69">
        <v>36.36</v>
      </c>
      <c r="C69">
        <v>35.58</v>
      </c>
      <c r="D69">
        <v>35.78</v>
      </c>
      <c r="E69" s="2">
        <v>35.76</v>
      </c>
      <c r="F69">
        <v>35.89</v>
      </c>
      <c r="G69" s="1">
        <f t="shared" si="17"/>
        <v>35.869999999999997</v>
      </c>
      <c r="H69" s="1">
        <f t="shared" si="18"/>
        <v>0.26300000000000001</v>
      </c>
      <c r="I69" s="1" t="str">
        <f t="shared" si="19"/>
        <v>35.87 (35.607-36.133)</v>
      </c>
      <c r="J69">
        <f t="shared" si="22"/>
        <v>-4.6300000000000008E-2</v>
      </c>
    </row>
    <row r="70" spans="1:15" x14ac:dyDescent="0.25">
      <c r="E70" s="2"/>
      <c r="G70" s="1"/>
      <c r="H70" s="1"/>
      <c r="I70" s="1"/>
    </row>
    <row r="71" spans="1:15" x14ac:dyDescent="0.25">
      <c r="E71" s="2"/>
      <c r="G71" s="1"/>
      <c r="H71" s="1"/>
      <c r="I71" s="1"/>
    </row>
    <row r="72" spans="1:15" x14ac:dyDescent="0.25">
      <c r="A72" s="5"/>
      <c r="G72" s="1"/>
      <c r="H72" s="1"/>
      <c r="I72" s="1"/>
    </row>
    <row r="73" spans="1:15" x14ac:dyDescent="0.25">
      <c r="G73" s="1"/>
      <c r="H73" s="1"/>
      <c r="I73" s="1"/>
    </row>
    <row r="74" spans="1:15" x14ac:dyDescent="0.25">
      <c r="G74" s="1"/>
      <c r="H74" s="1"/>
      <c r="I74" s="1"/>
    </row>
    <row r="75" spans="1:15" x14ac:dyDescent="0.25">
      <c r="G75" s="1"/>
      <c r="H75" s="1"/>
      <c r="I75" s="1"/>
    </row>
    <row r="76" spans="1:15" x14ac:dyDescent="0.25">
      <c r="G76" s="1"/>
      <c r="H76" s="1"/>
      <c r="I76" s="1"/>
    </row>
    <row r="77" spans="1:15" x14ac:dyDescent="0.25">
      <c r="E77" s="1"/>
      <c r="G77" s="1"/>
      <c r="H77" s="1"/>
      <c r="I77" s="1"/>
    </row>
    <row r="78" spans="1:15" x14ac:dyDescent="0.25">
      <c r="A78" s="5"/>
      <c r="E78" s="1"/>
      <c r="G78" s="1"/>
      <c r="H78" s="1"/>
      <c r="I78" s="1"/>
    </row>
    <row r="79" spans="1:15" x14ac:dyDescent="0.25">
      <c r="E79" s="2"/>
      <c r="G79" s="1"/>
      <c r="H79" s="1"/>
      <c r="I79" s="1"/>
    </row>
    <row r="80" spans="1:15" x14ac:dyDescent="0.25">
      <c r="E80" s="2"/>
      <c r="G80" s="1"/>
      <c r="H80" s="1"/>
      <c r="I80" s="1"/>
    </row>
    <row r="81" spans="1:9" x14ac:dyDescent="0.25">
      <c r="E81" s="2"/>
      <c r="G81" s="1"/>
      <c r="H81" s="1"/>
      <c r="I81" s="1"/>
    </row>
    <row r="82" spans="1:9" x14ac:dyDescent="0.25">
      <c r="E82" s="2"/>
      <c r="G82" s="1"/>
      <c r="H82" s="1"/>
      <c r="I82" s="1"/>
    </row>
    <row r="83" spans="1:9" x14ac:dyDescent="0.25">
      <c r="E83" s="2"/>
      <c r="G83" s="1"/>
      <c r="H83" s="1"/>
      <c r="I83" s="1"/>
    </row>
    <row r="84" spans="1:9" x14ac:dyDescent="0.25">
      <c r="G84" s="1"/>
      <c r="H84" s="1"/>
      <c r="I84" s="1"/>
    </row>
    <row r="85" spans="1:9" x14ac:dyDescent="0.25">
      <c r="G85" s="1"/>
      <c r="H85" s="1"/>
      <c r="I85" s="1"/>
    </row>
    <row r="86" spans="1:9" x14ac:dyDescent="0.25">
      <c r="G86" s="1"/>
      <c r="H86" s="1"/>
      <c r="I86" s="1"/>
    </row>
    <row r="87" spans="1:9" x14ac:dyDescent="0.25">
      <c r="G87" s="1"/>
      <c r="H87" s="1"/>
      <c r="I87" s="1"/>
    </row>
    <row r="90" spans="1:9" x14ac:dyDescent="0.25">
      <c r="A90" s="3"/>
    </row>
  </sheetData>
  <sortState xmlns:xlrd2="http://schemas.microsoft.com/office/spreadsheetml/2017/richdata2" ref="A22:H25">
    <sortCondition ref="A2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 TSP</vt:lpstr>
      <vt:lpstr>Weak 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WangRabbit</dc:creator>
  <cp:lastModifiedBy>user</cp:lastModifiedBy>
  <dcterms:created xsi:type="dcterms:W3CDTF">2020-04-20T11:52:12Z</dcterms:created>
  <dcterms:modified xsi:type="dcterms:W3CDTF">2021-09-13T15:44:31Z</dcterms:modified>
</cp:coreProperties>
</file>