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E:\WorldB\Third Test\"/>
    </mc:Choice>
  </mc:AlternateContent>
  <bookViews>
    <workbookView xWindow="0" yWindow="0" windowWidth="25125" windowHeight="11745" activeTab="1"/>
  </bookViews>
  <sheets>
    <sheet name="Raw" sheetId="2" r:id="rId1"/>
    <sheet name="Meider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B40" i="1" l="1"/>
  <c r="B39" i="1"/>
  <c r="B36" i="1"/>
  <c r="B32" i="1"/>
  <c r="B4" i="2"/>
  <c r="B5" i="2" s="1"/>
  <c r="B6" i="2" s="1"/>
  <c r="B23" i="2" s="1"/>
  <c r="B24" i="2" s="1"/>
  <c r="B25" i="2" s="1"/>
  <c r="B26" i="2" s="1"/>
  <c r="B27" i="2" s="1"/>
  <c r="B28" i="2" s="1"/>
  <c r="B22" i="1"/>
  <c r="B6" i="1"/>
  <c r="B5" i="1"/>
  <c r="B4" i="1"/>
  <c r="B36" i="2" l="1"/>
  <c r="B39" i="2"/>
  <c r="B40" i="2"/>
  <c r="B32" i="2"/>
</calcChain>
</file>

<file path=xl/sharedStrings.xml><?xml version="1.0" encoding="utf-8"?>
<sst xmlns="http://schemas.openxmlformats.org/spreadsheetml/2006/main" count="156" uniqueCount="106">
  <si>
    <t>per Sq. Miles</t>
  </si>
  <si>
    <t>Pop. Level</t>
  </si>
  <si>
    <t>Lush and Fertile</t>
  </si>
  <si>
    <t>Recovering</t>
  </si>
  <si>
    <t>Calamities</t>
  </si>
  <si>
    <t>Hard environment</t>
  </si>
  <si>
    <t>Average</t>
  </si>
  <si>
    <t>Max</t>
  </si>
  <si>
    <t>Min</t>
  </si>
  <si>
    <t>Population density</t>
  </si>
  <si>
    <t>Settlement size</t>
  </si>
  <si>
    <t>Village</t>
  </si>
  <si>
    <t>Town</t>
  </si>
  <si>
    <t>City</t>
  </si>
  <si>
    <t>Big city</t>
  </si>
  <si>
    <t>Note</t>
  </si>
  <si>
    <t>Couple of year following a war. Lot of youngs.</t>
  </si>
  <si>
    <t>After a plague or war, will have mostly youngs. Frontier village will be mostly adult</t>
  </si>
  <si>
    <t>Typical 50-300, not commonly walled</t>
  </si>
  <si>
    <t>Typical 2500, walled if in dangerous area</t>
  </si>
  <si>
    <t>Can be up to 200000</t>
  </si>
  <si>
    <t>Population spread</t>
  </si>
  <si>
    <t xml:space="preserve">Largest </t>
  </si>
  <si>
    <t>Seond</t>
  </si>
  <si>
    <t>&lt;= Kingdom population</t>
  </si>
  <si>
    <t>Remaining city</t>
  </si>
  <si>
    <t>Kindgom size</t>
  </si>
  <si>
    <t>Number of hexes</t>
  </si>
  <si>
    <t>Width of hexe</t>
  </si>
  <si>
    <t>Sq. Km to Sq. Miles</t>
  </si>
  <si>
    <t>Hex Sq. Miles</t>
  </si>
  <si>
    <t>Total Sq. Miles</t>
  </si>
  <si>
    <t>Meide</t>
  </si>
  <si>
    <t>Hansville</t>
  </si>
  <si>
    <t>Nor Es Rivière</t>
  </si>
  <si>
    <t>Ouesteau</t>
  </si>
  <si>
    <t>Iberville</t>
  </si>
  <si>
    <t>Entremont</t>
  </si>
  <si>
    <t>Number of town</t>
  </si>
  <si>
    <t>Number</t>
  </si>
  <si>
    <t>Sq. Miles per center</t>
  </si>
  <si>
    <t>Business</t>
  </si>
  <si>
    <t>SV</t>
  </si>
  <si>
    <t>Shoemakers</t>
  </si>
  <si>
    <t>Butchers</t>
  </si>
  <si>
    <t>Furriers</t>
  </si>
  <si>
    <t>Fishmongers</t>
  </si>
  <si>
    <t>Maidservants</t>
  </si>
  <si>
    <t>Beer-Sellers</t>
  </si>
  <si>
    <t>Tailors</t>
  </si>
  <si>
    <t>Buckle Makers</t>
  </si>
  <si>
    <t>Barbers</t>
  </si>
  <si>
    <t>Plasterers</t>
  </si>
  <si>
    <t>Jewelers</t>
  </si>
  <si>
    <t>Spice Merchants</t>
  </si>
  <si>
    <t>Taverns/Restaurants</t>
  </si>
  <si>
    <t>Blacksmiths</t>
  </si>
  <si>
    <t>Old-Clothes</t>
  </si>
  <si>
    <t>Painters</t>
  </si>
  <si>
    <t>Pastrycooks</t>
  </si>
  <si>
    <t>Doctors</t>
  </si>
  <si>
    <t>Masons</t>
  </si>
  <si>
    <t>Roofers</t>
  </si>
  <si>
    <t>Carpenters</t>
  </si>
  <si>
    <t>Locksmiths</t>
  </si>
  <si>
    <t>Weavers</t>
  </si>
  <si>
    <t>Bathers</t>
  </si>
  <si>
    <t>Chandlers</t>
  </si>
  <si>
    <t>Ropemakers</t>
  </si>
  <si>
    <t>Mercers</t>
  </si>
  <si>
    <t>Inns</t>
  </si>
  <si>
    <t>Coopers</t>
  </si>
  <si>
    <t>Tanners</t>
  </si>
  <si>
    <t>Bakers</t>
  </si>
  <si>
    <t>Copyists</t>
  </si>
  <si>
    <t>Watercarriers</t>
  </si>
  <si>
    <t>Sculptors</t>
  </si>
  <si>
    <t>Scabbardmakers</t>
  </si>
  <si>
    <t>Rugmakers</t>
  </si>
  <si>
    <t>Wine-Sellers</t>
  </si>
  <si>
    <t>Harness-Makers</t>
  </si>
  <si>
    <t>Hatmakers</t>
  </si>
  <si>
    <t>Bleachers</t>
  </si>
  <si>
    <t>Saddlers</t>
  </si>
  <si>
    <t>Hay Merchants</t>
  </si>
  <si>
    <t>Chicken Butchers</t>
  </si>
  <si>
    <t>Cutlers</t>
  </si>
  <si>
    <t>Pursemakers</t>
  </si>
  <si>
    <t>Glovemakers</t>
  </si>
  <si>
    <t>Woodsellers</t>
  </si>
  <si>
    <t>Woodcarvers</t>
  </si>
  <si>
    <t>Magic-Shops</t>
  </si>
  <si>
    <t>Booksellers</t>
  </si>
  <si>
    <t>Bookbinders</t>
  </si>
  <si>
    <t>Illuminators</t>
  </si>
  <si>
    <t>*These are licensed doctors. Total doctor SV is 350.</t>
  </si>
  <si>
    <t>Some other figures: There will be one noble household per 200 population, one lawyer ("advocate") per 650, one clergyman per 40 and one priest per 25-30 clergy.</t>
  </si>
  <si>
    <t>Businesses not listed here will most likely have an SV from 5,000 to 25,000! The "Magic Shop" means a shop where wizards can purchase spell ingredients, scroll paper and the like, not a place to buy magic swords off the shelf.</t>
  </si>
  <si>
    <t>*</t>
  </si>
  <si>
    <t>Percent of occupied</t>
  </si>
  <si>
    <t>Support level</t>
  </si>
  <si>
    <t>Percent occupied</t>
  </si>
  <si>
    <t>Castle</t>
  </si>
  <si>
    <t>Ruins</t>
  </si>
  <si>
    <t>&lt;= Kingdom age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</si>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</sst>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7" workbookViewId="0">
      <selection activeCell="F35" sqref="F35"/>
    </sheetView>
  </sheetViews>
  <sheetFormatPr baseColWidth="10" defaultRowHeight="15" x14ac:dyDescent="0.25"/>
  <cols>
    <col min="1" max="1" width="19.5703125" customWidth="1"/>
  </cols>
  <sheetData>
    <row r="1" spans="1:16" x14ac:dyDescent="0.25">
      <c r="A1" t="s">
        <v>26</v>
      </c>
    </row>
    <row r="2" spans="1:16" x14ac:dyDescent="0.25">
      <c r="A2" t="s">
        <v>27</v>
      </c>
      <c r="B2">
        <v>53</v>
      </c>
    </row>
    <row r="3" spans="1:16" x14ac:dyDescent="0.25">
      <c r="A3" t="s">
        <v>28</v>
      </c>
      <c r="B3">
        <v>50</v>
      </c>
    </row>
    <row r="4" spans="1:16" x14ac:dyDescent="0.25">
      <c r="A4" t="s">
        <v>30</v>
      </c>
      <c r="B4" s="1">
        <f>(B3*0.9306049)^2</f>
        <v>2165.063699760025</v>
      </c>
    </row>
    <row r="5" spans="1:16" x14ac:dyDescent="0.25">
      <c r="A5" t="s">
        <v>31</v>
      </c>
      <c r="B5" s="1">
        <f>B4*B2</f>
        <v>114748.37608728133</v>
      </c>
      <c r="C5" s="2">
        <v>135316</v>
      </c>
      <c r="L5" t="s">
        <v>41</v>
      </c>
      <c r="M5" t="s">
        <v>42</v>
      </c>
      <c r="N5" t="s">
        <v>41</v>
      </c>
      <c r="O5" t="s">
        <v>42</v>
      </c>
    </row>
    <row r="6" spans="1:16" x14ac:dyDescent="0.25">
      <c r="A6" t="s">
        <v>29</v>
      </c>
      <c r="B6" s="1">
        <f>B5*0.386102</f>
        <v>44304.577504051493</v>
      </c>
      <c r="L6" t="s">
        <v>43</v>
      </c>
      <c r="M6">
        <v>150</v>
      </c>
      <c r="N6" t="s">
        <v>44</v>
      </c>
      <c r="O6">
        <v>1200</v>
      </c>
    </row>
    <row r="7" spans="1:16" x14ac:dyDescent="0.25">
      <c r="L7" t="s">
        <v>45</v>
      </c>
      <c r="M7">
        <v>250</v>
      </c>
      <c r="N7" t="s">
        <v>46</v>
      </c>
      <c r="O7">
        <v>1200</v>
      </c>
    </row>
    <row r="8" spans="1:16" x14ac:dyDescent="0.25">
      <c r="A8" t="s">
        <v>9</v>
      </c>
      <c r="B8" t="s">
        <v>0</v>
      </c>
      <c r="L8" t="s">
        <v>47</v>
      </c>
      <c r="M8">
        <v>250</v>
      </c>
      <c r="N8" t="s">
        <v>48</v>
      </c>
      <c r="O8">
        <v>1400</v>
      </c>
    </row>
    <row r="9" spans="1:16" x14ac:dyDescent="0.25">
      <c r="A9" t="s">
        <v>1</v>
      </c>
      <c r="B9" t="s">
        <v>8</v>
      </c>
      <c r="C9" t="s">
        <v>7</v>
      </c>
      <c r="D9" t="s">
        <v>15</v>
      </c>
      <c r="L9" t="s">
        <v>49</v>
      </c>
      <c r="M9">
        <v>250</v>
      </c>
      <c r="N9" t="s">
        <v>50</v>
      </c>
      <c r="O9">
        <v>1400</v>
      </c>
    </row>
    <row r="10" spans="1:16" x14ac:dyDescent="0.25">
      <c r="A10" t="s">
        <v>4</v>
      </c>
      <c r="B10">
        <v>6</v>
      </c>
      <c r="C10">
        <v>24</v>
      </c>
      <c r="D10" t="s">
        <v>17</v>
      </c>
      <c r="L10" t="s">
        <v>51</v>
      </c>
      <c r="M10">
        <v>350</v>
      </c>
      <c r="N10" t="s">
        <v>52</v>
      </c>
      <c r="O10">
        <v>1400</v>
      </c>
    </row>
    <row r="11" spans="1:16" x14ac:dyDescent="0.25">
      <c r="A11" t="s">
        <v>3</v>
      </c>
      <c r="B11">
        <v>12</v>
      </c>
      <c r="C11">
        <v>48</v>
      </c>
      <c r="D11" t="s">
        <v>16</v>
      </c>
      <c r="L11" t="s">
        <v>53</v>
      </c>
      <c r="M11">
        <v>400</v>
      </c>
      <c r="N11" t="s">
        <v>54</v>
      </c>
      <c r="O11">
        <v>1400</v>
      </c>
    </row>
    <row r="12" spans="1:16" x14ac:dyDescent="0.25">
      <c r="A12" t="s">
        <v>5</v>
      </c>
      <c r="B12">
        <v>18</v>
      </c>
      <c r="C12">
        <v>72</v>
      </c>
      <c r="L12" t="s">
        <v>55</v>
      </c>
      <c r="M12">
        <v>400</v>
      </c>
      <c r="N12" t="s">
        <v>56</v>
      </c>
      <c r="O12">
        <v>1500</v>
      </c>
    </row>
    <row r="13" spans="1:16" x14ac:dyDescent="0.25">
      <c r="A13" t="s">
        <v>6</v>
      </c>
      <c r="B13">
        <v>24</v>
      </c>
      <c r="C13">
        <v>96</v>
      </c>
      <c r="L13" t="s">
        <v>57</v>
      </c>
      <c r="M13">
        <v>400</v>
      </c>
      <c r="N13" t="s">
        <v>58</v>
      </c>
      <c r="O13">
        <v>1500</v>
      </c>
    </row>
    <row r="14" spans="1:16" x14ac:dyDescent="0.25">
      <c r="A14" t="s">
        <v>2</v>
      </c>
      <c r="B14">
        <v>30</v>
      </c>
      <c r="C14">
        <v>120</v>
      </c>
      <c r="L14" t="s">
        <v>59</v>
      </c>
      <c r="M14">
        <v>500</v>
      </c>
      <c r="N14" t="s">
        <v>60</v>
      </c>
      <c r="O14">
        <v>1700</v>
      </c>
      <c r="P14" t="s">
        <v>98</v>
      </c>
    </row>
    <row r="15" spans="1:16" x14ac:dyDescent="0.25">
      <c r="L15" t="s">
        <v>61</v>
      </c>
      <c r="M15">
        <v>500</v>
      </c>
      <c r="N15" t="s">
        <v>62</v>
      </c>
      <c r="O15">
        <v>1800</v>
      </c>
    </row>
    <row r="16" spans="1:16" x14ac:dyDescent="0.25">
      <c r="A16" t="s">
        <v>10</v>
      </c>
      <c r="B16" t="s">
        <v>8</v>
      </c>
      <c r="C16" t="s">
        <v>7</v>
      </c>
      <c r="D16" t="s">
        <v>15</v>
      </c>
      <c r="L16" t="s">
        <v>63</v>
      </c>
      <c r="M16">
        <v>550</v>
      </c>
      <c r="N16" t="s">
        <v>64</v>
      </c>
      <c r="O16">
        <v>1900</v>
      </c>
    </row>
    <row r="17" spans="1:15" x14ac:dyDescent="0.25">
      <c r="A17" t="s">
        <v>11</v>
      </c>
      <c r="B17">
        <v>20</v>
      </c>
      <c r="C17">
        <v>1000</v>
      </c>
      <c r="D17" t="s">
        <v>18</v>
      </c>
      <c r="L17" t="s">
        <v>65</v>
      </c>
      <c r="M17">
        <v>600</v>
      </c>
      <c r="N17" t="s">
        <v>66</v>
      </c>
      <c r="O17">
        <v>1900</v>
      </c>
    </row>
    <row r="18" spans="1:15" x14ac:dyDescent="0.25">
      <c r="A18" t="s">
        <v>12</v>
      </c>
      <c r="B18">
        <v>1000</v>
      </c>
      <c r="C18">
        <v>8000</v>
      </c>
      <c r="D18" t="s">
        <v>19</v>
      </c>
      <c r="L18" t="s">
        <v>67</v>
      </c>
      <c r="M18">
        <v>700</v>
      </c>
      <c r="N18" t="s">
        <v>68</v>
      </c>
      <c r="O18">
        <v>1900</v>
      </c>
    </row>
    <row r="19" spans="1:15" x14ac:dyDescent="0.25">
      <c r="A19" t="s">
        <v>13</v>
      </c>
      <c r="B19">
        <v>8000</v>
      </c>
      <c r="C19">
        <v>12000</v>
      </c>
      <c r="L19" t="s">
        <v>69</v>
      </c>
      <c r="M19">
        <v>700</v>
      </c>
      <c r="N19" t="s">
        <v>70</v>
      </c>
      <c r="O19">
        <v>2000</v>
      </c>
    </row>
    <row r="20" spans="1:15" x14ac:dyDescent="0.25">
      <c r="A20" t="s">
        <v>14</v>
      </c>
      <c r="B20">
        <v>12000</v>
      </c>
      <c r="C20">
        <v>100000</v>
      </c>
      <c r="D20" t="s">
        <v>20</v>
      </c>
      <c r="L20" t="s">
        <v>71</v>
      </c>
      <c r="M20">
        <v>700</v>
      </c>
      <c r="N20" t="s">
        <v>72</v>
      </c>
      <c r="O20">
        <v>2000</v>
      </c>
    </row>
    <row r="21" spans="1:15" x14ac:dyDescent="0.25">
      <c r="L21" t="s">
        <v>73</v>
      </c>
      <c r="M21">
        <v>800</v>
      </c>
      <c r="N21" t="s">
        <v>74</v>
      </c>
      <c r="O21">
        <v>2000</v>
      </c>
    </row>
    <row r="22" spans="1:15" x14ac:dyDescent="0.25">
      <c r="A22" t="s">
        <v>21</v>
      </c>
      <c r="B22" s="1">
        <f>C14*B6</f>
        <v>5316549.3004861791</v>
      </c>
      <c r="C22" t="s">
        <v>24</v>
      </c>
      <c r="L22" t="s">
        <v>75</v>
      </c>
      <c r="M22">
        <v>850</v>
      </c>
      <c r="N22" t="s">
        <v>76</v>
      </c>
      <c r="O22">
        <v>2000</v>
      </c>
    </row>
    <row r="23" spans="1:15" x14ac:dyDescent="0.25">
      <c r="A23" t="s">
        <v>22</v>
      </c>
      <c r="B23" s="1">
        <f ca="1">SQRT(B22)*(RANDBETWEEN(1,4)+RANDBETWEEN(1,4)+10)</f>
        <v>34586.465454125122</v>
      </c>
      <c r="C23" s="1">
        <v>35054.60132663008</v>
      </c>
      <c r="L23" t="s">
        <v>77</v>
      </c>
      <c r="M23">
        <v>850</v>
      </c>
      <c r="N23" t="s">
        <v>78</v>
      </c>
      <c r="O23">
        <v>2000</v>
      </c>
    </row>
    <row r="24" spans="1:15" x14ac:dyDescent="0.25">
      <c r="A24" t="s">
        <v>23</v>
      </c>
      <c r="B24" s="1">
        <f ca="1">B23*((RANDBETWEEN(1,4)+RANDBETWEEN(1,4))/10)</f>
        <v>20751.879272475071</v>
      </c>
      <c r="C24" s="1">
        <v>21032.760795978047</v>
      </c>
      <c r="L24" t="s">
        <v>79</v>
      </c>
      <c r="M24">
        <v>900</v>
      </c>
      <c r="N24" t="s">
        <v>80</v>
      </c>
      <c r="O24">
        <v>2000</v>
      </c>
    </row>
    <row r="25" spans="1:15" x14ac:dyDescent="0.25">
      <c r="A25" t="s">
        <v>25</v>
      </c>
      <c r="B25" s="1">
        <f ca="1">B24*(1-((RANDBETWEEN(1,4)+RANDBETWEEN(1,4))*5/100))</f>
        <v>15563.909454356304</v>
      </c>
      <c r="C25" s="1">
        <v>17877.846676581339</v>
      </c>
      <c r="L25" t="s">
        <v>81</v>
      </c>
      <c r="M25">
        <v>950</v>
      </c>
      <c r="N25" t="s">
        <v>82</v>
      </c>
      <c r="O25">
        <v>2100</v>
      </c>
    </row>
    <row r="26" spans="1:15" x14ac:dyDescent="0.25">
      <c r="B26" s="1">
        <f ca="1">B25*(1-((RANDBETWEEN(1,4)+RANDBETWEEN(1,4))*5/100))</f>
        <v>10894.736618049412</v>
      </c>
      <c r="C26" s="1">
        <v>16090.062008923205</v>
      </c>
      <c r="L26" t="s">
        <v>83</v>
      </c>
      <c r="M26">
        <v>1000</v>
      </c>
      <c r="N26" t="s">
        <v>84</v>
      </c>
      <c r="O26">
        <v>2300</v>
      </c>
    </row>
    <row r="27" spans="1:15" x14ac:dyDescent="0.25">
      <c r="B27" s="1">
        <f ca="1">B26*(1-((RANDBETWEEN(1,4)+RANDBETWEEN(1,4))*5/100))</f>
        <v>8171.0524635370584</v>
      </c>
      <c r="C27" s="1">
        <v>12067.546506692404</v>
      </c>
      <c r="L27" t="s">
        <v>85</v>
      </c>
      <c r="M27">
        <v>1000</v>
      </c>
      <c r="N27" t="s">
        <v>86</v>
      </c>
      <c r="O27">
        <v>2300</v>
      </c>
    </row>
    <row r="28" spans="1:15" x14ac:dyDescent="0.25">
      <c r="B28" s="1">
        <f ca="1">B27*(1-((RANDBETWEEN(1,4)+RANDBETWEEN(1,4))*5/100))</f>
        <v>6128.2893476527934</v>
      </c>
      <c r="C28" s="1">
        <v>9654.0372053539231</v>
      </c>
      <c r="L28" t="s">
        <v>87</v>
      </c>
      <c r="M28">
        <v>1100</v>
      </c>
      <c r="N28" t="s">
        <v>88</v>
      </c>
      <c r="O28">
        <v>2400</v>
      </c>
    </row>
    <row r="29" spans="1:15" x14ac:dyDescent="0.25">
      <c r="B29" s="1"/>
      <c r="L29" t="s">
        <v>89</v>
      </c>
      <c r="M29">
        <v>2400</v>
      </c>
      <c r="N29" t="s">
        <v>90</v>
      </c>
      <c r="O29">
        <v>2400</v>
      </c>
    </row>
    <row r="30" spans="1:15" x14ac:dyDescent="0.25">
      <c r="A30" t="s">
        <v>38</v>
      </c>
      <c r="B30" s="1"/>
      <c r="L30" t="s">
        <v>91</v>
      </c>
      <c r="M30">
        <v>2800</v>
      </c>
      <c r="N30" t="s">
        <v>92</v>
      </c>
      <c r="O30">
        <v>6300</v>
      </c>
    </row>
    <row r="31" spans="1:15" x14ac:dyDescent="0.25">
      <c r="A31" t="s">
        <v>40</v>
      </c>
      <c r="B31" s="1">
        <v>1800</v>
      </c>
      <c r="L31" t="s">
        <v>93</v>
      </c>
      <c r="M31">
        <v>3000</v>
      </c>
      <c r="N31" t="s">
        <v>94</v>
      </c>
      <c r="O31">
        <v>3900</v>
      </c>
    </row>
    <row r="32" spans="1:15" x14ac:dyDescent="0.25">
      <c r="A32" t="s">
        <v>39</v>
      </c>
      <c r="B32" s="1">
        <f ca="1">(B6/B31)-COUNT(B23:B28)</f>
        <v>18.613654168917495</v>
      </c>
      <c r="L32" t="s">
        <v>95</v>
      </c>
    </row>
    <row r="34" spans="1:12" x14ac:dyDescent="0.25">
      <c r="A34" t="s">
        <v>99</v>
      </c>
    </row>
    <row r="35" spans="1:12" x14ac:dyDescent="0.25">
      <c r="A35" t="s">
        <v>100</v>
      </c>
      <c r="B35" s="1">
        <v>180</v>
      </c>
      <c r="L35" t="s">
        <v>96</v>
      </c>
    </row>
    <row r="36" spans="1:12" x14ac:dyDescent="0.25">
      <c r="A36" t="s">
        <v>101</v>
      </c>
      <c r="B36" s="1">
        <f>(B22/B35)/B6*100</f>
        <v>66.666666666666657</v>
      </c>
    </row>
    <row r="37" spans="1:12" x14ac:dyDescent="0.25">
      <c r="B37" s="1"/>
      <c r="L37" t="s">
        <v>97</v>
      </c>
    </row>
    <row r="38" spans="1:12" x14ac:dyDescent="0.25">
      <c r="A38" t="s">
        <v>102</v>
      </c>
      <c r="B38" s="1">
        <v>1000</v>
      </c>
      <c r="C38" t="s">
        <v>104</v>
      </c>
    </row>
    <row r="39" spans="1:12" x14ac:dyDescent="0.25">
      <c r="A39" t="s">
        <v>103</v>
      </c>
      <c r="B39" s="1">
        <f>B22/5000000*SQRT(B38)</f>
        <v>33.624810164222531</v>
      </c>
    </row>
    <row r="40" spans="1:12" x14ac:dyDescent="0.25">
      <c r="A40" t="s">
        <v>105</v>
      </c>
      <c r="B40" s="1">
        <f>B22/50000</f>
        <v>106.33098600972359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4" zoomScaleNormal="100" workbookViewId="0">
      <selection activeCell="K14" sqref="K14"/>
    </sheetView>
  </sheetViews>
  <sheetFormatPr baseColWidth="10" defaultRowHeight="15" x14ac:dyDescent="0.25"/>
  <cols>
    <col min="1" max="1" width="19.5703125" customWidth="1"/>
  </cols>
  <sheetData>
    <row r="1" spans="1:4" x14ac:dyDescent="0.25">
      <c r="A1" t="s">
        <v>26</v>
      </c>
    </row>
    <row r="2" spans="1:4" x14ac:dyDescent="0.25">
      <c r="A2" t="s">
        <v>27</v>
      </c>
      <c r="B2">
        <v>250</v>
      </c>
    </row>
    <row r="3" spans="1:4" x14ac:dyDescent="0.25">
      <c r="A3" t="s">
        <v>28</v>
      </c>
      <c r="B3">
        <v>25</v>
      </c>
    </row>
    <row r="4" spans="1:4" x14ac:dyDescent="0.25">
      <c r="A4" t="s">
        <v>30</v>
      </c>
      <c r="B4" s="1">
        <f>(B3*0.9306049)^2</f>
        <v>541.26592494000624</v>
      </c>
    </row>
    <row r="5" spans="1:4" x14ac:dyDescent="0.25">
      <c r="A5" t="s">
        <v>31</v>
      </c>
      <c r="B5" s="1">
        <f>B4*B2</f>
        <v>135316.48123500156</v>
      </c>
    </row>
    <row r="6" spans="1:4" x14ac:dyDescent="0.25">
      <c r="A6" t="s">
        <v>29</v>
      </c>
      <c r="B6" s="1">
        <f>B5*0.386102</f>
        <v>52245.96403779657</v>
      </c>
    </row>
    <row r="8" spans="1:4" x14ac:dyDescent="0.25">
      <c r="A8" t="s">
        <v>9</v>
      </c>
      <c r="B8" t="s">
        <v>0</v>
      </c>
    </row>
    <row r="9" spans="1:4" x14ac:dyDescent="0.25">
      <c r="A9" t="s">
        <v>1</v>
      </c>
      <c r="B9" t="s">
        <v>8</v>
      </c>
      <c r="C9" t="s">
        <v>7</v>
      </c>
      <c r="D9" t="s">
        <v>15</v>
      </c>
    </row>
    <row r="10" spans="1:4" x14ac:dyDescent="0.25">
      <c r="A10" t="s">
        <v>4</v>
      </c>
      <c r="B10">
        <v>6</v>
      </c>
      <c r="C10">
        <v>24</v>
      </c>
      <c r="D10" t="s">
        <v>17</v>
      </c>
    </row>
    <row r="11" spans="1:4" x14ac:dyDescent="0.25">
      <c r="A11" t="s">
        <v>3</v>
      </c>
      <c r="B11">
        <v>12</v>
      </c>
      <c r="C11">
        <v>48</v>
      </c>
      <c r="D11" t="s">
        <v>16</v>
      </c>
    </row>
    <row r="12" spans="1:4" x14ac:dyDescent="0.25">
      <c r="A12" t="s">
        <v>5</v>
      </c>
      <c r="B12">
        <v>18</v>
      </c>
      <c r="C12">
        <v>72</v>
      </c>
    </row>
    <row r="13" spans="1:4" x14ac:dyDescent="0.25">
      <c r="A13" t="s">
        <v>6</v>
      </c>
      <c r="B13">
        <v>24</v>
      </c>
      <c r="C13">
        <v>96</v>
      </c>
    </row>
    <row r="14" spans="1:4" x14ac:dyDescent="0.25">
      <c r="A14" t="s">
        <v>2</v>
      </c>
      <c r="B14">
        <v>30</v>
      </c>
      <c r="C14">
        <v>120</v>
      </c>
    </row>
    <row r="16" spans="1:4" x14ac:dyDescent="0.25">
      <c r="A16" t="s">
        <v>10</v>
      </c>
      <c r="B16" t="s">
        <v>8</v>
      </c>
      <c r="C16" t="s">
        <v>7</v>
      </c>
      <c r="D16" t="s">
        <v>15</v>
      </c>
    </row>
    <row r="17" spans="1:4" x14ac:dyDescent="0.25">
      <c r="A17" t="s">
        <v>11</v>
      </c>
      <c r="B17">
        <v>20</v>
      </c>
      <c r="C17">
        <v>1000</v>
      </c>
      <c r="D17" t="s">
        <v>18</v>
      </c>
    </row>
    <row r="18" spans="1:4" x14ac:dyDescent="0.25">
      <c r="A18" t="s">
        <v>12</v>
      </c>
      <c r="B18">
        <v>1000</v>
      </c>
      <c r="C18">
        <v>8000</v>
      </c>
      <c r="D18" t="s">
        <v>19</v>
      </c>
    </row>
    <row r="19" spans="1:4" x14ac:dyDescent="0.25">
      <c r="A19" t="s">
        <v>13</v>
      </c>
      <c r="B19">
        <v>8000</v>
      </c>
      <c r="C19">
        <v>12000</v>
      </c>
    </row>
    <row r="20" spans="1:4" x14ac:dyDescent="0.25">
      <c r="A20" t="s">
        <v>14</v>
      </c>
      <c r="B20">
        <v>12000</v>
      </c>
      <c r="C20">
        <v>100000</v>
      </c>
      <c r="D20" t="s">
        <v>20</v>
      </c>
    </row>
    <row r="22" spans="1:4" x14ac:dyDescent="0.25">
      <c r="A22" t="s">
        <v>21</v>
      </c>
      <c r="B22" s="1">
        <f>C14*B6</f>
        <v>6269515.6845355881</v>
      </c>
      <c r="C22" t="s">
        <v>24</v>
      </c>
    </row>
    <row r="23" spans="1:4" x14ac:dyDescent="0.25">
      <c r="A23" t="s">
        <v>22</v>
      </c>
      <c r="B23" s="1">
        <v>35054.60132663008</v>
      </c>
      <c r="C23" t="s">
        <v>32</v>
      </c>
    </row>
    <row r="24" spans="1:4" x14ac:dyDescent="0.25">
      <c r="A24" t="s">
        <v>23</v>
      </c>
      <c r="B24" s="1">
        <v>21032.760795978047</v>
      </c>
      <c r="C24" t="s">
        <v>33</v>
      </c>
    </row>
    <row r="25" spans="1:4" x14ac:dyDescent="0.25">
      <c r="A25" t="s">
        <v>25</v>
      </c>
      <c r="B25" s="1">
        <v>17877.846676581339</v>
      </c>
      <c r="C25" t="s">
        <v>34</v>
      </c>
    </row>
    <row r="26" spans="1:4" x14ac:dyDescent="0.25">
      <c r="B26" s="1">
        <v>16090.062008923205</v>
      </c>
      <c r="C26" t="s">
        <v>36</v>
      </c>
    </row>
    <row r="27" spans="1:4" x14ac:dyDescent="0.25">
      <c r="B27" s="1">
        <v>12067.546506692404</v>
      </c>
      <c r="C27" t="s">
        <v>35</v>
      </c>
    </row>
    <row r="28" spans="1:4" x14ac:dyDescent="0.25">
      <c r="B28" s="1">
        <v>9654.0372053539231</v>
      </c>
      <c r="C28" t="s">
        <v>37</v>
      </c>
    </row>
    <row r="29" spans="1:4" x14ac:dyDescent="0.25">
      <c r="B29" s="1"/>
    </row>
    <row r="30" spans="1:4" x14ac:dyDescent="0.25">
      <c r="A30" t="s">
        <v>38</v>
      </c>
      <c r="B30" s="1"/>
    </row>
    <row r="31" spans="1:4" x14ac:dyDescent="0.25">
      <c r="A31" t="s">
        <v>40</v>
      </c>
      <c r="B31" s="1">
        <v>1800</v>
      </c>
    </row>
    <row r="32" spans="1:4" x14ac:dyDescent="0.25">
      <c r="A32" t="s">
        <v>39</v>
      </c>
      <c r="B32" s="1">
        <f>(B6/B31)-COUNT(B23:B28)</f>
        <v>23.025535576553651</v>
      </c>
    </row>
    <row r="34" spans="1:3" x14ac:dyDescent="0.25">
      <c r="A34" t="s">
        <v>99</v>
      </c>
    </row>
    <row r="35" spans="1:3" x14ac:dyDescent="0.25">
      <c r="A35" t="s">
        <v>100</v>
      </c>
      <c r="B35" s="1">
        <v>180</v>
      </c>
    </row>
    <row r="36" spans="1:3" x14ac:dyDescent="0.25">
      <c r="A36" t="s">
        <v>101</v>
      </c>
      <c r="B36" s="1">
        <f>(B22/B35)/B6*100</f>
        <v>66.666666666666657</v>
      </c>
    </row>
    <row r="37" spans="1:3" x14ac:dyDescent="0.25">
      <c r="B37" s="1"/>
    </row>
    <row r="38" spans="1:3" x14ac:dyDescent="0.25">
      <c r="A38" t="s">
        <v>102</v>
      </c>
      <c r="B38" s="1">
        <v>1000</v>
      </c>
      <c r="C38" t="s">
        <v>104</v>
      </c>
    </row>
    <row r="39" spans="1:3" x14ac:dyDescent="0.25">
      <c r="A39" t="s">
        <v>103</v>
      </c>
      <c r="B39" s="1">
        <f>B22/5000000*SQRT(B38)</f>
        <v>39.651898778564309</v>
      </c>
    </row>
    <row r="40" spans="1:3" x14ac:dyDescent="0.25">
      <c r="A40" t="s">
        <v>105</v>
      </c>
      <c r="B40" s="1">
        <f>B22/50000</f>
        <v>125.39031369071176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Raw</vt:lpstr>
      <vt:lpstr>Meidera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2016-10-30T03:05:55Z</dcterms:created>
  <dcterms:modified xsi:type="dcterms:W3CDTF">2017-03-01T18:10:57Z</dcterms:modified>
</cp:coreProperties>
</file>