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<sst xmlns="http://schemas.openxmlformats.org/spreadsheetml/2006/main" count="107" uniqueCount="56">
  <si>
    <t>Data 1. Evaluation of the distributed quantum CNOT gate</t>
  </si>
  <si>
    <t>Input state</t>
  </si>
  <si>
    <t>Measurement</t>
  </si>
  <si>
    <t>Collection time (s)</t>
  </si>
  <si>
    <t>TT</t>
  </si>
  <si>
    <t>TR</t>
  </si>
  <si>
    <t>RT</t>
  </si>
  <si>
    <t>RR</t>
  </si>
  <si>
    <t>Truth table</t>
  </si>
  <si>
    <t>Standard deviation (SD) of truth table</t>
  </si>
  <si>
    <t>Hofmann method</t>
  </si>
  <si>
    <t>+ +</t>
  </si>
  <si>
    <t>XX</t>
  </si>
  <si>
    <t>300*120</t>
  </si>
  <si>
    <t>Fxx</t>
  </si>
  <si>
    <t>Fzz</t>
  </si>
  <si>
    <t>lower bound</t>
  </si>
  <si>
    <t>upper bound</t>
  </si>
  <si>
    <t>+ −</t>
  </si>
  <si>
    <t>− +</t>
  </si>
  <si>
    <t>− −</t>
  </si>
  <si>
    <t>HH</t>
  </si>
  <si>
    <t>ZZ</t>
  </si>
  <si>
    <t>Quantum gate verification (QGV)</t>
  </si>
  <si>
    <t>HV</t>
  </si>
  <si>
    <t>Total experiments</t>
  </si>
  <si>
    <t>Correct out</t>
  </si>
  <si>
    <t>Passing rate</t>
  </si>
  <si>
    <t>Standard deviation</t>
  </si>
  <si>
    <t>VH</t>
  </si>
  <si>
    <t>VV</t>
  </si>
  <si>
    <t>XZ</t>
  </si>
  <si>
    <t>300*40</t>
  </si>
  <si>
    <t>RL</t>
  </si>
  <si>
    <t>LR</t>
  </si>
  <si>
    <t>LL</t>
  </si>
  <si>
    <t>YX</t>
  </si>
  <si>
    <t>ZY</t>
  </si>
  <si>
    <t>Data 2. Deutsch-Jozsa algorithm (CNOT, I)</t>
  </si>
  <si>
    <t>Processing</t>
  </si>
  <si>
    <t>T</t>
  </si>
  <si>
    <t>R</t>
  </si>
  <si>
    <t>SD of  T</t>
  </si>
  <si>
    <t>SD of  R</t>
  </si>
  <si>
    <t>HV (CNOT)</t>
  </si>
  <si>
    <t>HV (I)</t>
  </si>
  <si>
    <t>Data 3. Entanglement generation</t>
  </si>
  <si>
    <t>&lt;XX&gt;</t>
  </si>
  <si>
    <t>&lt;YY&gt;</t>
  </si>
  <si>
    <t>&lt;ZZ&gt;</t>
  </si>
  <si>
    <t>+ H</t>
  </si>
  <si>
    <t>Expectation</t>
  </si>
  <si>
    <t>YY</t>
  </si>
  <si>
    <t>SD</t>
  </si>
  <si>
    <t>F</t>
  </si>
  <si>
    <t>SD of  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</si>
</sst>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0_ "/>
    <numFmt numFmtId="178" formatCode="0.00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34" applyNumberFormat="0" applyAlignment="0" applyProtection="0">
      <alignment vertical="center"/>
    </xf>
    <xf numFmtId="0" fontId="13" fillId="5" borderId="35" applyNumberFormat="0" applyAlignment="0" applyProtection="0">
      <alignment vertical="center"/>
    </xf>
    <xf numFmtId="0" fontId="14" fillId="5" borderId="34" applyNumberFormat="0" applyAlignment="0" applyProtection="0">
      <alignment vertical="center"/>
    </xf>
    <xf numFmtId="0" fontId="15" fillId="6" borderId="36" applyNumberFormat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0" borderId="12" xfId="0" applyNumberFormat="1" applyFont="1" applyFill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2" borderId="18" xfId="0" applyNumberFormat="1" applyFont="1" applyFill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2" borderId="5" xfId="0" applyNumberFormat="1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178" fontId="1" fillId="0" borderId="6" xfId="0" applyNumberFormat="1" applyFont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8" fontId="1" fillId="0" borderId="2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8" fontId="1" fillId="0" borderId="28" xfId="0" applyNumberFormat="1" applyFont="1" applyBorder="1" applyAlignment="1">
      <alignment horizontal="center" vertical="center"/>
    </xf>
    <xf numFmtId="178" fontId="1" fillId="0" borderId="29" xfId="0" applyNumberFormat="1" applyFont="1" applyBorder="1" applyAlignment="1">
      <alignment horizontal="center" vertical="center"/>
    </xf>
    <xf numFmtId="178" fontId="1" fillId="0" borderId="30" xfId="0" applyNumberFormat="1" applyFont="1" applyBorder="1" applyAlignment="1">
      <alignment horizontal="center" vertical="center"/>
    </xf>
    <xf numFmtId="178" fontId="1" fillId="0" borderId="2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37"/>
  <sheetViews>
    <sheetView tabSelected="1" zoomScale="70" zoomScaleNormal="70" topLeftCell="A3" workbookViewId="0">
      <selection activeCell="N31" sqref="N31"/>
    </sheetView>
  </sheetViews>
  <sheetFormatPr defaultColWidth="9.02654867256637" defaultRowHeight="13.85"/>
  <cols>
    <col min="1" max="7" width="15.5398230088496" style="1" customWidth="1"/>
    <col min="8" max="8" width="10.5575221238938" style="1" customWidth="1"/>
    <col min="9" max="12" width="15.5398230088496" style="1" customWidth="1"/>
    <col min="13" max="13" width="10.5575221238938" style="1" customWidth="1"/>
    <col min="14" max="17" width="15.5398230088496" style="1" customWidth="1"/>
    <col min="18" max="18" width="10.5575221238938" style="1" customWidth="1"/>
    <col min="19" max="22" width="15.5398230088496" style="1" customWidth="1"/>
    <col min="23" max="16384" width="9.02654867256637" style="1"/>
  </cols>
  <sheetData>
    <row r="1" ht="23" customHeight="1" spans="1:7">
      <c r="A1" s="2" t="s">
        <v>0</v>
      </c>
      <c r="B1" s="2"/>
      <c r="C1" s="2"/>
      <c r="D1" s="2"/>
      <c r="E1" s="2"/>
      <c r="F1" s="2"/>
      <c r="G1" s="2"/>
    </row>
    <row r="2" ht="23" customHeight="1" spans="1:2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I2" s="52" t="s">
        <v>8</v>
      </c>
      <c r="J2" s="52"/>
      <c r="K2" s="52"/>
      <c r="L2" s="52"/>
      <c r="N2" s="52" t="s">
        <v>9</v>
      </c>
      <c r="O2" s="52"/>
      <c r="P2" s="52"/>
      <c r="Q2" s="52"/>
      <c r="S2" s="52" t="s">
        <v>10</v>
      </c>
      <c r="T2" s="52"/>
      <c r="U2" s="52"/>
      <c r="V2" s="52"/>
    </row>
    <row r="3" ht="23" customHeight="1" spans="1:22">
      <c r="A3" s="6" t="s">
        <v>11</v>
      </c>
      <c r="B3" s="7" t="s">
        <v>12</v>
      </c>
      <c r="C3" s="7" t="s">
        <v>13</v>
      </c>
      <c r="D3" s="8">
        <v>701</v>
      </c>
      <c r="E3" s="9">
        <v>3</v>
      </c>
      <c r="F3" s="9">
        <v>62</v>
      </c>
      <c r="G3" s="10">
        <v>1</v>
      </c>
      <c r="I3" s="53">
        <f>D3/SUM(D3:G3)</f>
        <v>0.913950456323338</v>
      </c>
      <c r="J3" s="54">
        <f>E3/SUM(D3:G3)</f>
        <v>0.00391134289439374</v>
      </c>
      <c r="K3" s="54">
        <f>F3/SUM(D3:G3)</f>
        <v>0.0808344198174707</v>
      </c>
      <c r="L3" s="55">
        <f>G3/SUM(D3:G3)</f>
        <v>0.00130378096479791</v>
      </c>
      <c r="N3" s="56">
        <f>SQRT(I3*(1-I3)/SUM(D3:G3))</f>
        <v>0.0101260001813976</v>
      </c>
      <c r="O3" s="54">
        <f>SQRT(J3*(1-J3)/SUM(D3:G3))</f>
        <v>0.00225379421971463</v>
      </c>
      <c r="P3" s="54">
        <f>SQRT(K3*(1-K3)/SUM(D3:G3))</f>
        <v>0.00984231719718307</v>
      </c>
      <c r="Q3" s="55">
        <f>SQRT(L3*(1-L3)/SUM(D3:G3))</f>
        <v>0.00130293076518693</v>
      </c>
      <c r="S3" s="91" t="s">
        <v>14</v>
      </c>
      <c r="T3" s="92" t="s">
        <v>15</v>
      </c>
      <c r="U3" s="92" t="s">
        <v>16</v>
      </c>
      <c r="V3" s="93" t="s">
        <v>17</v>
      </c>
    </row>
    <row r="4" ht="23" customHeight="1" spans="1:22">
      <c r="A4" s="11" t="s">
        <v>18</v>
      </c>
      <c r="B4" s="12"/>
      <c r="C4" s="12" t="s">
        <v>13</v>
      </c>
      <c r="D4" s="13">
        <v>1</v>
      </c>
      <c r="E4" s="13">
        <v>54</v>
      </c>
      <c r="F4" s="13">
        <v>3</v>
      </c>
      <c r="G4" s="14">
        <v>742</v>
      </c>
      <c r="I4" s="57">
        <f t="shared" ref="I4:I22" si="0">D4/SUM(D4:G4)</f>
        <v>0.00125</v>
      </c>
      <c r="J4" s="58">
        <f t="shared" ref="J4:J22" si="1">E4/SUM(D4:G4)</f>
        <v>0.0675</v>
      </c>
      <c r="K4" s="58">
        <f t="shared" ref="K4:K22" si="2">F4/SUM(D4:G4)</f>
        <v>0.00375</v>
      </c>
      <c r="L4" s="59">
        <f t="shared" ref="L4:L22" si="3">G4/SUM(D4:G4)</f>
        <v>0.9275</v>
      </c>
      <c r="N4" s="57">
        <f t="shared" ref="N4:N22" si="4">SQRT(I4*(1-I4)/SUM(D4:G4))</f>
        <v>0.00124921850570667</v>
      </c>
      <c r="O4" s="58">
        <f t="shared" ref="O4:O22" si="5">SQRT(J4*(1-J4)/SUM(D4:G4))</f>
        <v>0.00887015712938615</v>
      </c>
      <c r="P4" s="58">
        <f t="shared" ref="P4:P22" si="6">SQRT(K4*(1-K4)/SUM(D4:G4))</f>
        <v>0.00216100020245256</v>
      </c>
      <c r="Q4" s="61">
        <f t="shared" ref="Q4:Q22" si="7">SQRT(L4*(1-L4)/SUM(D4:G4))</f>
        <v>0.00916813435220056</v>
      </c>
      <c r="S4" s="94">
        <f>SUM(I3,L4,K5,J6)/4</f>
        <v>0.916488618548841</v>
      </c>
      <c r="T4" s="95">
        <f>SUM(I7,J8,L9,K10)/4</f>
        <v>0.956175368132032</v>
      </c>
      <c r="U4" s="95">
        <f>S4+T4-1</f>
        <v>0.872663986680873</v>
      </c>
      <c r="V4" s="96">
        <f>S4</f>
        <v>0.916488618548841</v>
      </c>
    </row>
    <row r="5" ht="23" customHeight="1" spans="1:22">
      <c r="A5" s="11" t="s">
        <v>19</v>
      </c>
      <c r="B5" s="12"/>
      <c r="C5" s="12" t="s">
        <v>13</v>
      </c>
      <c r="D5" s="13">
        <v>67</v>
      </c>
      <c r="E5" s="13">
        <v>2</v>
      </c>
      <c r="F5" s="15">
        <v>706</v>
      </c>
      <c r="G5" s="16">
        <v>5</v>
      </c>
      <c r="I5" s="57">
        <f t="shared" si="0"/>
        <v>0.0858974358974359</v>
      </c>
      <c r="J5" s="58">
        <f t="shared" si="1"/>
        <v>0.00256410256410256</v>
      </c>
      <c r="K5" s="60">
        <f t="shared" si="2"/>
        <v>0.905128205128205</v>
      </c>
      <c r="L5" s="61">
        <f t="shared" si="3"/>
        <v>0.00641025641025641</v>
      </c>
      <c r="N5" s="57">
        <f t="shared" si="4"/>
        <v>0.0100332183145943</v>
      </c>
      <c r="O5" s="58">
        <f t="shared" si="5"/>
        <v>0.00181076833888458</v>
      </c>
      <c r="P5" s="58">
        <f t="shared" si="6"/>
        <v>0.0104924354564218</v>
      </c>
      <c r="Q5" s="61">
        <f t="shared" si="7"/>
        <v>0.002857550731544</v>
      </c>
      <c r="S5" s="97">
        <f>SQRT(S4*(1-S4)/SUM(D3:G6))</f>
        <v>0.00495607246137372</v>
      </c>
      <c r="T5" s="97">
        <f>SQRT(T4*(1-T4)/SUM(D7:G10))</f>
        <v>0.0038098205693846</v>
      </c>
      <c r="U5" s="97">
        <f>SQRT(S5^2+T5^2)</f>
        <v>0.00625119084761399</v>
      </c>
      <c r="V5" s="97">
        <f>S5</f>
        <v>0.00495607246137372</v>
      </c>
    </row>
    <row r="6" ht="23" customHeight="1" spans="1:17">
      <c r="A6" s="17" t="s">
        <v>20</v>
      </c>
      <c r="B6" s="18"/>
      <c r="C6" s="18" t="s">
        <v>13</v>
      </c>
      <c r="D6" s="19">
        <v>7</v>
      </c>
      <c r="E6" s="20">
        <v>707</v>
      </c>
      <c r="F6" s="19">
        <v>0</v>
      </c>
      <c r="G6" s="21">
        <v>55</v>
      </c>
      <c r="I6" s="62">
        <f t="shared" si="0"/>
        <v>0.00910273081924577</v>
      </c>
      <c r="J6" s="63">
        <f t="shared" si="1"/>
        <v>0.919375812743823</v>
      </c>
      <c r="K6" s="64">
        <f t="shared" si="2"/>
        <v>0</v>
      </c>
      <c r="L6" s="65">
        <f t="shared" si="3"/>
        <v>0.0715214564369311</v>
      </c>
      <c r="N6" s="62">
        <f t="shared" si="4"/>
        <v>0.00342481404597628</v>
      </c>
      <c r="O6" s="64">
        <f t="shared" si="5"/>
        <v>0.0098178420744069</v>
      </c>
      <c r="P6" s="64">
        <f t="shared" si="6"/>
        <v>0</v>
      </c>
      <c r="Q6" s="65">
        <f t="shared" si="7"/>
        <v>0.00929267911764135</v>
      </c>
    </row>
    <row r="7" ht="23" customHeight="1" spans="1:22">
      <c r="A7" s="22" t="s">
        <v>21</v>
      </c>
      <c r="B7" s="7" t="s">
        <v>22</v>
      </c>
      <c r="C7" s="7" t="s">
        <v>13</v>
      </c>
      <c r="D7" s="8">
        <v>607</v>
      </c>
      <c r="E7" s="9">
        <v>18</v>
      </c>
      <c r="F7" s="9">
        <v>2</v>
      </c>
      <c r="G7" s="10">
        <v>5</v>
      </c>
      <c r="I7" s="66">
        <f t="shared" si="0"/>
        <v>0.960443037974684</v>
      </c>
      <c r="J7" s="67">
        <f t="shared" si="1"/>
        <v>0.0284810126582278</v>
      </c>
      <c r="K7" s="67">
        <f t="shared" si="2"/>
        <v>0.00316455696202532</v>
      </c>
      <c r="L7" s="68">
        <f t="shared" si="3"/>
        <v>0.00791139240506329</v>
      </c>
      <c r="N7" s="69">
        <f t="shared" si="4"/>
        <v>0.00775333827455976</v>
      </c>
      <c r="O7" s="67">
        <f t="shared" si="5"/>
        <v>0.00661675144204993</v>
      </c>
      <c r="P7" s="67">
        <f t="shared" si="6"/>
        <v>0.00223413624930839</v>
      </c>
      <c r="Q7" s="68">
        <f t="shared" si="7"/>
        <v>0.00352405887321609</v>
      </c>
      <c r="S7" s="52" t="s">
        <v>23</v>
      </c>
      <c r="T7" s="52"/>
      <c r="U7" s="52"/>
      <c r="V7" s="52"/>
    </row>
    <row r="8" ht="23" customHeight="1" spans="1:22">
      <c r="A8" s="23" t="s">
        <v>24</v>
      </c>
      <c r="B8" s="12"/>
      <c r="C8" s="12" t="s">
        <v>13</v>
      </c>
      <c r="D8" s="13">
        <v>25</v>
      </c>
      <c r="E8" s="15">
        <v>644</v>
      </c>
      <c r="F8" s="13">
        <v>5</v>
      </c>
      <c r="G8" s="16">
        <v>5</v>
      </c>
      <c r="I8" s="57">
        <f t="shared" si="0"/>
        <v>0.0368188512518409</v>
      </c>
      <c r="J8" s="60">
        <f t="shared" si="1"/>
        <v>0.948453608247423</v>
      </c>
      <c r="K8" s="58">
        <f t="shared" si="2"/>
        <v>0.00736377025036819</v>
      </c>
      <c r="L8" s="61">
        <f t="shared" si="3"/>
        <v>0.00736377025036819</v>
      </c>
      <c r="N8" s="57">
        <f t="shared" si="4"/>
        <v>0.00722693613893965</v>
      </c>
      <c r="O8" s="58">
        <f t="shared" si="5"/>
        <v>0.00848539950657923</v>
      </c>
      <c r="P8" s="58">
        <f t="shared" si="6"/>
        <v>0.00328103066219834</v>
      </c>
      <c r="Q8" s="61">
        <f t="shared" si="7"/>
        <v>0.00328103066219834</v>
      </c>
      <c r="S8" s="91" t="s">
        <v>25</v>
      </c>
      <c r="T8" s="92" t="s">
        <v>26</v>
      </c>
      <c r="U8" s="92" t="s">
        <v>27</v>
      </c>
      <c r="V8" s="93" t="s">
        <v>28</v>
      </c>
    </row>
    <row r="9" ht="23" customHeight="1" spans="1:22">
      <c r="A9" s="23" t="s">
        <v>29</v>
      </c>
      <c r="B9" s="12"/>
      <c r="C9" s="12" t="s">
        <v>13</v>
      </c>
      <c r="D9" s="13">
        <v>6</v>
      </c>
      <c r="E9" s="13">
        <v>4</v>
      </c>
      <c r="F9" s="13">
        <v>14</v>
      </c>
      <c r="G9" s="14">
        <v>814</v>
      </c>
      <c r="I9" s="57">
        <f t="shared" si="0"/>
        <v>0.00715990453460621</v>
      </c>
      <c r="J9" s="58">
        <f t="shared" si="1"/>
        <v>0.00477326968973747</v>
      </c>
      <c r="K9" s="58">
        <f t="shared" si="2"/>
        <v>0.0167064439140811</v>
      </c>
      <c r="L9" s="59">
        <f t="shared" si="3"/>
        <v>0.971360381861575</v>
      </c>
      <c r="N9" s="57">
        <f t="shared" si="4"/>
        <v>0.00291253572026023</v>
      </c>
      <c r="O9" s="58">
        <f t="shared" si="5"/>
        <v>0.00238093200554816</v>
      </c>
      <c r="P9" s="58">
        <f t="shared" si="6"/>
        <v>0.00442753084803421</v>
      </c>
      <c r="Q9" s="61">
        <f t="shared" si="7"/>
        <v>0.00576171530529927</v>
      </c>
      <c r="S9" s="3">
        <f>SUM(D3:G22)</f>
        <v>8717</v>
      </c>
      <c r="T9" s="4">
        <f>SUM(D3,G4,F5,E6,D7,E8,G9,F10,E11,F11,D12,D13,G12,G13,E14,F14,D15,D16,G15,G16,E17,F17,E18,F18,D19,G19,E20,F20,D21,G21,E22,F22)</f>
        <v>8095</v>
      </c>
      <c r="U9" s="95">
        <f>T9/S9</f>
        <v>0.928645176092692</v>
      </c>
      <c r="V9" s="96">
        <f>SQRT(T9*(S9-T9)/S9^3)</f>
        <v>0.00275710337523552</v>
      </c>
    </row>
    <row r="10" ht="23" customHeight="1" spans="1:17">
      <c r="A10" s="24" t="s">
        <v>30</v>
      </c>
      <c r="B10" s="18"/>
      <c r="C10" s="18" t="s">
        <v>13</v>
      </c>
      <c r="D10" s="19">
        <v>1</v>
      </c>
      <c r="E10" s="19">
        <v>7</v>
      </c>
      <c r="F10" s="20">
        <v>697</v>
      </c>
      <c r="G10" s="21">
        <v>33</v>
      </c>
      <c r="I10" s="62">
        <f t="shared" si="0"/>
        <v>0.0013550135501355</v>
      </c>
      <c r="J10" s="64">
        <f t="shared" si="1"/>
        <v>0.00948509485094851</v>
      </c>
      <c r="K10" s="63">
        <f t="shared" si="2"/>
        <v>0.944444444444444</v>
      </c>
      <c r="L10" s="65">
        <f t="shared" si="3"/>
        <v>0.0447154471544715</v>
      </c>
      <c r="N10" s="62">
        <f t="shared" si="4"/>
        <v>0.00135409520807804</v>
      </c>
      <c r="O10" s="64">
        <f t="shared" si="5"/>
        <v>0.00356798619816854</v>
      </c>
      <c r="P10" s="64">
        <f t="shared" si="6"/>
        <v>0.00843186752601376</v>
      </c>
      <c r="Q10" s="65">
        <f t="shared" si="7"/>
        <v>0.00760793836767209</v>
      </c>
    </row>
    <row r="11" ht="23" customHeight="1" spans="1:17">
      <c r="A11" s="22" t="s">
        <v>7</v>
      </c>
      <c r="B11" s="25" t="s">
        <v>31</v>
      </c>
      <c r="C11" s="7" t="s">
        <v>32</v>
      </c>
      <c r="D11" s="7">
        <v>8</v>
      </c>
      <c r="E11" s="26">
        <v>99</v>
      </c>
      <c r="F11" s="26">
        <v>104</v>
      </c>
      <c r="G11" s="27">
        <v>13</v>
      </c>
      <c r="I11" s="69">
        <f t="shared" si="0"/>
        <v>0.0357142857142857</v>
      </c>
      <c r="J11" s="70">
        <f t="shared" si="1"/>
        <v>0.441964285714286</v>
      </c>
      <c r="K11" s="70">
        <f t="shared" si="2"/>
        <v>0.464285714285714</v>
      </c>
      <c r="L11" s="68">
        <f t="shared" si="3"/>
        <v>0.0580357142857143</v>
      </c>
      <c r="N11" s="69">
        <f t="shared" si="4"/>
        <v>0.0123993763362395</v>
      </c>
      <c r="O11" s="67">
        <f t="shared" si="5"/>
        <v>0.033181848514457</v>
      </c>
      <c r="P11" s="67">
        <f t="shared" si="6"/>
        <v>0.0333223226469723</v>
      </c>
      <c r="Q11" s="68">
        <f t="shared" si="7"/>
        <v>0.0156221526195663</v>
      </c>
    </row>
    <row r="12" ht="23" customHeight="1" spans="1:17">
      <c r="A12" s="23" t="s">
        <v>33</v>
      </c>
      <c r="B12" s="25"/>
      <c r="C12" s="7" t="s">
        <v>32</v>
      </c>
      <c r="D12" s="28">
        <v>112</v>
      </c>
      <c r="E12" s="12">
        <v>11</v>
      </c>
      <c r="F12" s="12">
        <v>14</v>
      </c>
      <c r="G12" s="29">
        <v>99</v>
      </c>
      <c r="I12" s="71">
        <f t="shared" si="0"/>
        <v>0.474576271186441</v>
      </c>
      <c r="J12" s="58">
        <f t="shared" si="1"/>
        <v>0.0466101694915254</v>
      </c>
      <c r="K12" s="58">
        <f t="shared" si="2"/>
        <v>0.0593220338983051</v>
      </c>
      <c r="L12" s="59">
        <f t="shared" si="3"/>
        <v>0.419491525423729</v>
      </c>
      <c r="N12" s="57">
        <f t="shared" si="4"/>
        <v>0.0325051256722882</v>
      </c>
      <c r="O12" s="58">
        <f t="shared" si="5"/>
        <v>0.013722068948783</v>
      </c>
      <c r="P12" s="58">
        <f t="shared" si="6"/>
        <v>0.0153770313791676</v>
      </c>
      <c r="Q12" s="61">
        <f t="shared" si="7"/>
        <v>0.0321225398399419</v>
      </c>
    </row>
    <row r="13" ht="23" customHeight="1" spans="1:17">
      <c r="A13" s="23" t="s">
        <v>34</v>
      </c>
      <c r="B13" s="25"/>
      <c r="C13" s="7" t="s">
        <v>32</v>
      </c>
      <c r="D13" s="28">
        <v>107</v>
      </c>
      <c r="E13" s="12">
        <v>9</v>
      </c>
      <c r="F13" s="12">
        <v>8</v>
      </c>
      <c r="G13" s="29">
        <v>107</v>
      </c>
      <c r="I13" s="71">
        <f t="shared" si="0"/>
        <v>0.463203463203463</v>
      </c>
      <c r="J13" s="58">
        <f t="shared" si="1"/>
        <v>0.038961038961039</v>
      </c>
      <c r="K13" s="58">
        <f t="shared" si="2"/>
        <v>0.0346320346320346</v>
      </c>
      <c r="L13" s="59">
        <f t="shared" si="3"/>
        <v>0.463203463203463</v>
      </c>
      <c r="N13" s="57">
        <f t="shared" si="4"/>
        <v>0.0328083781190757</v>
      </c>
      <c r="O13" s="58">
        <f t="shared" si="5"/>
        <v>0.0127315057964349</v>
      </c>
      <c r="P13" s="58">
        <f t="shared" si="6"/>
        <v>0.0120303830386854</v>
      </c>
      <c r="Q13" s="61">
        <f t="shared" si="7"/>
        <v>0.0328083781190757</v>
      </c>
    </row>
    <row r="14" ht="23" customHeight="1" spans="1:17">
      <c r="A14" s="24" t="s">
        <v>35</v>
      </c>
      <c r="B14" s="4"/>
      <c r="C14" s="4" t="s">
        <v>32</v>
      </c>
      <c r="D14" s="18">
        <v>11</v>
      </c>
      <c r="E14" s="30">
        <v>114</v>
      </c>
      <c r="F14" s="30">
        <v>95</v>
      </c>
      <c r="G14" s="31">
        <v>12</v>
      </c>
      <c r="I14" s="62">
        <f t="shared" si="0"/>
        <v>0.0474137931034483</v>
      </c>
      <c r="J14" s="63">
        <f t="shared" si="1"/>
        <v>0.491379310344828</v>
      </c>
      <c r="K14" s="63">
        <f t="shared" si="2"/>
        <v>0.40948275862069</v>
      </c>
      <c r="L14" s="65">
        <f t="shared" si="3"/>
        <v>0.0517241379310345</v>
      </c>
      <c r="N14" s="62">
        <f t="shared" si="4"/>
        <v>0.0139527721456124</v>
      </c>
      <c r="O14" s="64">
        <f t="shared" si="5"/>
        <v>0.0328217287487996</v>
      </c>
      <c r="P14" s="64">
        <f t="shared" si="6"/>
        <v>0.0322842059317336</v>
      </c>
      <c r="Q14" s="65">
        <f t="shared" si="7"/>
        <v>0.0145401868030863</v>
      </c>
    </row>
    <row r="15" ht="23" customHeight="1" spans="1:17">
      <c r="A15" s="22" t="s">
        <v>7</v>
      </c>
      <c r="B15" s="25" t="s">
        <v>36</v>
      </c>
      <c r="C15" s="7" t="s">
        <v>32</v>
      </c>
      <c r="D15" s="26">
        <v>98</v>
      </c>
      <c r="E15" s="7">
        <v>17</v>
      </c>
      <c r="F15" s="7">
        <v>11</v>
      </c>
      <c r="G15" s="32">
        <v>110</v>
      </c>
      <c r="I15" s="66">
        <f t="shared" si="0"/>
        <v>0.415254237288136</v>
      </c>
      <c r="J15" s="67">
        <f t="shared" si="1"/>
        <v>0.0720338983050847</v>
      </c>
      <c r="K15" s="67">
        <f t="shared" si="2"/>
        <v>0.0466101694915254</v>
      </c>
      <c r="L15" s="72">
        <f t="shared" si="3"/>
        <v>0.466101694915254</v>
      </c>
      <c r="N15" s="69">
        <f t="shared" si="4"/>
        <v>0.0320763228918831</v>
      </c>
      <c r="O15" s="67">
        <f t="shared" si="5"/>
        <v>0.0168297828973854</v>
      </c>
      <c r="P15" s="67">
        <f t="shared" si="6"/>
        <v>0.013722068948783</v>
      </c>
      <c r="Q15" s="68">
        <f t="shared" si="7"/>
        <v>0.0324723418760777</v>
      </c>
    </row>
    <row r="16" ht="23" customHeight="1" spans="1:17">
      <c r="A16" s="23" t="s">
        <v>33</v>
      </c>
      <c r="B16" s="25"/>
      <c r="C16" s="7" t="s">
        <v>32</v>
      </c>
      <c r="D16" s="28">
        <v>111</v>
      </c>
      <c r="E16" s="12">
        <v>10</v>
      </c>
      <c r="F16" s="12">
        <v>17</v>
      </c>
      <c r="G16" s="29">
        <v>89</v>
      </c>
      <c r="I16" s="71">
        <f t="shared" si="0"/>
        <v>0.488986784140969</v>
      </c>
      <c r="J16" s="58">
        <f t="shared" si="1"/>
        <v>0.0440528634361234</v>
      </c>
      <c r="K16" s="58">
        <f t="shared" si="2"/>
        <v>0.0748898678414097</v>
      </c>
      <c r="L16" s="59">
        <f t="shared" si="3"/>
        <v>0.392070484581498</v>
      </c>
      <c r="N16" s="57">
        <f t="shared" si="4"/>
        <v>0.0331781142419808</v>
      </c>
      <c r="O16" s="58">
        <f t="shared" si="5"/>
        <v>0.0136204382347168</v>
      </c>
      <c r="P16" s="58">
        <f t="shared" si="6"/>
        <v>0.0174700972383065</v>
      </c>
      <c r="Q16" s="61">
        <f t="shared" si="7"/>
        <v>0.0324037864011983</v>
      </c>
    </row>
    <row r="17" ht="23" customHeight="1" spans="1:17">
      <c r="A17" s="23" t="s">
        <v>34</v>
      </c>
      <c r="B17" s="25"/>
      <c r="C17" s="7" t="s">
        <v>32</v>
      </c>
      <c r="D17" s="12">
        <v>13</v>
      </c>
      <c r="E17" s="28">
        <v>100</v>
      </c>
      <c r="F17" s="28">
        <v>107</v>
      </c>
      <c r="G17" s="33">
        <v>10</v>
      </c>
      <c r="I17" s="57">
        <f t="shared" si="0"/>
        <v>0.0565217391304348</v>
      </c>
      <c r="J17" s="60">
        <f t="shared" si="1"/>
        <v>0.434782608695652</v>
      </c>
      <c r="K17" s="60">
        <f t="shared" si="2"/>
        <v>0.465217391304348</v>
      </c>
      <c r="L17" s="61">
        <f t="shared" si="3"/>
        <v>0.0434782608695652</v>
      </c>
      <c r="N17" s="57">
        <f t="shared" si="4"/>
        <v>0.0152268401666705</v>
      </c>
      <c r="O17" s="58">
        <f t="shared" si="5"/>
        <v>0.032687365719831</v>
      </c>
      <c r="P17" s="58">
        <f t="shared" si="6"/>
        <v>0.032889153103716</v>
      </c>
      <c r="Q17" s="61">
        <f t="shared" si="7"/>
        <v>0.0134468198440671</v>
      </c>
    </row>
    <row r="18" ht="23" customHeight="1" spans="1:17">
      <c r="A18" s="24" t="s">
        <v>35</v>
      </c>
      <c r="B18" s="4"/>
      <c r="C18" s="25" t="s">
        <v>32</v>
      </c>
      <c r="D18" s="18">
        <v>13</v>
      </c>
      <c r="E18" s="30">
        <v>84</v>
      </c>
      <c r="F18" s="30">
        <v>105</v>
      </c>
      <c r="G18" s="31">
        <v>11</v>
      </c>
      <c r="I18" s="62">
        <f t="shared" si="0"/>
        <v>0.0610328638497653</v>
      </c>
      <c r="J18" s="63">
        <f t="shared" si="1"/>
        <v>0.394366197183099</v>
      </c>
      <c r="K18" s="63">
        <f t="shared" si="2"/>
        <v>0.492957746478873</v>
      </c>
      <c r="L18" s="65">
        <f t="shared" si="3"/>
        <v>0.0516431924882629</v>
      </c>
      <c r="N18" s="62">
        <f t="shared" si="4"/>
        <v>0.0164027727788922</v>
      </c>
      <c r="O18" s="64">
        <f t="shared" si="5"/>
        <v>0.033486140339656</v>
      </c>
      <c r="P18" s="64">
        <f t="shared" si="6"/>
        <v>0.0342560372435389</v>
      </c>
      <c r="Q18" s="65">
        <f t="shared" si="7"/>
        <v>0.015163610561086</v>
      </c>
    </row>
    <row r="19" ht="23" customHeight="1" spans="1:17">
      <c r="A19" s="22" t="s">
        <v>7</v>
      </c>
      <c r="B19" s="25" t="s">
        <v>37</v>
      </c>
      <c r="C19" s="34" t="s">
        <v>32</v>
      </c>
      <c r="D19" s="26">
        <v>116</v>
      </c>
      <c r="E19" s="7">
        <v>10</v>
      </c>
      <c r="F19" s="7">
        <v>8</v>
      </c>
      <c r="G19" s="32">
        <v>91</v>
      </c>
      <c r="I19" s="66">
        <f t="shared" si="0"/>
        <v>0.515555555555556</v>
      </c>
      <c r="J19" s="67">
        <f t="shared" si="1"/>
        <v>0.0444444444444444</v>
      </c>
      <c r="K19" s="67">
        <f t="shared" si="2"/>
        <v>0.0355555555555556</v>
      </c>
      <c r="L19" s="72">
        <f t="shared" si="3"/>
        <v>0.404444444444444</v>
      </c>
      <c r="N19" s="69">
        <f t="shared" si="4"/>
        <v>0.0333171977407303</v>
      </c>
      <c r="O19" s="67">
        <f t="shared" si="5"/>
        <v>0.013738694067401</v>
      </c>
      <c r="P19" s="67">
        <f t="shared" si="6"/>
        <v>0.0123452839442961</v>
      </c>
      <c r="Q19" s="68">
        <f t="shared" si="7"/>
        <v>0.0327189469949052</v>
      </c>
    </row>
    <row r="20" ht="23" customHeight="1" spans="1:17">
      <c r="A20" s="23" t="s">
        <v>33</v>
      </c>
      <c r="B20" s="25"/>
      <c r="C20" s="7" t="s">
        <v>32</v>
      </c>
      <c r="D20" s="12">
        <v>3</v>
      </c>
      <c r="E20" s="28">
        <v>140</v>
      </c>
      <c r="F20" s="28">
        <v>81</v>
      </c>
      <c r="G20" s="33">
        <v>8</v>
      </c>
      <c r="I20" s="57">
        <f t="shared" si="0"/>
        <v>0.0129310344827586</v>
      </c>
      <c r="J20" s="60">
        <f t="shared" si="1"/>
        <v>0.603448275862069</v>
      </c>
      <c r="K20" s="60">
        <f t="shared" si="2"/>
        <v>0.349137931034483</v>
      </c>
      <c r="L20" s="61">
        <f t="shared" si="3"/>
        <v>0.0344827586206897</v>
      </c>
      <c r="N20" s="57">
        <f t="shared" si="4"/>
        <v>0.00741730933124428</v>
      </c>
      <c r="O20" s="58">
        <f t="shared" si="5"/>
        <v>0.0321163331406556</v>
      </c>
      <c r="P20" s="58">
        <f t="shared" si="6"/>
        <v>0.0312967330664965</v>
      </c>
      <c r="Q20" s="61">
        <f t="shared" si="7"/>
        <v>0.0119794540306836</v>
      </c>
    </row>
    <row r="21" ht="23" customHeight="1" spans="1:17">
      <c r="A21" s="23" t="s">
        <v>34</v>
      </c>
      <c r="B21" s="25"/>
      <c r="C21" s="7" t="s">
        <v>32</v>
      </c>
      <c r="D21" s="28">
        <v>95</v>
      </c>
      <c r="E21" s="12">
        <v>7</v>
      </c>
      <c r="F21" s="12">
        <v>5</v>
      </c>
      <c r="G21" s="29">
        <v>128</v>
      </c>
      <c r="I21" s="71">
        <f t="shared" si="0"/>
        <v>0.404255319148936</v>
      </c>
      <c r="J21" s="58">
        <f t="shared" si="1"/>
        <v>0.0297872340425532</v>
      </c>
      <c r="K21" s="58">
        <f t="shared" si="2"/>
        <v>0.0212765957446809</v>
      </c>
      <c r="L21" s="59">
        <f t="shared" si="3"/>
        <v>0.54468085106383</v>
      </c>
      <c r="N21" s="57">
        <f t="shared" si="4"/>
        <v>0.0320128269563821</v>
      </c>
      <c r="O21" s="58">
        <f t="shared" si="5"/>
        <v>0.0110895685564729</v>
      </c>
      <c r="P21" s="58">
        <f t="shared" si="6"/>
        <v>0.00941341329511636</v>
      </c>
      <c r="Q21" s="61">
        <f t="shared" si="7"/>
        <v>0.0324859132514329</v>
      </c>
    </row>
    <row r="22" ht="23" customHeight="1" spans="1:17">
      <c r="A22" s="24" t="s">
        <v>35</v>
      </c>
      <c r="B22" s="4"/>
      <c r="C22" s="4" t="s">
        <v>32</v>
      </c>
      <c r="D22" s="18">
        <v>2</v>
      </c>
      <c r="E22" s="30">
        <v>86</v>
      </c>
      <c r="F22" s="30">
        <v>99</v>
      </c>
      <c r="G22" s="31">
        <v>6</v>
      </c>
      <c r="I22" s="62">
        <f t="shared" si="0"/>
        <v>0.0103626943005181</v>
      </c>
      <c r="J22" s="63">
        <f t="shared" si="1"/>
        <v>0.44559585492228</v>
      </c>
      <c r="K22" s="63">
        <f t="shared" si="2"/>
        <v>0.512953367875648</v>
      </c>
      <c r="L22" s="65">
        <f t="shared" si="3"/>
        <v>0.0310880829015544</v>
      </c>
      <c r="N22" s="62">
        <f t="shared" si="4"/>
        <v>0.0072894660555408</v>
      </c>
      <c r="O22" s="64">
        <f t="shared" si="5"/>
        <v>0.0357771013256542</v>
      </c>
      <c r="P22" s="64">
        <f t="shared" si="6"/>
        <v>0.0359787077405108</v>
      </c>
      <c r="Q22" s="65">
        <f t="shared" si="7"/>
        <v>0.012492819492651</v>
      </c>
    </row>
    <row r="23" ht="23" customHeight="1"/>
    <row r="24" ht="23" customHeight="1"/>
    <row r="25" ht="23" customHeight="1" spans="1:12">
      <c r="A25" s="2" t="s">
        <v>38</v>
      </c>
      <c r="B25" s="2"/>
      <c r="C25" s="2"/>
      <c r="D25" s="2"/>
      <c r="E25" s="2"/>
      <c r="F25" s="2"/>
      <c r="G25" s="2"/>
      <c r="I25" s="52" t="s">
        <v>39</v>
      </c>
      <c r="J25" s="52"/>
      <c r="K25" s="52"/>
      <c r="L25" s="52"/>
    </row>
    <row r="26" ht="23" customHeight="1" spans="1:12">
      <c r="A26" s="3" t="s">
        <v>1</v>
      </c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5" t="s">
        <v>7</v>
      </c>
      <c r="I26" s="73" t="s">
        <v>40</v>
      </c>
      <c r="J26" s="74" t="s">
        <v>41</v>
      </c>
      <c r="K26" s="74" t="s">
        <v>42</v>
      </c>
      <c r="L26" s="75" t="s">
        <v>43</v>
      </c>
    </row>
    <row r="27" ht="23" customHeight="1" spans="1:12">
      <c r="A27" s="35" t="s">
        <v>44</v>
      </c>
      <c r="B27" s="36" t="s">
        <v>22</v>
      </c>
      <c r="C27" s="36" t="s">
        <v>32</v>
      </c>
      <c r="D27" s="36">
        <v>0</v>
      </c>
      <c r="E27" s="36">
        <v>0</v>
      </c>
      <c r="F27" s="36">
        <v>24</v>
      </c>
      <c r="G27" s="37">
        <v>265</v>
      </c>
      <c r="H27" s="38"/>
      <c r="I27" s="76">
        <f>1-J27</f>
        <v>0.083044982698962</v>
      </c>
      <c r="J27" s="77">
        <f>G27/SUM(D27:G27)</f>
        <v>0.916955017301038</v>
      </c>
      <c r="K27" s="77">
        <f>SQRT(I27*J27/SUM(D27:G27))</f>
        <v>0.0162323647770217</v>
      </c>
      <c r="L27" s="78">
        <f>SQRT(J27*I27/SUM(D27:G27))</f>
        <v>0.0162323647770217</v>
      </c>
    </row>
    <row r="28" ht="23" customHeight="1" spans="1:12">
      <c r="A28" s="39" t="s">
        <v>45</v>
      </c>
      <c r="B28" s="40" t="s">
        <v>22</v>
      </c>
      <c r="C28" s="40" t="s">
        <v>32</v>
      </c>
      <c r="D28" s="40">
        <v>6</v>
      </c>
      <c r="E28" s="40">
        <v>0</v>
      </c>
      <c r="F28" s="41">
        <v>230</v>
      </c>
      <c r="G28" s="42">
        <v>4</v>
      </c>
      <c r="H28" s="1"/>
      <c r="I28" s="79">
        <f>F28/SUM(D28:G28)</f>
        <v>0.958333333333333</v>
      </c>
      <c r="J28" s="80">
        <f>1-I28</f>
        <v>0.0416666666666666</v>
      </c>
      <c r="K28" s="80">
        <f>SQRT(I28*J28/SUM(D28:G28))</f>
        <v>0.0128987330701435</v>
      </c>
      <c r="L28" s="81">
        <f>SQRT(J28*I28/SUM(D28:G28))</f>
        <v>0.0128987330701435</v>
      </c>
    </row>
    <row r="29" ht="23" customHeight="1"/>
    <row r="30" ht="23" customHeight="1"/>
    <row r="31" ht="23" customHeight="1" spans="1:12">
      <c r="A31" s="2" t="s">
        <v>46</v>
      </c>
      <c r="B31" s="2"/>
      <c r="C31" s="2"/>
      <c r="D31" s="2"/>
      <c r="E31" s="2"/>
      <c r="F31" s="2"/>
      <c r="G31" s="2"/>
      <c r="I31" s="52" t="s">
        <v>39</v>
      </c>
      <c r="J31" s="52"/>
      <c r="K31" s="52"/>
      <c r="L31" s="52"/>
    </row>
    <row r="32" ht="23" customHeight="1" spans="1:12">
      <c r="A32" s="3" t="s">
        <v>1</v>
      </c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5" t="s">
        <v>7</v>
      </c>
      <c r="I32" s="82"/>
      <c r="J32" s="83" t="s">
        <v>47</v>
      </c>
      <c r="K32" s="74" t="s">
        <v>48</v>
      </c>
      <c r="L32" s="75" t="s">
        <v>49</v>
      </c>
    </row>
    <row r="33" ht="23" customHeight="1" spans="1:12">
      <c r="A33" s="43" t="s">
        <v>50</v>
      </c>
      <c r="B33" s="36" t="s">
        <v>12</v>
      </c>
      <c r="C33" s="36" t="s">
        <v>32</v>
      </c>
      <c r="D33" s="44">
        <v>107</v>
      </c>
      <c r="E33" s="36">
        <v>9</v>
      </c>
      <c r="F33" s="45">
        <v>6</v>
      </c>
      <c r="G33" s="37">
        <v>122</v>
      </c>
      <c r="I33" s="84" t="s">
        <v>51</v>
      </c>
      <c r="J33" s="85">
        <f>(D33+G33-F33-E33)/SUM(D33:G33)</f>
        <v>0.877049180327869</v>
      </c>
      <c r="K33" s="77">
        <f>(D34+G34-E34-F34)/SUM(D34:G34)</f>
        <v>-0.845528455284553</v>
      </c>
      <c r="L33" s="78">
        <f>(D35+G35-E35-F35)/SUM(D35:G35)</f>
        <v>0.882352941176471</v>
      </c>
    </row>
    <row r="34" ht="23" customHeight="1" spans="1:12">
      <c r="A34" s="43"/>
      <c r="B34" s="46" t="s">
        <v>52</v>
      </c>
      <c r="C34" s="36" t="s">
        <v>32</v>
      </c>
      <c r="D34" s="46">
        <v>9</v>
      </c>
      <c r="E34" s="47">
        <v>110</v>
      </c>
      <c r="F34" s="47">
        <v>117</v>
      </c>
      <c r="G34" s="48">
        <v>10</v>
      </c>
      <c r="I34" s="86" t="s">
        <v>53</v>
      </c>
      <c r="J34" s="87">
        <f>SQRT(2)*SQRT((D33+G33)*(E33+F33)/SUM(D33:G33)^3)</f>
        <v>0.0217467133038749</v>
      </c>
      <c r="K34" s="87">
        <f>SQRT(2)*SQRT((D34+G34)*(E34+F34)/SUM(D34:G34)^3)</f>
        <v>0.0240714397153083</v>
      </c>
      <c r="L34" s="88">
        <f>SQRT(2)*SQRT((D35+G35)*(E35+F35)/SUM(D35:G35)^3)</f>
        <v>0.02329758924651</v>
      </c>
    </row>
    <row r="35" ht="23" customHeight="1" spans="1:12">
      <c r="A35" s="49"/>
      <c r="B35" s="40" t="s">
        <v>22</v>
      </c>
      <c r="C35" s="40" t="s">
        <v>32</v>
      </c>
      <c r="D35" s="41">
        <v>89</v>
      </c>
      <c r="E35" s="40">
        <v>4</v>
      </c>
      <c r="F35" s="50">
        <v>8</v>
      </c>
      <c r="G35" s="51">
        <v>103</v>
      </c>
      <c r="I35" s="84" t="s">
        <v>54</v>
      </c>
      <c r="J35" s="85">
        <f>(1+J33-K33+L33)/4</f>
        <v>0.901232644197223</v>
      </c>
      <c r="K35" s="77"/>
      <c r="L35" s="78"/>
    </row>
    <row r="36" ht="23" customHeight="1" spans="9:12">
      <c r="I36" s="86" t="s">
        <v>55</v>
      </c>
      <c r="J36" s="89">
        <f>SQRT(J34^2+K34^2+L34^2)</f>
        <v>0.0399390963116061</v>
      </c>
      <c r="K36" s="89"/>
      <c r="L36" s="90"/>
    </row>
    <row r="37" ht="14.6"/>
  </sheetData>
  <mergeCells count="17">
    <mergeCell ref="A1:G1"/>
    <mergeCell ref="I2:L2"/>
    <mergeCell ref="N2:Q2"/>
    <mergeCell ref="S2:V2"/>
    <mergeCell ref="S7:V7"/>
    <mergeCell ref="A25:G25"/>
    <mergeCell ref="I25:L25"/>
    <mergeCell ref="A31:G31"/>
    <mergeCell ref="I31:L31"/>
    <mergeCell ref="J35:L35"/>
    <mergeCell ref="J36:L36"/>
    <mergeCell ref="A33:A35"/>
    <mergeCell ref="B3:B6"/>
    <mergeCell ref="B7:B10"/>
    <mergeCell ref="B11:B14"/>
    <mergeCell ref="B15:B18"/>
    <mergeCell ref="B19:B22"/>
  </mergeCells>
  <pageMargins left="0.75" right="0.75" top="1" bottom="1" header="0.5" footer="0.5"/>
  <headerFooter/>
  <ignoredErrors>
    <ignoredError sqref="K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SUSTech</dc:creator>
  <cp:lastModifiedBy>Hu Chen</cp:lastModifiedBy>
  <dcterms:created xsi:type="dcterms:W3CDTF">2025-10-23T07:05:00Z</dcterms:created>
  <dcterms:modified xsi:type="dcterms:W3CDTF">2025-10-23T09:19:07Z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F7057777F7CA47BAABBBD3F75E716005_11</vt:lpwstr>
  </property>
  <property fmtid="{D5CDD505-2E9C-101B-9397-08002B2CF9AE}" pid="3" name="KSOProductBuildVer">
    <vt:lpwstr>2052-12.1.0.23125</vt:lpwstr>
  </property>
</Properties>
</file>