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vu11\OneDrive\Desktop\Excel Projects\manufacturing downtime\"/>
    </mc:Choice>
  </mc:AlternateContent>
  <xr:revisionPtr revIDLastSave="0" documentId="13_ncr:1_{17C420C4-EC38-4F93-A6B9-3EBFA966CD53}" xr6:coauthVersionLast="47" xr6:coauthVersionMax="47" xr10:uidLastSave="{00000000-0000-0000-0000-000000000000}"/>
  <bookViews>
    <workbookView xWindow="-103" yWindow="-103" windowWidth="16663" windowHeight="8743" firstSheet="1" activeTab="1" xr2:uid="{8FF62ED8-A67E-423F-8325-F23DB684777C}"/>
  </bookViews>
  <sheets>
    <sheet name="Sheet1" sheetId="9" r:id="rId1"/>
    <sheet name="Line productivity" sheetId="1" r:id="rId2"/>
    <sheet name="Products" sheetId="8" r:id="rId3"/>
    <sheet name="Downtime factors" sheetId="3" r:id="rId4"/>
    <sheet name="Line downtime" sheetId="2" r:id="rId5"/>
    <sheet name="dashboard" sheetId="11" r:id="rId6"/>
  </sheets>
  <definedNames>
    <definedName name="_xlnm._FilterDatabase" localSheetId="3" hidden="1">'Downtime factors'!$A$1:$C$13</definedName>
    <definedName name="_xlnm._FilterDatabase" localSheetId="1" hidden="1">'Line productivity'!$A$1:$F$39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F25" i="9" s="1"/>
  <c r="F26" i="9"/>
  <c r="H26" i="9"/>
  <c r="F27" i="9"/>
  <c r="H27" i="9"/>
  <c r="F28" i="9"/>
  <c r="H28" i="9"/>
  <c r="G25" i="9"/>
  <c r="I25" i="9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10" i="2"/>
  <c r="B9" i="2"/>
  <c r="B8" i="2"/>
  <c r="B7" i="2"/>
  <c r="B6" i="2"/>
  <c r="B5" i="2"/>
  <c r="B4" i="2"/>
  <c r="E23" i="9" a="1"/>
  <c r="E23" i="9" s="1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H25" i="9" l="1"/>
  <c r="I28" i="9"/>
  <c r="G28" i="9"/>
  <c r="I27" i="9"/>
  <c r="G27" i="9"/>
  <c r="I26" i="9"/>
  <c r="G26" i="9"/>
  <c r="E27" i="9"/>
  <c r="E26" i="9"/>
  <c r="E28" i="9"/>
  <c r="E25" i="9"/>
  <c r="E6" i="3"/>
  <c r="E3" i="3"/>
  <c r="E13" i="3"/>
  <c r="E11" i="3"/>
  <c r="E9" i="3"/>
  <c r="E7" i="3"/>
  <c r="E5" i="3"/>
  <c r="E2" i="3"/>
  <c r="E4" i="3"/>
  <c r="E12" i="3"/>
  <c r="E10" i="3"/>
  <c r="E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<sst xmlns="http://schemas.openxmlformats.org/spreadsheetml/2006/main" count="148" uniqueCount="50">
  <si>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</si>
  <si>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</si>
  <si>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</si>
  <si>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</si>
  <si>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</si>
  <si>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</si>
  <si>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</si>
  <si>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</si>
  <si>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</si>
  <si>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</si>
  <si>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</si>
  <si>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</si>
  <si>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</si>
  <si>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</si>
  <si>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</si>
  <si>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</si>
  <si>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</si>
  <si>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</si>
  <si>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</si>
  <si>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</si>
  <si>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</si>
  <si>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</si>
  <si>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</si>
  <si>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</si>
  <si>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</si>
  <si>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</si>
  <si>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</si>
  <si>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</si>
  <si>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</si>
  <si>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</si>
  <si>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</si>
  <si>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</si>
  <si>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</si>
  <si>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</si>
  <si>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</si>
  <si>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</si>
  <si>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</si>
  <si>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</si>
  <si>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</si>
  <si>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</si>
  <si>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</si>
  <si>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</si>
  <si>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</si>
  <si>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</si>
  <si>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</si>
  <si>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</si>
  <si>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Row Labels</t>
  </si>
  <si>
    <t>Sum of Efficiency</t>
  </si>
  <si>
    <t>Down Time</t>
  </si>
  <si>
    <t>Parteo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</si>
</sst>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[Manufacturing_Line_Productivity.xlsx]Sheet1!PivotTable1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678088918408109"/>
          <c:y val="3.3888879697679175E-2"/>
          <c:w val="0.76980625903935906"/>
          <c:h val="0.966111120302320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2B-4608-BCFE-EF023E6D2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Sheet1!$A$4:$A$7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Sheet1!$B$4:$B$7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B-4608-BCFE-EF023E6D2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27753776"/>
        <c:axId val="2027750416"/>
      </c:barChart>
      <c:catAx>
        <c:axId val="2027753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750416"/>
        <c:crosses val="autoZero"/>
        <c:auto val="1"/>
        <c:lblAlgn val="ctr"/>
        <c:lblOffset val="100"/>
        <c:noMultiLvlLbl val="0"/>
      </c:catAx>
      <c:valAx>
        <c:axId val="2027750416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20277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Downtime</a:t>
            </a:r>
            <a:r>
              <a:rPr lang="en-US" sz="1400" b="1" baseline="0"/>
              <a:t> Parteo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4846894138233"/>
          <c:y val="0.1902314814814815"/>
          <c:w val="0.87392169728783897"/>
          <c:h val="0.477643263342082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6F-4F19-AD9B-46D5F74DE76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6F-4F19-AD9B-46D5F74DE765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6F-4F19-AD9B-46D5F74DE76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6F-4F19-AD9B-46D5F74DE765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6F-4F19-AD9B-46D5F74DE765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6F-4F19-AD9B-46D5F74DE76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06F-4F19-AD9B-46D5F74DE76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06F-4F19-AD9B-46D5F74DE76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06F-4F19-AD9B-46D5F74DE76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06F-4F19-AD9B-46D5F74DE76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06F-4F19-AD9B-46D5F74DE76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06F-4F19-AD9B-46D5F74DE7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06F-4F19-AD9B-46D5F74D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027750896"/>
        <c:axId val="202775473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square"/>
              <c:size val="7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B06F-4F19-AD9B-46D5F74DE765}"/>
              </c:ext>
            </c:extLst>
          </c:dPt>
          <c:dLbls>
            <c:dLbl>
              <c:idx val="4"/>
              <c:layout>
                <c:manualLayout>
                  <c:x val="-1.1111111111111112E-2"/>
                  <c:y val="-6.48148148148148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06F-4F19-AD9B-46D5F74DE7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06F-4F19-AD9B-46D5F74D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46096"/>
        <c:axId val="2027748976"/>
      </c:lineChart>
      <c:catAx>
        <c:axId val="202775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754736"/>
        <c:crosses val="autoZero"/>
        <c:auto val="1"/>
        <c:lblAlgn val="ctr"/>
        <c:lblOffset val="100"/>
        <c:noMultiLvlLbl val="0"/>
      </c:catAx>
      <c:valAx>
        <c:axId val="20277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Downtime</a:t>
                </a:r>
              </a:p>
            </c:rich>
          </c:tx>
          <c:layout>
            <c:manualLayout>
              <c:xMode val="edge"/>
              <c:yMode val="edge"/>
              <c:x val="0.05"/>
              <c:y val="0.3310207057451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solidFill>
            <a:schemeClr val="bg1"/>
          </a:solidFill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750896"/>
        <c:crosses val="autoZero"/>
        <c:crossBetween val="between"/>
      </c:valAx>
      <c:valAx>
        <c:axId val="2027748976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746096"/>
        <c:crosses val="max"/>
        <c:crossBetween val="between"/>
      </c:valAx>
      <c:catAx>
        <c:axId val="2027746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7748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353785</xdr:colOff>
      <xdr:row>1</xdr:row>
      <xdr:rowOff>59871</xdr:rowOff>
    </xdr:from>
    <xdr:to>
      <xdr:col>5</xdr:col>
      <xdr:colOff>235648</xdr:colOff>
      <xdr:row>4</xdr:row>
      <xdr:rowOff>108857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6BFC83D-BBEA-B7BF-5DB7-141EE019AF6C}"/>
            </a:ext>
          </a:extLst>
        </xdr:cNvPr>
        <xdr:cNvSpPr/>
      </xdr:nvSpPr>
      <xdr:spPr>
        <a:xfrm>
          <a:off x="353785" y="244928"/>
          <a:ext cx="3124200" cy="6041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accent1">
                  <a:lumMod val="75000"/>
                </a:schemeClr>
              </a:solidFill>
            </a:rPr>
            <a:t>Over all Effiency is around 64%</a:t>
          </a:r>
        </a:p>
        <a:p>
          <a:pPr algn="l"/>
          <a:r>
            <a:rPr lang="en-US" sz="1200" b="1" kern="1200">
              <a:solidFill>
                <a:schemeClr val="tx1"/>
              </a:solidFill>
            </a:rPr>
            <a:t>Mac</a:t>
          </a:r>
          <a:r>
            <a:rPr lang="en-US" sz="1200" b="1" kern="1200" baseline="0">
              <a:solidFill>
                <a:schemeClr val="tx1"/>
              </a:solidFill>
            </a:rPr>
            <a:t> need a slight improvement</a:t>
          </a:r>
          <a:endParaRPr lang="en-US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5444</xdr:colOff>
      <xdr:row>23</xdr:row>
      <xdr:rowOff>196299</xdr:rowOff>
    </xdr:from>
    <xdr:to>
      <xdr:col>5</xdr:col>
      <xdr:colOff>1</xdr:colOff>
      <xdr:row>25</xdr:row>
      <xdr:rowOff>8923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2960CEC-FFB0-4A3D-044C-CAE23DC4E644}"/>
            </a:ext>
          </a:extLst>
        </xdr:cNvPr>
        <xdr:cNvSpPr/>
      </xdr:nvSpPr>
      <xdr:spPr>
        <a:xfrm>
          <a:off x="1442001" y="4318594"/>
          <a:ext cx="1547110" cy="31229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723898</xdr:colOff>
      <xdr:row>25</xdr:row>
      <xdr:rowOff>288472</xdr:rowOff>
    </xdr:from>
    <xdr:to>
      <xdr:col>4</xdr:col>
      <xdr:colOff>1543629</xdr:colOff>
      <xdr:row>27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91A6680-F0F8-44FF-8104-729AD62BD735}"/>
            </a:ext>
          </a:extLst>
        </xdr:cNvPr>
        <xdr:cNvSpPr/>
      </xdr:nvSpPr>
      <xdr:spPr>
        <a:xfrm>
          <a:off x="1428793" y="4910439"/>
          <a:ext cx="1551393" cy="30042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27</xdr:row>
      <xdr:rowOff>1</xdr:rowOff>
    </xdr:from>
    <xdr:to>
      <xdr:col>8</xdr:col>
      <xdr:colOff>0</xdr:colOff>
      <xdr:row>28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8F4B272-4826-459F-A92D-E8084FD31CEF}"/>
            </a:ext>
          </a:extLst>
        </xdr:cNvPr>
        <xdr:cNvSpPr/>
      </xdr:nvSpPr>
      <xdr:spPr>
        <a:xfrm>
          <a:off x="6094215" y="5210868"/>
          <a:ext cx="1552554" cy="2944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6719</xdr:rowOff>
    </xdr:from>
    <xdr:to>
      <xdr:col>16</xdr:col>
      <xdr:colOff>631055</xdr:colOff>
      <xdr:row>38</xdr:row>
      <xdr:rowOff>40316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D81CFE-55E5-AA24-690D-EA90FCBEC175}"/>
            </a:ext>
          </a:extLst>
        </xdr:cNvPr>
        <xdr:cNvSpPr/>
      </xdr:nvSpPr>
      <xdr:spPr>
        <a:xfrm>
          <a:off x="0" y="6719"/>
          <a:ext cx="11059838" cy="718322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absolute">
    <xdr:from>
      <xdr:col>0</xdr:col>
      <xdr:colOff>78884</xdr:colOff>
      <xdr:row>6</xdr:row>
      <xdr:rowOff>134391</xdr:rowOff>
    </xdr:from>
    <xdr:to>
      <xdr:col>4</xdr:col>
      <xdr:colOff>307361</xdr:colOff>
      <xdr:row>8</xdr:row>
      <xdr:rowOff>158058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0700DA-FF33-484B-B688-A9EBB462C197}"/>
            </a:ext>
          </a:extLst>
        </xdr:cNvPr>
        <xdr:cNvSpPr/>
      </xdr:nvSpPr>
      <xdr:spPr>
        <a:xfrm>
          <a:off x="78884" y="1248576"/>
          <a:ext cx="2841049" cy="39506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kern="1200">
              <a:solidFill>
                <a:schemeClr val="accent1">
                  <a:lumMod val="75000"/>
                </a:schemeClr>
              </a:solidFill>
            </a:rPr>
            <a:t>Over all Effiency is around 64%</a:t>
          </a:r>
        </a:p>
        <a:p>
          <a:pPr algn="l"/>
          <a:endParaRPr lang="en-US" sz="1200" b="1" kern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78884</xdr:colOff>
      <xdr:row>0</xdr:row>
      <xdr:rowOff>70995</xdr:rowOff>
    </xdr:from>
    <xdr:to>
      <xdr:col>2</xdr:col>
      <xdr:colOff>317294</xdr:colOff>
      <xdr:row>6</xdr:row>
      <xdr:rowOff>13440</xdr:rowOff>
    </xdr:to>
    <xdr:pic>
      <xdr:nvPicPr>
        <xdr:cNvPr id="5" name="Picture 4" descr="Woman in a factory">
          <a:extLst>
            <a:ext uri="{FF2B5EF4-FFF2-40B4-BE49-F238E27FC236}">
              <a16:creationId xmlns:a16="http://schemas.microsoft.com/office/drawing/2014/main" id="{0D1BD9B1-FFB1-6E57-3EAA-E26829B8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84" y="70995"/>
          <a:ext cx="1544696" cy="1056630"/>
        </a:xfrm>
        <a:prstGeom prst="rect">
          <a:avLst/>
        </a:prstGeom>
      </xdr:spPr>
    </xdr:pic>
    <xdr:clientData/>
  </xdr:twoCellAnchor>
  <xdr:twoCellAnchor>
    <xdr:from>
      <xdr:col>2</xdr:col>
      <xdr:colOff>409893</xdr:colOff>
      <xdr:row>0</xdr:row>
      <xdr:rowOff>134391</xdr:rowOff>
    </xdr:from>
    <xdr:to>
      <xdr:col>16</xdr:col>
      <xdr:colOff>80634</xdr:colOff>
      <xdr:row>6</xdr:row>
      <xdr:rowOff>47037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A133EC1-CF7C-3622-37CB-EC5FB0BD2E8D}"/>
            </a:ext>
          </a:extLst>
        </xdr:cNvPr>
        <xdr:cNvSpPr/>
      </xdr:nvSpPr>
      <xdr:spPr>
        <a:xfrm>
          <a:off x="1713491" y="134391"/>
          <a:ext cx="8795926" cy="104153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 kern="1200"/>
            <a:t>Manufacturing Productivity</a:t>
          </a:r>
          <a:r>
            <a:rPr lang="en-US" sz="3600" b="1" kern="1200" baseline="0"/>
            <a:t> Downtime Report</a:t>
          </a:r>
          <a:endParaRPr lang="en-US" sz="3600" b="1" kern="1200"/>
        </a:p>
      </xdr:txBody>
    </xdr:sp>
    <xdr:clientData/>
  </xdr:twoCellAnchor>
  <xdr:twoCellAnchor editAs="absolute">
    <xdr:from>
      <xdr:col>0</xdr:col>
      <xdr:colOff>78884</xdr:colOff>
      <xdr:row>9</xdr:row>
      <xdr:rowOff>60476</xdr:rowOff>
    </xdr:from>
    <xdr:to>
      <xdr:col>4</xdr:col>
      <xdr:colOff>307349</xdr:colOff>
      <xdr:row>23</xdr:row>
      <xdr:rowOff>185697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34B748-F5E3-4B4E-96D3-C3CA117A1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31386</xdr:colOff>
      <xdr:row>6</xdr:row>
      <xdr:rowOff>134391</xdr:rowOff>
    </xdr:from>
    <xdr:to>
      <xdr:col>13</xdr:col>
      <xdr:colOff>623805</xdr:colOff>
      <xdr:row>8</xdr:row>
      <xdr:rowOff>161270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A8A9B5E-16D1-40BD-8697-509A0C2C214F}"/>
            </a:ext>
          </a:extLst>
        </xdr:cNvPr>
        <xdr:cNvSpPr/>
      </xdr:nvSpPr>
      <xdr:spPr>
        <a:xfrm>
          <a:off x="4603386" y="1248576"/>
          <a:ext cx="4511277" cy="39827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kern="1200">
              <a:solidFill>
                <a:schemeClr val="accent1">
                  <a:lumMod val="75000"/>
                </a:schemeClr>
              </a:solidFill>
            </a:rPr>
            <a:t>The</a:t>
          </a:r>
          <a:r>
            <a:rPr lang="en-US" sz="1600" b="1" kern="1200" baseline="0">
              <a:solidFill>
                <a:schemeClr val="accent1">
                  <a:lumMod val="75000"/>
                </a:schemeClr>
              </a:solidFill>
            </a:rPr>
            <a:t> top 5 factors account for 80% of downtime</a:t>
          </a:r>
          <a:endParaRPr lang="en-US" sz="1600" b="1" kern="1200">
            <a:solidFill>
              <a:schemeClr val="accent1">
                <a:lumMod val="75000"/>
              </a:schemeClr>
            </a:solidFill>
          </a:endParaRPr>
        </a:p>
        <a:p>
          <a:pPr algn="ctr"/>
          <a:endParaRPr lang="en-US" sz="12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53756</xdr:colOff>
      <xdr:row>9</xdr:row>
      <xdr:rowOff>60478</xdr:rowOff>
    </xdr:from>
    <xdr:to>
      <xdr:col>16</xdr:col>
      <xdr:colOff>282222</xdr:colOff>
      <xdr:row>24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82C4E8-D0E2-4B29-86E0-BBEAC023F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78884</xdr:colOff>
      <xdr:row>24</xdr:row>
      <xdr:rowOff>110358</xdr:rowOff>
    </xdr:from>
    <xdr:to>
      <xdr:col>7</xdr:col>
      <xdr:colOff>72945</xdr:colOff>
      <xdr:row>26</xdr:row>
      <xdr:rowOff>110360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6FAC49-6A49-4033-B359-744E98BBDB0F}"/>
            </a:ext>
          </a:extLst>
        </xdr:cNvPr>
        <xdr:cNvSpPr/>
      </xdr:nvSpPr>
      <xdr:spPr>
        <a:xfrm>
          <a:off x="78884" y="4567098"/>
          <a:ext cx="4566061" cy="37139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>
              <a:solidFill>
                <a:schemeClr val="accent1">
                  <a:lumMod val="75000"/>
                </a:schemeClr>
              </a:solidFill>
            </a:rPr>
            <a:t>3</a:t>
          </a:r>
          <a:r>
            <a:rPr lang="en-US" sz="1600" b="1" kern="1200" baseline="0">
              <a:solidFill>
                <a:schemeClr val="accent1">
                  <a:lumMod val="75000"/>
                </a:schemeClr>
              </a:solidFill>
            </a:rPr>
            <a:t> of the main downtime are due to operator errors</a:t>
          </a:r>
          <a:endParaRPr lang="en-US" sz="1600" b="1" kern="1200">
            <a:solidFill>
              <a:schemeClr val="accent1">
                <a:lumMod val="75000"/>
              </a:schemeClr>
            </a:solidFill>
          </a:endParaRPr>
        </a:p>
        <a:p>
          <a:pPr algn="l"/>
          <a:endParaRPr lang="en-US" sz="1200" b="1" kern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81643</xdr:colOff>
      <xdr:row>5</xdr:row>
      <xdr:rowOff>5443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863A4C-42A6-C40D-918A-7C469D5E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29"/>
          <a:ext cx="734786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78884</xdr:colOff>
      <xdr:row>27</xdr:row>
      <xdr:rowOff>147831</xdr:rowOff>
    </xdr:from>
    <xdr:to>
      <xdr:col>12</xdr:col>
      <xdr:colOff>132640</xdr:colOff>
      <xdr:row>36</xdr:row>
      <xdr:rowOff>181430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17229D-470B-2D8A-CEF5-3BD0DC8C3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84" y="5161663"/>
          <a:ext cx="7891470" cy="1704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435428</xdr:colOff>
      <xdr:row>24</xdr:row>
      <xdr:rowOff>115260</xdr:rowOff>
    </xdr:from>
    <xdr:to>
      <xdr:col>16</xdr:col>
      <xdr:colOff>256134</xdr:colOff>
      <xdr:row>37</xdr:row>
      <xdr:rowOff>76840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0B6A337-7C40-B59E-AC30-EE8DA614F8EF}"/>
            </a:ext>
          </a:extLst>
        </xdr:cNvPr>
        <xdr:cNvSpPr/>
      </xdr:nvSpPr>
      <xdr:spPr>
        <a:xfrm>
          <a:off x="8273142" y="4572000"/>
          <a:ext cx="2433278" cy="23756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50" b="1" i="0" u="none" strike="noStrike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50" b="1" i="0" u="none" strike="noStrike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Mac needs a little work to improve efficiency, as he is ranked the lowest our of all the operators. Maybe focus on Batch change courses.</a:t>
          </a:r>
        </a:p>
        <a:p>
          <a:pPr algn="l"/>
          <a:r>
            <a:rPr lang="en-US" sz="1150" b="1" i="0" u="none" strike="noStrike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The top 5 factors account for 80% of the downtime, the rest of the factors are not of huge significant values. Focus should be on these top 5 to  greatly improve effiency.</a:t>
          </a:r>
        </a:p>
        <a:p>
          <a:pPr algn="l"/>
          <a:r>
            <a:rPr lang="en-US" sz="1150" b="1" i="0" u="none" strike="noStrike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Majority of the downtime are due to operator errors. Focus should be on specialized training for each  factor.</a:t>
          </a:r>
        </a:p>
        <a:p>
          <a:pPr algn="l"/>
          <a:r>
            <a:rPr lang="en-US" sz="1100" b="1" i="0" u="none" strike="noStrike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vu" refreshedDate="45662.589538773151" createdVersion="8" refreshedVersion="8" minRefreshableVersion="3" recordCount="38" xr:uid="{A31419C9-29FB-4000-9CAE-9103B2FCFF4A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containsInteger="1" minValue="60" maxValue="205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100"/>
    <n v="60"/>
  </r>
  <r>
    <d v="2024-08-29T00:00:00"/>
    <s v="LE-600"/>
    <n v="422113"/>
    <x v="0"/>
    <d v="1899-12-30T15:45:00"/>
    <d v="1899-12-30T17:35:00"/>
    <n v="110"/>
    <n v="60"/>
  </r>
  <r>
    <d v="2024-08-29T00:00:00"/>
    <s v="LE-600"/>
    <n v="422114"/>
    <x v="0"/>
    <d v="1899-12-30T17:35:00"/>
    <d v="1899-12-30T19:15:00"/>
    <n v="100"/>
    <n v="60"/>
  </r>
  <r>
    <d v="2024-08-29T00:00:00"/>
    <s v="LE-600"/>
    <n v="422115"/>
    <x v="1"/>
    <d v="1899-12-30T19:15:00"/>
    <d v="1899-12-30T20:39:00"/>
    <n v="84"/>
    <n v="60"/>
  </r>
  <r>
    <d v="2024-08-29T00:00:00"/>
    <s v="LE-600"/>
    <n v="422116"/>
    <x v="1"/>
    <d v="1899-12-30T20:39:00"/>
    <d v="1899-12-30T21:39:00"/>
    <n v="60"/>
    <n v="60"/>
  </r>
  <r>
    <d v="2024-08-29T00:00:00"/>
    <s v="LE-600"/>
    <n v="422117"/>
    <x v="1"/>
    <d v="1899-12-30T21:39:00"/>
    <d v="1899-12-30T22:54:00"/>
    <n v="75"/>
    <n v="60"/>
  </r>
  <r>
    <d v="2024-08-30T00:00:00"/>
    <s v="CO-600"/>
    <n v="422118"/>
    <x v="2"/>
    <d v="1899-12-30T04:05:00"/>
    <d v="1899-12-30T06:05:00"/>
    <n v="120"/>
    <n v="60"/>
  </r>
  <r>
    <d v="2024-08-30T00:00:00"/>
    <s v="CO-600"/>
    <n v="422119"/>
    <x v="2"/>
    <d v="1899-12-30T06:05:00"/>
    <d v="1899-12-30T07:30:00"/>
    <n v="85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5"/>
    <n v="60"/>
  </r>
  <r>
    <d v="2024-08-30T00:00:00"/>
    <s v="CO-600"/>
    <n v="422122"/>
    <x v="3"/>
    <d v="1899-12-30T10:37:00"/>
    <d v="1899-12-30T12:02:00"/>
    <n v="85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100"/>
    <n v="60"/>
  </r>
  <r>
    <d v="2024-08-30T00:00:00"/>
    <s v="CO-600"/>
    <n v="422125"/>
    <x v="1"/>
    <d v="1899-12-30T15:55:00"/>
    <d v="1899-12-30T17:15:00"/>
    <n v="80"/>
    <n v="60"/>
  </r>
  <r>
    <d v="2024-08-30T00:00:00"/>
    <s v="CO-600"/>
    <n v="422126"/>
    <x v="1"/>
    <d v="1899-12-30T17:15:00"/>
    <d v="1899-12-30T18:59:00"/>
    <n v="104"/>
    <n v="60"/>
  </r>
  <r>
    <d v="2024-08-30T00:00:00"/>
    <s v="CO-600"/>
    <n v="422127"/>
    <x v="1"/>
    <d v="1899-12-30T18:59:00"/>
    <d v="1899-12-30T20:22:00"/>
    <n v="83"/>
    <n v="60"/>
  </r>
  <r>
    <d v="2024-08-30T00:00:00"/>
    <s v="CO-600"/>
    <n v="422128"/>
    <x v="1"/>
    <d v="1899-12-30T20:22:00"/>
    <d v="1899-12-30T22:14:00"/>
    <n v="112"/>
    <n v="60"/>
  </r>
  <r>
    <d v="2024-08-30T00:00:00"/>
    <s v="CO-600"/>
    <n v="422129"/>
    <x v="1"/>
    <d v="1899-12-30T22:14:00"/>
    <d v="1899-12-30T23:29:00"/>
    <n v="75"/>
    <n v="60"/>
  </r>
  <r>
    <d v="2024-08-31T00:00:00"/>
    <s v="CO-600"/>
    <n v="422130"/>
    <x v="2"/>
    <d v="1899-12-30T07:45:00"/>
    <d v="1899-12-30T09:05:00"/>
    <n v="80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"/>
    <n v="60"/>
  </r>
  <r>
    <d v="2024-08-31T00:00:00"/>
    <s v="DC-600"/>
    <n v="422133"/>
    <x v="2"/>
    <d v="1899-12-30T11:35:00"/>
    <d v="1899-12-30T12:55:00"/>
    <n v="80"/>
    <n v="60"/>
  </r>
  <r>
    <d v="2024-08-31T00:00:00"/>
    <s v="DC-600"/>
    <n v="422134"/>
    <x v="0"/>
    <d v="1899-12-30T12:55:00"/>
    <d v="1899-12-30T14:45:00"/>
    <n v="110"/>
    <n v="60"/>
  </r>
  <r>
    <d v="2024-08-31T00:00:00"/>
    <s v="DC-600"/>
    <n v="422135"/>
    <x v="0"/>
    <d v="1899-12-30T14:45:00"/>
    <d v="1899-12-30T16:30:00"/>
    <n v="105"/>
    <n v="60"/>
  </r>
  <r>
    <d v="2024-08-31T00:00:00"/>
    <s v="DC-600"/>
    <n v="422136"/>
    <x v="0"/>
    <d v="1899-12-30T16:30:00"/>
    <d v="1899-12-30T17:30:00"/>
    <n v="60"/>
    <n v="60"/>
  </r>
  <r>
    <d v="2024-09-02T00:00:00"/>
    <s v="RB-600"/>
    <n v="422137"/>
    <x v="2"/>
    <d v="1899-12-30T01:00:00"/>
    <d v="1899-12-30T02:45:00"/>
    <n v="105"/>
    <n v="60"/>
  </r>
  <r>
    <d v="2024-09-02T00:00:00"/>
    <s v="RB-600"/>
    <n v="422138"/>
    <x v="2"/>
    <d v="1899-12-30T02:45:00"/>
    <d v="1899-12-30T04:05:00"/>
    <n v="80"/>
    <n v="60"/>
  </r>
  <r>
    <d v="2024-09-02T00:00:00"/>
    <s v="RB-600"/>
    <n v="422139"/>
    <x v="2"/>
    <d v="1899-12-30T04:05:00"/>
    <d v="1899-12-30T05:40:00"/>
    <n v="95"/>
    <n v="60"/>
  </r>
  <r>
    <d v="2024-09-02T00:00:00"/>
    <s v="RB-600"/>
    <n v="422140"/>
    <x v="2"/>
    <d v="1899-12-30T05:40:00"/>
    <d v="1899-12-30T07:43:00"/>
    <n v="123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8"/>
    <n v="60"/>
  </r>
  <r>
    <d v="2024-09-02T00:00:00"/>
    <s v="CO-2L"/>
    <n v="422144"/>
    <x v="3"/>
    <d v="1899-12-30T12:18:00"/>
    <d v="1899-12-30T14:50:00"/>
    <n v="152"/>
    <n v="98"/>
  </r>
  <r>
    <d v="2024-09-02T00:00:00"/>
    <s v="CO-2L"/>
    <n v="422145"/>
    <x v="1"/>
    <d v="1899-12-30T14:50:00"/>
    <d v="1899-12-30T16:50:00"/>
    <n v="120"/>
    <n v="98"/>
  </r>
  <r>
    <d v="2024-09-02T00:00:00"/>
    <s v="CO-2L"/>
    <n v="422146"/>
    <x v="1"/>
    <d v="1899-12-30T16:50:00"/>
    <d v="1899-12-30T19:30:00"/>
    <n v="160"/>
    <n v="98"/>
  </r>
  <r>
    <d v="2024-09-02T00:00:00"/>
    <s v="CO-2L"/>
    <n v="422147"/>
    <x v="1"/>
    <d v="1899-12-30T19:30:00"/>
    <d v="1899-12-30T22:55:00"/>
    <n v="205"/>
    <n v="98"/>
  </r>
  <r>
    <d v="2024-09-03T00:00:00"/>
    <s v="CO-2L"/>
    <n v="422148"/>
    <x v="0"/>
    <d v="1899-12-30T22:55:00"/>
    <d v="1899-12-31T01:05:00"/>
    <n v="130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C4338-E859-48D6-AF0D-4DEB0CB61C3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A3:B7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Efficiency" fld="8" baseField="0" baseItem="0" numFmtId="9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8653-803D-4468-9D96-7DD3218E63C9}">
  <dimension ref="A3:L28"/>
  <sheetViews>
    <sheetView showGridLines="0" topLeftCell="C10" zoomScale="61" zoomScaleNormal="61" workbookViewId="0">
      <selection activeCell="F25" sqref="F25"/>
    </sheetView>
  </sheetViews>
  <sheetFormatPr defaultRowHeight="14.6" x14ac:dyDescent="0.4"/>
  <cols>
    <col min="1" max="1" width="12.4609375" hidden="1" customWidth="1"/>
    <col min="2" max="2" width="15.3828125" hidden="1" customWidth="1"/>
    <col min="3" max="3" width="9.921875" customWidth="1"/>
    <col min="4" max="4" width="10.3046875" customWidth="1"/>
    <col min="5" max="9" width="22" customWidth="1"/>
    <col min="10" max="10" width="4.53515625" customWidth="1"/>
    <col min="11" max="11" width="10.3828125" customWidth="1"/>
  </cols>
  <sheetData>
    <row r="3" spans="1:2" x14ac:dyDescent="0.4">
      <c r="A3" s="4" t="s">
        <v>46</v>
      </c>
      <c r="B3" t="s">
        <v>47</v>
      </c>
    </row>
    <row r="4" spans="1:2" x14ac:dyDescent="0.4">
      <c r="A4" s="5" t="s">
        <v>40</v>
      </c>
      <c r="B4" s="6">
        <v>0.66839378238341973</v>
      </c>
    </row>
    <row r="5" spans="1:2" x14ac:dyDescent="0.4">
      <c r="A5" s="5" t="s">
        <v>41</v>
      </c>
      <c r="B5" s="6">
        <v>0.64077669902912626</v>
      </c>
    </row>
    <row r="6" spans="1:2" x14ac:dyDescent="0.4">
      <c r="A6" s="5" t="s">
        <v>42</v>
      </c>
      <c r="B6" s="6">
        <v>0.63170731707317074</v>
      </c>
    </row>
    <row r="7" spans="1:2" x14ac:dyDescent="0.4">
      <c r="A7" s="5" t="s">
        <v>43</v>
      </c>
      <c r="B7" s="6">
        <v>0.60941176470588232</v>
      </c>
    </row>
    <row r="23" spans="4:12" hidden="1" x14ac:dyDescent="0.4">
      <c r="E23" cm="1">
        <f t="array" ref="E23:I24">TRANSPOSE('Downtime factors'!A2:B6)</f>
        <v>6</v>
      </c>
      <c r="F23">
        <v>7</v>
      </c>
      <c r="G23">
        <v>4</v>
      </c>
      <c r="H23">
        <v>2</v>
      </c>
      <c r="I23">
        <v>8</v>
      </c>
    </row>
    <row r="24" spans="4:12" ht="15.9" x14ac:dyDescent="0.45">
      <c r="E24" s="11" t="str">
        <v>Machine adjustment</v>
      </c>
      <c r="F24" s="8" t="str">
        <v>Machine failure</v>
      </c>
      <c r="G24" s="8" t="str">
        <v>Inventory shortage</v>
      </c>
      <c r="H24" s="11" t="str">
        <v>Batch change</v>
      </c>
      <c r="I24" s="11" t="str">
        <v>Batch coding error</v>
      </c>
    </row>
    <row r="25" spans="4:12" ht="23.25" customHeight="1" x14ac:dyDescent="0.5">
      <c r="D25" s="10" t="s">
        <v>40</v>
      </c>
      <c r="E25" s="9">
        <f>SUMIFS(INDEX('Line downtime'!$C$3:$N$40,,MATCH(Sheet1!E$23,'Line downtime'!$C$2:$N$2,0)),'Line downtime'!$B$3:$B$40,Sheet1!$D25)</f>
        <v>118</v>
      </c>
      <c r="F25" s="9">
        <f>SUMIFS(INDEX('Line downtime'!$C$3:$N$40,,MATCH(Sheet1!F$23,'Line downtime'!$C$2:$N$2,0)),'Line downtime'!$B$3:$B$40,Sheet1!$D25)</f>
        <v>85</v>
      </c>
      <c r="G25" s="9">
        <f>SUMIFS(INDEX('Line downtime'!$C$3:$N$40,,MATCH(Sheet1!G$23,'Line downtime'!$C$2:$N$2,0)),'Line downtime'!$B$3:$B$40,Sheet1!$D25)</f>
        <v>17</v>
      </c>
      <c r="H25" s="9">
        <f>SUMIFS(INDEX('Line downtime'!$C$3:$N$40,,MATCH(Sheet1!H$23,'Line downtime'!$C$2:$N$2,0)),'Line downtime'!$B$3:$B$40,Sheet1!$D25)</f>
        <v>10</v>
      </c>
      <c r="I25" s="9">
        <f>SUMIFS(INDEX('Line downtime'!$C$3:$N$40,,MATCH(Sheet1!I$23,'Line downtime'!$C$2:$N$2,0)),'Line downtime'!$B$3:$B$40,Sheet1!$D25)</f>
        <v>44</v>
      </c>
    </row>
    <row r="26" spans="4:12" ht="23.25" customHeight="1" x14ac:dyDescent="0.5">
      <c r="D26" s="10" t="s">
        <v>41</v>
      </c>
      <c r="E26" s="9">
        <f>SUMIFS(INDEX('Line downtime'!$C$3:$N$40,,MATCH(Sheet1!E$23,'Line downtime'!$C$2:$N$2,0)),'Line downtime'!$B$3:$B$40,Sheet1!$D26)</f>
        <v>79</v>
      </c>
      <c r="F26" s="9">
        <f>SUMIFS(INDEX('Line downtime'!$C$3:$N$40,,MATCH(Sheet1!F$23,'Line downtime'!$C$2:$N$2,0)),'Line downtime'!$B$3:$B$40,Sheet1!$D26)</f>
        <v>36</v>
      </c>
      <c r="G26" s="9">
        <f>SUMIFS(INDEX('Line downtime'!$C$3:$N$40,,MATCH(Sheet1!G$23,'Line downtime'!$C$2:$N$2,0)),'Line downtime'!$B$3:$B$40,Sheet1!$D26)</f>
        <v>85</v>
      </c>
      <c r="H26" s="9">
        <f>SUMIFS(INDEX('Line downtime'!$C$3:$N$40,,MATCH(Sheet1!H$23,'Line downtime'!$C$2:$N$2,0)),'Line downtime'!$B$3:$B$40,Sheet1!$D26)</f>
        <v>20</v>
      </c>
      <c r="I26" s="9">
        <f>SUMIFS(INDEX('Line downtime'!$C$3:$N$40,,MATCH(Sheet1!I$23,'Line downtime'!$C$2:$N$2,0)),'Line downtime'!$B$3:$B$40,Sheet1!$D26)</f>
        <v>30</v>
      </c>
    </row>
    <row r="27" spans="4:12" ht="23.25" customHeight="1" x14ac:dyDescent="0.5">
      <c r="D27" s="10" t="s">
        <v>42</v>
      </c>
      <c r="E27" s="9">
        <f>SUMIFS(INDEX('Line downtime'!$C$3:$N$40,,MATCH(Sheet1!E$23,'Line downtime'!$C$2:$N$2,0)),'Line downtime'!$B$3:$B$40,Sheet1!$D27)</f>
        <v>120</v>
      </c>
      <c r="F27" s="9">
        <f>SUMIFS(INDEX('Line downtime'!$C$3:$N$40,,MATCH(Sheet1!F$23,'Line downtime'!$C$2:$N$2,0)),'Line downtime'!$B$3:$B$40,Sheet1!$D27)</f>
        <v>88</v>
      </c>
      <c r="G27" s="9">
        <f>SUMIFS(INDEX('Line downtime'!$C$3:$N$40,,MATCH(Sheet1!G$23,'Line downtime'!$C$2:$N$2,0)),'Line downtime'!$B$3:$B$40,Sheet1!$D27)</f>
        <v>43</v>
      </c>
      <c r="H27" s="9">
        <f>SUMIFS(INDEX('Line downtime'!$C$3:$N$40,,MATCH(Sheet1!H$23,'Line downtime'!$C$2:$N$2,0)),'Line downtime'!$B$3:$B$40,Sheet1!$D27)</f>
        <v>0</v>
      </c>
      <c r="I27" s="9">
        <f>SUMIFS(INDEX('Line downtime'!$C$3:$N$40,,MATCH(Sheet1!I$23,'Line downtime'!$C$2:$N$2,0)),'Line downtime'!$B$3:$B$40,Sheet1!$D27)</f>
        <v>24</v>
      </c>
    </row>
    <row r="28" spans="4:12" ht="23.25" customHeight="1" x14ac:dyDescent="0.5">
      <c r="D28" s="10" t="s">
        <v>43</v>
      </c>
      <c r="E28" s="9">
        <f>SUMIFS(INDEX('Line downtime'!$C$3:$N$40,,MATCH(Sheet1!E$23,'Line downtime'!$C$2:$N$2,0)),'Line downtime'!$B$3:$B$40,Sheet1!$D28)</f>
        <v>15</v>
      </c>
      <c r="F28" s="9">
        <f>SUMIFS(INDEX('Line downtime'!$C$3:$N$40,,MATCH(Sheet1!F$23,'Line downtime'!$C$2:$N$2,0)),'Line downtime'!$B$3:$B$40,Sheet1!$D28)</f>
        <v>45</v>
      </c>
      <c r="G28" s="9">
        <f>SUMIFS(INDEX('Line downtime'!$C$3:$N$40,,MATCH(Sheet1!G$23,'Line downtime'!$C$2:$N$2,0)),'Line downtime'!$B$3:$B$40,Sheet1!$D28)</f>
        <v>80</v>
      </c>
      <c r="H28" s="9">
        <f>SUMIFS(INDEX('Line downtime'!$C$3:$N$40,,MATCH(Sheet1!H$23,'Line downtime'!$C$2:$N$2,0)),'Line downtime'!$B$3:$B$40,Sheet1!$D28)</f>
        <v>130</v>
      </c>
      <c r="I28" s="9">
        <f>SUMIFS(INDEX('Line downtime'!$C$3:$N$40,,MATCH(Sheet1!I$23,'Line downtime'!$C$2:$N$2,0)),'Line downtime'!$B$3:$B$40,Sheet1!$D28)</f>
        <v>47</v>
      </c>
      <c r="L28" s="8"/>
    </row>
  </sheetData>
  <conditionalFormatting sqref="E25:I28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H39"/>
  <sheetViews>
    <sheetView tabSelected="1" workbookViewId="0">
      <selection activeCell="H2" sqref="H2"/>
    </sheetView>
  </sheetViews>
  <sheetFormatPr defaultRowHeight="14.6" x14ac:dyDescent="0.4"/>
  <cols>
    <col min="1" max="1" width="10.3828125" bestFit="1" customWidth="1"/>
    <col min="2" max="2" width="9.53515625" bestFit="1" customWidth="1"/>
    <col min="3" max="3" width="8.84375" customWidth="1"/>
    <col min="4" max="4" width="9.3828125" bestFit="1" customWidth="1"/>
    <col min="5" max="5" width="9.53515625" bestFit="1" customWidth="1"/>
    <col min="6" max="6" width="8.84375" customWidth="1"/>
    <col min="7" max="7" width="11.3046875" customWidth="1"/>
    <col min="8" max="8" width="14.07421875" customWidth="1"/>
    <col min="9" max="11" width="8.84375" customWidth="1"/>
    <col min="13" max="13" width="8.84375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</row>
    <row r="2" spans="1:8" x14ac:dyDescent="0.4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f>(HOUR(F2-E2)*60)+(MINUTE(F2-E2))</f>
        <v>135</v>
      </c>
      <c r="H2">
        <f>VLOOKUP('Line productivity'!$B2,Products!$A$2:$D$7,4,FALSE)</f>
        <v>60</v>
      </c>
    </row>
    <row r="3" spans="1:8" x14ac:dyDescent="0.4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f t="shared" ref="G3:G39" si="0">(HOUR(F3-E3)*60)+(MINUTE(F3-E3))</f>
        <v>100</v>
      </c>
      <c r="H3">
        <f>VLOOKUP('Line productivity'!$B3,Products!$A$2:$D$7,4,FALSE)</f>
        <v>60</v>
      </c>
    </row>
    <row r="4" spans="1:8" x14ac:dyDescent="0.4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f t="shared" si="0"/>
        <v>110</v>
      </c>
      <c r="H4">
        <f>VLOOKUP('Line productivity'!$B4,Products!$A$2:$D$7,4,FALSE)</f>
        <v>60</v>
      </c>
    </row>
    <row r="5" spans="1:8" x14ac:dyDescent="0.4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>
        <f t="shared" si="0"/>
        <v>100</v>
      </c>
      <c r="H5">
        <f>VLOOKUP('Line productivity'!$B5,Products!$A$2:$D$7,4,FALSE)</f>
        <v>60</v>
      </c>
    </row>
    <row r="6" spans="1:8" x14ac:dyDescent="0.4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>
        <f t="shared" si="0"/>
        <v>84</v>
      </c>
      <c r="H6">
        <f>VLOOKUP('Line productivity'!$B6,Products!$A$2:$D$7,4,FALSE)</f>
        <v>60</v>
      </c>
    </row>
    <row r="7" spans="1:8" x14ac:dyDescent="0.4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>
        <f t="shared" si="0"/>
        <v>60</v>
      </c>
      <c r="H7">
        <f>VLOOKUP('Line productivity'!$B7,Products!$A$2:$D$7,4,FALSE)</f>
        <v>60</v>
      </c>
    </row>
    <row r="8" spans="1:8" x14ac:dyDescent="0.4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>
        <f t="shared" si="0"/>
        <v>75</v>
      </c>
      <c r="H8">
        <f>VLOOKUP('Line productivity'!$B8,Products!$A$2:$D$7,4,FALSE)</f>
        <v>60</v>
      </c>
    </row>
    <row r="9" spans="1:8" x14ac:dyDescent="0.4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f t="shared" si="0"/>
        <v>120</v>
      </c>
      <c r="H9">
        <f>VLOOKUP('Line productivity'!$B9,Products!$A$2:$D$7,4,FALSE)</f>
        <v>60</v>
      </c>
    </row>
    <row r="10" spans="1:8" x14ac:dyDescent="0.4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f t="shared" si="0"/>
        <v>85</v>
      </c>
      <c r="H10">
        <f>VLOOKUP('Line productivity'!$B10,Products!$A$2:$D$7,4,FALSE)</f>
        <v>60</v>
      </c>
    </row>
    <row r="11" spans="1:8" x14ac:dyDescent="0.4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f t="shared" si="0"/>
        <v>112</v>
      </c>
      <c r="H11">
        <f>VLOOKUP('Line productivity'!$B11,Products!$A$2:$D$7,4,FALSE)</f>
        <v>60</v>
      </c>
    </row>
    <row r="12" spans="1:8" x14ac:dyDescent="0.4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f t="shared" si="0"/>
        <v>75</v>
      </c>
      <c r="H12">
        <f>VLOOKUP('Line productivity'!$B12,Products!$A$2:$D$7,4,FALSE)</f>
        <v>60</v>
      </c>
    </row>
    <row r="13" spans="1:8" x14ac:dyDescent="0.4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f t="shared" si="0"/>
        <v>85</v>
      </c>
      <c r="H13">
        <f>VLOOKUP('Line productivity'!$B13,Products!$A$2:$D$7,4,FALSE)</f>
        <v>60</v>
      </c>
    </row>
    <row r="14" spans="1:8" x14ac:dyDescent="0.4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f t="shared" si="0"/>
        <v>133</v>
      </c>
      <c r="H14">
        <f>VLOOKUP('Line productivity'!$B14,Products!$A$2:$D$7,4,FALSE)</f>
        <v>60</v>
      </c>
    </row>
    <row r="15" spans="1:8" x14ac:dyDescent="0.4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f t="shared" si="0"/>
        <v>100</v>
      </c>
      <c r="H15">
        <f>VLOOKUP('Line productivity'!$B15,Products!$A$2:$D$7,4,FALSE)</f>
        <v>60</v>
      </c>
    </row>
    <row r="16" spans="1:8" x14ac:dyDescent="0.4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f t="shared" si="0"/>
        <v>80</v>
      </c>
      <c r="H16">
        <f>VLOOKUP('Line productivity'!$B16,Products!$A$2:$D$7,4,FALSE)</f>
        <v>60</v>
      </c>
    </row>
    <row r="17" spans="1:8" x14ac:dyDescent="0.4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f t="shared" si="0"/>
        <v>104</v>
      </c>
      <c r="H17">
        <f>VLOOKUP('Line productivity'!$B17,Products!$A$2:$D$7,4,FALSE)</f>
        <v>60</v>
      </c>
    </row>
    <row r="18" spans="1:8" x14ac:dyDescent="0.4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f t="shared" si="0"/>
        <v>83</v>
      </c>
      <c r="H18">
        <f>VLOOKUP('Line productivity'!$B18,Products!$A$2:$D$7,4,FALSE)</f>
        <v>60</v>
      </c>
    </row>
    <row r="19" spans="1:8" x14ac:dyDescent="0.4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f t="shared" si="0"/>
        <v>112</v>
      </c>
      <c r="H19">
        <f>VLOOKUP('Line productivity'!$B19,Products!$A$2:$D$7,4,FALSE)</f>
        <v>60</v>
      </c>
    </row>
    <row r="20" spans="1:8" x14ac:dyDescent="0.4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f t="shared" si="0"/>
        <v>75</v>
      </c>
      <c r="H20">
        <f>VLOOKUP('Line productivity'!$B20,Products!$A$2:$D$7,4,FALSE)</f>
        <v>60</v>
      </c>
    </row>
    <row r="21" spans="1:8" x14ac:dyDescent="0.4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f t="shared" si="0"/>
        <v>80</v>
      </c>
      <c r="H21">
        <f>VLOOKUP('Line productivity'!$B21,Products!$A$2:$D$7,4,FALSE)</f>
        <v>60</v>
      </c>
    </row>
    <row r="22" spans="1:8" x14ac:dyDescent="0.4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f t="shared" si="0"/>
        <v>90</v>
      </c>
      <c r="H22">
        <f>VLOOKUP('Line productivity'!$B22,Products!$A$2:$D$7,4,FALSE)</f>
        <v>60</v>
      </c>
    </row>
    <row r="23" spans="1:8" x14ac:dyDescent="0.4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f t="shared" si="0"/>
        <v>60</v>
      </c>
      <c r="H23">
        <f>VLOOKUP('Line productivity'!$B23,Products!$A$2:$D$7,4,FALSE)</f>
        <v>60</v>
      </c>
    </row>
    <row r="24" spans="1:8" x14ac:dyDescent="0.4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f t="shared" si="0"/>
        <v>80</v>
      </c>
      <c r="H24">
        <f>VLOOKUP('Line productivity'!$B24,Products!$A$2:$D$7,4,FALSE)</f>
        <v>60</v>
      </c>
    </row>
    <row r="25" spans="1:8" x14ac:dyDescent="0.4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f t="shared" si="0"/>
        <v>110</v>
      </c>
      <c r="H25">
        <f>VLOOKUP('Line productivity'!$B25,Products!$A$2:$D$7,4,FALSE)</f>
        <v>60</v>
      </c>
    </row>
    <row r="26" spans="1:8" x14ac:dyDescent="0.4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f t="shared" si="0"/>
        <v>105</v>
      </c>
      <c r="H26">
        <f>VLOOKUP('Line productivity'!$B26,Products!$A$2:$D$7,4,FALSE)</f>
        <v>60</v>
      </c>
    </row>
    <row r="27" spans="1:8" x14ac:dyDescent="0.4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f t="shared" si="0"/>
        <v>60</v>
      </c>
      <c r="H27">
        <f>VLOOKUP('Line productivity'!$B27,Products!$A$2:$D$7,4,FALSE)</f>
        <v>60</v>
      </c>
    </row>
    <row r="28" spans="1:8" x14ac:dyDescent="0.4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f t="shared" si="0"/>
        <v>105</v>
      </c>
      <c r="H28">
        <f>VLOOKUP('Line productivity'!$B28,Products!$A$2:$D$7,4,FALSE)</f>
        <v>60</v>
      </c>
    </row>
    <row r="29" spans="1:8" x14ac:dyDescent="0.4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f t="shared" si="0"/>
        <v>80</v>
      </c>
      <c r="H29">
        <f>VLOOKUP('Line productivity'!$B29,Products!$A$2:$D$7,4,FALSE)</f>
        <v>60</v>
      </c>
    </row>
    <row r="30" spans="1:8" x14ac:dyDescent="0.4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f t="shared" si="0"/>
        <v>95</v>
      </c>
      <c r="H30">
        <f>VLOOKUP('Line productivity'!$B30,Products!$A$2:$D$7,4,FALSE)</f>
        <v>60</v>
      </c>
    </row>
    <row r="31" spans="1:8" x14ac:dyDescent="0.4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f t="shared" si="0"/>
        <v>123</v>
      </c>
      <c r="H31">
        <f>VLOOKUP('Line productivity'!$B31,Products!$A$2:$D$7,4,FALSE)</f>
        <v>60</v>
      </c>
    </row>
    <row r="32" spans="1:8" x14ac:dyDescent="0.4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f t="shared" si="0"/>
        <v>67</v>
      </c>
      <c r="H32">
        <f>VLOOKUP('Line productivity'!$B32,Products!$A$2:$D$7,4,FALSE)</f>
        <v>60</v>
      </c>
    </row>
    <row r="33" spans="1:8" x14ac:dyDescent="0.4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f t="shared" si="0"/>
        <v>90</v>
      </c>
      <c r="H33">
        <f>VLOOKUP('Line productivity'!$B33,Products!$A$2:$D$7,4,FALSE)</f>
        <v>60</v>
      </c>
    </row>
    <row r="34" spans="1:8" x14ac:dyDescent="0.4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f t="shared" si="0"/>
        <v>118</v>
      </c>
      <c r="H34">
        <f>VLOOKUP('Line productivity'!$B34,Products!$A$2:$D$7,4,FALSE)</f>
        <v>60</v>
      </c>
    </row>
    <row r="35" spans="1:8" x14ac:dyDescent="0.4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f t="shared" si="0"/>
        <v>152</v>
      </c>
      <c r="H35">
        <f>VLOOKUP('Line productivity'!$B35,Products!$A$2:$D$7,4,FALSE)</f>
        <v>98</v>
      </c>
    </row>
    <row r="36" spans="1:8" x14ac:dyDescent="0.4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>
        <f t="shared" si="0"/>
        <v>120</v>
      </c>
      <c r="H36">
        <f>VLOOKUP('Line productivity'!$B36,Products!$A$2:$D$7,4,FALSE)</f>
        <v>98</v>
      </c>
    </row>
    <row r="37" spans="1:8" x14ac:dyDescent="0.4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>
        <f t="shared" si="0"/>
        <v>160</v>
      </c>
      <c r="H37">
        <f>VLOOKUP('Line productivity'!$B37,Products!$A$2:$D$7,4,FALSE)</f>
        <v>98</v>
      </c>
    </row>
    <row r="38" spans="1:8" x14ac:dyDescent="0.4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f t="shared" si="0"/>
        <v>205</v>
      </c>
      <c r="H38">
        <f>VLOOKUP('Line productivity'!$B38,Products!$A$2:$D$7,4,FALSE)</f>
        <v>98</v>
      </c>
    </row>
    <row r="39" spans="1:8" x14ac:dyDescent="0.4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>
        <f t="shared" si="0"/>
        <v>130</v>
      </c>
      <c r="H39">
        <f>VLOOKUP('Line productivity'!$B39,Products!$A$2:$D$7,4,FALSE)</f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4" sqref="B4"/>
    </sheetView>
  </sheetViews>
  <sheetFormatPr defaultRowHeight="14.6" x14ac:dyDescent="0.4"/>
  <cols>
    <col min="2" max="2" width="11.15234375" bestFit="1" customWidth="1"/>
    <col min="4" max="4" width="14.3828125" bestFit="1" customWidth="1"/>
  </cols>
  <sheetData>
    <row r="1" spans="1:4" x14ac:dyDescent="0.4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4">
      <c r="A2" t="s">
        <v>24</v>
      </c>
      <c r="B2" t="s">
        <v>32</v>
      </c>
      <c r="C2" t="s">
        <v>38</v>
      </c>
      <c r="D2">
        <v>60</v>
      </c>
    </row>
    <row r="3" spans="1:4" x14ac:dyDescent="0.4">
      <c r="A3" t="s">
        <v>25</v>
      </c>
      <c r="B3" t="s">
        <v>33</v>
      </c>
      <c r="C3" t="s">
        <v>38</v>
      </c>
      <c r="D3">
        <v>60</v>
      </c>
    </row>
    <row r="4" spans="1:4" x14ac:dyDescent="0.4">
      <c r="A4" t="s">
        <v>26</v>
      </c>
      <c r="B4" t="s">
        <v>34</v>
      </c>
      <c r="C4" t="s">
        <v>38</v>
      </c>
      <c r="D4">
        <v>60</v>
      </c>
    </row>
    <row r="5" spans="1:4" x14ac:dyDescent="0.4">
      <c r="A5" t="s">
        <v>27</v>
      </c>
      <c r="B5" t="s">
        <v>35</v>
      </c>
      <c r="C5" t="s">
        <v>38</v>
      </c>
      <c r="D5">
        <v>60</v>
      </c>
    </row>
    <row r="6" spans="1:4" x14ac:dyDescent="0.4">
      <c r="A6" t="s">
        <v>28</v>
      </c>
      <c r="B6" t="s">
        <v>36</v>
      </c>
      <c r="C6" t="s">
        <v>38</v>
      </c>
      <c r="D6">
        <v>60</v>
      </c>
    </row>
    <row r="7" spans="1:4" x14ac:dyDescent="0.4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J14"/>
  <sheetViews>
    <sheetView workbookViewId="0">
      <selection activeCell="D13" sqref="D13"/>
    </sheetView>
  </sheetViews>
  <sheetFormatPr defaultRowHeight="14.6" x14ac:dyDescent="0.4"/>
  <cols>
    <col min="1" max="1" width="8.84375" customWidth="1"/>
    <col min="2" max="2" width="19.3046875" bestFit="1" customWidth="1"/>
    <col min="3" max="3" width="14" bestFit="1" customWidth="1"/>
    <col min="4" max="4" width="10.15234375" customWidth="1"/>
    <col min="6" max="6" width="12.4609375" bestFit="1" customWidth="1"/>
    <col min="7" max="7" width="16.23046875" bestFit="1" customWidth="1"/>
    <col min="8" max="8" width="12.4609375" bestFit="1" customWidth="1"/>
    <col min="9" max="9" width="16.23046875" bestFit="1" customWidth="1"/>
    <col min="10" max="10" width="12.3828125" style="7" bestFit="1" customWidth="1"/>
  </cols>
  <sheetData>
    <row r="1" spans="1:10" x14ac:dyDescent="0.4">
      <c r="A1" s="2" t="s">
        <v>6</v>
      </c>
      <c r="B1" s="2" t="s">
        <v>22</v>
      </c>
      <c r="C1" s="2" t="s">
        <v>7</v>
      </c>
      <c r="D1" s="2" t="s">
        <v>48</v>
      </c>
      <c r="E1" s="2" t="s">
        <v>49</v>
      </c>
    </row>
    <row r="2" spans="1:10" x14ac:dyDescent="0.4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7">
        <f>SUM($D$2:D2)/SUM($D$2:$D$13)</f>
        <v>0.23919308357348704</v>
      </c>
      <c r="J2"/>
    </row>
    <row r="3" spans="1:10" x14ac:dyDescent="0.4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7">
        <f>SUM($D$2:D3)/SUM($D$2:$D$13)</f>
        <v>0.42219020172910665</v>
      </c>
      <c r="J3"/>
    </row>
    <row r="4" spans="1:10" x14ac:dyDescent="0.4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7">
        <f>SUM($D$2:D4)/SUM($D$2:$D$13)</f>
        <v>0.58429394812680113</v>
      </c>
      <c r="J4"/>
    </row>
    <row r="5" spans="1:10" x14ac:dyDescent="0.4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7">
        <f>SUM($D$2:D5)/SUM($D$2:$D$13)</f>
        <v>0.69956772334293948</v>
      </c>
      <c r="J5"/>
    </row>
    <row r="6" spans="1:10" x14ac:dyDescent="0.4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7">
        <f>SUM($D$2:D6)/SUM($D$2:$D$13)</f>
        <v>0.80403458213256485</v>
      </c>
      <c r="J6"/>
    </row>
    <row r="7" spans="1:10" x14ac:dyDescent="0.4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7">
        <f>SUM($D$2:D7)/SUM($D$2:$D$13)</f>
        <v>0.85734870317002887</v>
      </c>
      <c r="J7"/>
    </row>
    <row r="8" spans="1:10" x14ac:dyDescent="0.4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7">
        <f>SUM($D$2:D8)/SUM($D$2:$D$13)</f>
        <v>0.89841498559077815</v>
      </c>
      <c r="J8"/>
    </row>
    <row r="9" spans="1:10" x14ac:dyDescent="0.4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7">
        <f>SUM($D$2:D9)/SUM($D$2:$D$13)</f>
        <v>0.93371757925072041</v>
      </c>
      <c r="J9"/>
    </row>
    <row r="10" spans="1:10" x14ac:dyDescent="0.4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7">
        <f>SUM($D$2:D10)/SUM($D$2:$D$13)</f>
        <v>0.96397694524495681</v>
      </c>
      <c r="J10"/>
    </row>
    <row r="11" spans="1:10" x14ac:dyDescent="0.4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7">
        <f>SUM($D$2:D11)/SUM($D$2:$D$13)</f>
        <v>0.98775216138328525</v>
      </c>
      <c r="J11"/>
    </row>
    <row r="12" spans="1:10" x14ac:dyDescent="0.4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7">
        <f>SUM($D$2:D12)/SUM($D$2:$D$13)</f>
        <v>1</v>
      </c>
      <c r="J12"/>
    </row>
    <row r="13" spans="1:10" x14ac:dyDescent="0.4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7">
        <f>SUM($D$2:D13)/SUM($D$2:$D$13)</f>
        <v>1</v>
      </c>
      <c r="J13"/>
    </row>
    <row r="14" spans="1:10" x14ac:dyDescent="0.4">
      <c r="J14"/>
    </row>
  </sheetData>
  <sortState xmlns:xlrd2="http://schemas.microsoft.com/office/spreadsheetml/2017/richdata2" ref="A2:E13">
    <sortCondition descending="1"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B3" sqref="B3"/>
    </sheetView>
  </sheetViews>
  <sheetFormatPr defaultRowHeight="14.6" x14ac:dyDescent="0.4"/>
  <cols>
    <col min="1" max="2" width="8.84375" customWidth="1"/>
    <col min="3" max="14" width="5.53515625" customWidth="1"/>
  </cols>
  <sheetData>
    <row r="1" spans="1:14" x14ac:dyDescent="0.4">
      <c r="C1" s="12" t="s">
        <v>23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4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4">
      <c r="A3">
        <v>422111</v>
      </c>
      <c r="B3" t="str">
        <f>_xlfn.XLOOKUP('Line downtime'!A3,'Line productivity'!$C$2:$C$39,'Line productivity'!$D$2:$D$39)</f>
        <v>Mac</v>
      </c>
      <c r="D3">
        <v>60</v>
      </c>
      <c r="I3">
        <v>15</v>
      </c>
    </row>
    <row r="4" spans="1:14" x14ac:dyDescent="0.4">
      <c r="A4">
        <v>422112</v>
      </c>
      <c r="B4" t="str">
        <f>_xlfn.XLOOKUP('Line downtime'!A4,'Line productivity'!$C$2:$C$39,'Line productivity'!$D$2:$D$39)</f>
        <v>Mac</v>
      </c>
      <c r="D4">
        <v>20</v>
      </c>
      <c r="J4">
        <v>20</v>
      </c>
    </row>
    <row r="5" spans="1:14" x14ac:dyDescent="0.4">
      <c r="A5">
        <v>422113</v>
      </c>
      <c r="B5" t="str">
        <f>_xlfn.XLOOKUP('Line downtime'!A5,'Line productivity'!$C$2:$C$39,'Line productivity'!$D$2:$D$39)</f>
        <v>Mac</v>
      </c>
      <c r="D5">
        <v>50</v>
      </c>
    </row>
    <row r="6" spans="1:14" x14ac:dyDescent="0.4">
      <c r="A6">
        <v>422114</v>
      </c>
      <c r="B6" t="str">
        <f>_xlfn.XLOOKUP('Line downtime'!A6,'Line productivity'!$C$2:$C$39,'Line productivity'!$D$2:$D$39)</f>
        <v>Mac</v>
      </c>
      <c r="F6">
        <v>25</v>
      </c>
      <c r="H6">
        <v>15</v>
      </c>
    </row>
    <row r="7" spans="1:14" x14ac:dyDescent="0.4">
      <c r="A7">
        <v>422115</v>
      </c>
      <c r="B7" t="str">
        <f>_xlfn.XLOOKUP('Line downtime'!A7,'Line productivity'!$C$2:$C$39,'Line productivity'!$D$2:$D$39)</f>
        <v>Charlie</v>
      </c>
      <c r="L7">
        <v>24</v>
      </c>
    </row>
    <row r="8" spans="1:14" x14ac:dyDescent="0.4">
      <c r="A8">
        <v>422116</v>
      </c>
      <c r="B8" t="str">
        <f>_xlfn.XLOOKUP('Line downtime'!A8,'Line productivity'!$C$2:$C$39,'Line productivity'!$D$2:$D$39)</f>
        <v>Charlie</v>
      </c>
    </row>
    <row r="9" spans="1:14" x14ac:dyDescent="0.4">
      <c r="A9">
        <v>422117</v>
      </c>
      <c r="B9" t="str">
        <f>_xlfn.XLOOKUP('Line downtime'!A9,'Line productivity'!$C$2:$C$39,'Line productivity'!$D$2:$D$39)</f>
        <v>Charlie</v>
      </c>
      <c r="D9">
        <v>10</v>
      </c>
      <c r="H9">
        <v>5</v>
      </c>
    </row>
    <row r="10" spans="1:14" x14ac:dyDescent="0.4">
      <c r="A10">
        <v>422118</v>
      </c>
      <c r="B10" t="str">
        <f>_xlfn.XLOOKUP('Line downtime'!A10,'Line productivity'!$C$2:$C$39,'Line productivity'!$D$2:$D$39)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4">
      <c r="A11">
        <v>422119</v>
      </c>
      <c r="B11" t="str">
        <f>_xlfn.XLOOKUP('Line downtime'!A11,'Line productivity'!$C$2:$C$39,'Line productivity'!$D$2:$D$39)</f>
        <v>Dee</v>
      </c>
      <c r="F11">
        <v>25</v>
      </c>
    </row>
    <row r="12" spans="1:14" x14ac:dyDescent="0.4">
      <c r="A12">
        <v>422120</v>
      </c>
      <c r="B12" t="str">
        <f>_xlfn.XLOOKUP('Line downtime'!A12,'Line productivity'!$C$2:$C$39,'Line productivity'!$D$2:$D$39)</f>
        <v>Dee</v>
      </c>
      <c r="F12">
        <v>20</v>
      </c>
      <c r="G12">
        <v>15</v>
      </c>
      <c r="K12">
        <v>17</v>
      </c>
    </row>
    <row r="13" spans="1:14" x14ac:dyDescent="0.4">
      <c r="A13">
        <v>422121</v>
      </c>
      <c r="B13" t="str">
        <f>_xlfn.XLOOKUP('Line downtime'!A13,'Line productivity'!$C$2:$C$39,'Line productivity'!$D$2:$D$39)</f>
        <v>Dennis</v>
      </c>
      <c r="I13">
        <v>15</v>
      </c>
    </row>
    <row r="14" spans="1:14" x14ac:dyDescent="0.4">
      <c r="A14">
        <v>422122</v>
      </c>
      <c r="B14" t="str">
        <f>_xlfn.XLOOKUP('Line downtime'!A14,'Line productivity'!$C$2:$C$39,'Line productivity'!$D$2:$D$39)</f>
        <v>Dennis</v>
      </c>
      <c r="I14">
        <v>25</v>
      </c>
    </row>
    <row r="15" spans="1:14" x14ac:dyDescent="0.4">
      <c r="A15">
        <v>422123</v>
      </c>
      <c r="B15" t="str">
        <f>_xlfn.XLOOKUP('Line downtime'!A15,'Line productivity'!$C$2:$C$39,'Line productivity'!$D$2:$D$39)</f>
        <v>Dennis</v>
      </c>
      <c r="F15">
        <v>43</v>
      </c>
      <c r="I15">
        <v>30</v>
      </c>
    </row>
    <row r="16" spans="1:14" x14ac:dyDescent="0.4">
      <c r="A16">
        <v>422124</v>
      </c>
      <c r="B16" t="str">
        <f>_xlfn.XLOOKUP('Line downtime'!A16,'Line productivity'!$C$2:$C$39,'Line productivity'!$D$2:$D$39)</f>
        <v>Dennis</v>
      </c>
      <c r="G16">
        <v>20</v>
      </c>
      <c r="H16">
        <v>20</v>
      </c>
    </row>
    <row r="17" spans="1:14" x14ac:dyDescent="0.4">
      <c r="A17">
        <v>422125</v>
      </c>
      <c r="B17" t="str">
        <f>_xlfn.XLOOKUP('Line downtime'!A17,'Line productivity'!$C$2:$C$39,'Line productivity'!$D$2:$D$39)</f>
        <v>Charlie</v>
      </c>
      <c r="M17">
        <v>10</v>
      </c>
      <c r="N17">
        <v>10</v>
      </c>
    </row>
    <row r="18" spans="1:14" x14ac:dyDescent="0.4">
      <c r="A18">
        <v>422126</v>
      </c>
      <c r="B18" t="str">
        <f>_xlfn.XLOOKUP('Line downtime'!A18,'Line productivity'!$C$2:$C$39,'Line productivity'!$D$2:$D$39)</f>
        <v>Charlie</v>
      </c>
      <c r="J18">
        <v>44</v>
      </c>
    </row>
    <row r="19" spans="1:14" x14ac:dyDescent="0.4">
      <c r="A19">
        <v>422127</v>
      </c>
      <c r="B19" t="str">
        <f>_xlfn.XLOOKUP('Line downtime'!A19,'Line productivity'!$C$2:$C$39,'Line productivity'!$D$2:$D$39)</f>
        <v>Charlie</v>
      </c>
      <c r="H19">
        <v>23</v>
      </c>
    </row>
    <row r="20" spans="1:14" x14ac:dyDescent="0.4">
      <c r="A20">
        <v>422128</v>
      </c>
      <c r="B20" t="str">
        <f>_xlfn.XLOOKUP('Line downtime'!A20,'Line productivity'!$C$2:$C$39,'Line productivity'!$D$2:$D$39)</f>
        <v>Charlie</v>
      </c>
      <c r="G20">
        <v>22</v>
      </c>
      <c r="I20">
        <v>30</v>
      </c>
    </row>
    <row r="21" spans="1:14" x14ac:dyDescent="0.4">
      <c r="A21">
        <v>422129</v>
      </c>
      <c r="B21" t="str">
        <f>_xlfn.XLOOKUP('Line downtime'!A21,'Line productivity'!$C$2:$C$39,'Line productivity'!$D$2:$D$39)</f>
        <v>Charlie</v>
      </c>
      <c r="N21">
        <v>15</v>
      </c>
    </row>
    <row r="22" spans="1:14" x14ac:dyDescent="0.4">
      <c r="A22">
        <v>422130</v>
      </c>
      <c r="B22" t="str">
        <f>_xlfn.XLOOKUP('Line downtime'!A22,'Line productivity'!$C$2:$C$39,'Line productivity'!$D$2:$D$39)</f>
        <v>Dee</v>
      </c>
      <c r="D22">
        <v>20</v>
      </c>
    </row>
    <row r="23" spans="1:14" x14ac:dyDescent="0.4">
      <c r="A23">
        <v>422131</v>
      </c>
      <c r="B23" t="str">
        <f>_xlfn.XLOOKUP('Line downtime'!A23,'Line productivity'!$C$2:$C$39,'Line productivity'!$D$2:$D$39)</f>
        <v>Dee</v>
      </c>
      <c r="F23">
        <v>20</v>
      </c>
      <c r="L23">
        <v>10</v>
      </c>
    </row>
    <row r="24" spans="1:14" x14ac:dyDescent="0.4">
      <c r="A24">
        <v>422132</v>
      </c>
      <c r="B24" t="str">
        <f>_xlfn.XLOOKUP('Line downtime'!A24,'Line productivity'!$C$2:$C$39,'Line productivity'!$D$2:$D$39)</f>
        <v>Dee</v>
      </c>
    </row>
    <row r="25" spans="1:14" x14ac:dyDescent="0.4">
      <c r="A25">
        <v>422133</v>
      </c>
      <c r="B25" t="str">
        <f>_xlfn.XLOOKUP('Line downtime'!A25,'Line productivity'!$C$2:$C$39,'Line productivity'!$D$2:$D$39)</f>
        <v>Dee</v>
      </c>
      <c r="I25">
        <v>20</v>
      </c>
    </row>
    <row r="26" spans="1:14" x14ac:dyDescent="0.4">
      <c r="A26">
        <v>422134</v>
      </c>
      <c r="B26" t="str">
        <f>_xlfn.XLOOKUP('Line downtime'!A26,'Line productivity'!$C$2:$C$39,'Line productivity'!$D$2:$D$39)</f>
        <v>Mac</v>
      </c>
      <c r="I26">
        <v>30</v>
      </c>
      <c r="J26">
        <v>20</v>
      </c>
    </row>
    <row r="27" spans="1:14" x14ac:dyDescent="0.4">
      <c r="A27">
        <v>422135</v>
      </c>
      <c r="B27" t="str">
        <f>_xlfn.XLOOKUP('Line downtime'!A27,'Line productivity'!$C$2:$C$39,'Line productivity'!$D$2:$D$39)</f>
        <v>Mac</v>
      </c>
      <c r="F27">
        <v>30</v>
      </c>
      <c r="N27">
        <v>15</v>
      </c>
    </row>
    <row r="28" spans="1:14" x14ac:dyDescent="0.4">
      <c r="A28">
        <v>422136</v>
      </c>
      <c r="B28" t="str">
        <f>_xlfn.XLOOKUP('Line downtime'!A28,'Line productivity'!$C$2:$C$39,'Line productivity'!$D$2:$D$39)</f>
        <v>Mac</v>
      </c>
    </row>
    <row r="29" spans="1:14" x14ac:dyDescent="0.4">
      <c r="A29">
        <v>422137</v>
      </c>
      <c r="B29" t="str">
        <f>_xlfn.XLOOKUP('Line downtime'!A29,'Line productivity'!$C$2:$C$39,'Line productivity'!$D$2:$D$39)</f>
        <v>Dee</v>
      </c>
      <c r="J29">
        <v>30</v>
      </c>
      <c r="L29">
        <v>15</v>
      </c>
    </row>
    <row r="30" spans="1:14" x14ac:dyDescent="0.4">
      <c r="A30">
        <v>422138</v>
      </c>
      <c r="B30" t="str">
        <f>_xlfn.XLOOKUP('Line downtime'!A30,'Line productivity'!$C$2:$C$39,'Line productivity'!$D$2:$D$39)</f>
        <v>Dee</v>
      </c>
      <c r="E30">
        <v>20</v>
      </c>
    </row>
    <row r="31" spans="1:14" x14ac:dyDescent="0.4">
      <c r="A31">
        <v>422139</v>
      </c>
      <c r="B31" t="str">
        <f>_xlfn.XLOOKUP('Line downtime'!A31,'Line productivity'!$C$2:$C$39,'Line productivity'!$D$2:$D$39)</f>
        <v>Dee</v>
      </c>
      <c r="F31">
        <v>20</v>
      </c>
      <c r="H31">
        <v>15</v>
      </c>
    </row>
    <row r="32" spans="1:14" x14ac:dyDescent="0.4">
      <c r="A32">
        <v>422140</v>
      </c>
      <c r="B32" t="str">
        <f>_xlfn.XLOOKUP('Line downtime'!A32,'Line productivity'!$C$2:$C$39,'Line productivity'!$D$2:$D$39)</f>
        <v>Dee</v>
      </c>
      <c r="H32">
        <v>50</v>
      </c>
      <c r="M32">
        <v>13</v>
      </c>
    </row>
    <row r="33" spans="1:14" x14ac:dyDescent="0.4">
      <c r="A33">
        <v>422141</v>
      </c>
      <c r="B33" t="str">
        <f>_xlfn.XLOOKUP('Line downtime'!A33,'Line productivity'!$C$2:$C$39,'Line productivity'!$D$2:$D$39)</f>
        <v>Dennis</v>
      </c>
      <c r="N33">
        <v>7</v>
      </c>
    </row>
    <row r="34" spans="1:14" x14ac:dyDescent="0.4">
      <c r="A34">
        <v>422142</v>
      </c>
      <c r="B34" t="str">
        <f>_xlfn.XLOOKUP('Line downtime'!A34,'Line productivity'!$C$2:$C$39,'Line productivity'!$D$2:$D$39)</f>
        <v>Dennis</v>
      </c>
      <c r="H34">
        <v>30</v>
      </c>
    </row>
    <row r="35" spans="1:14" x14ac:dyDescent="0.4">
      <c r="A35">
        <v>422143</v>
      </c>
      <c r="B35" t="str">
        <f>_xlfn.XLOOKUP('Line downtime'!A35,'Line productivity'!$C$2:$C$39,'Line productivity'!$D$2:$D$39)</f>
        <v>Dennis</v>
      </c>
      <c r="H35">
        <v>40</v>
      </c>
      <c r="I35">
        <v>18</v>
      </c>
    </row>
    <row r="36" spans="1:14" x14ac:dyDescent="0.4">
      <c r="A36">
        <v>422144</v>
      </c>
      <c r="B36" t="str">
        <f>_xlfn.XLOOKUP('Line downtime'!A36,'Line productivity'!$C$2:$C$39,'Line productivity'!$D$2:$D$39)</f>
        <v>Dennis</v>
      </c>
      <c r="H36">
        <v>30</v>
      </c>
      <c r="J36">
        <v>24</v>
      </c>
    </row>
    <row r="37" spans="1:14" x14ac:dyDescent="0.4">
      <c r="A37">
        <v>422145</v>
      </c>
      <c r="B37" t="str">
        <f>_xlfn.XLOOKUP('Line downtime'!A37,'Line productivity'!$C$2:$C$39,'Line productivity'!$D$2:$D$39)</f>
        <v>Charlie</v>
      </c>
      <c r="E37">
        <v>22</v>
      </c>
    </row>
    <row r="38" spans="1:14" x14ac:dyDescent="0.4">
      <c r="A38">
        <v>422146</v>
      </c>
      <c r="B38" t="str">
        <f>_xlfn.XLOOKUP('Line downtime'!A38,'Line productivity'!$C$2:$C$39,'Line productivity'!$D$2:$D$39)</f>
        <v>Charlie</v>
      </c>
      <c r="H38">
        <v>30</v>
      </c>
      <c r="I38">
        <v>25</v>
      </c>
      <c r="N38">
        <v>7</v>
      </c>
    </row>
    <row r="39" spans="1:14" x14ac:dyDescent="0.4">
      <c r="A39">
        <v>422147</v>
      </c>
      <c r="B39" t="str">
        <f>_xlfn.XLOOKUP('Line downtime'!A39,'Line productivity'!$C$2:$C$39,'Line productivity'!$D$2:$D$39)</f>
        <v>Charlie</v>
      </c>
      <c r="F39">
        <v>17</v>
      </c>
      <c r="H39">
        <v>60</v>
      </c>
      <c r="I39">
        <v>30</v>
      </c>
    </row>
    <row r="40" spans="1:14" x14ac:dyDescent="0.4">
      <c r="A40">
        <v>422148</v>
      </c>
      <c r="B40" t="str">
        <f>_xlfn.XLOOKUP('Line downtime'!A40,'Line productivity'!$C$2:$C$39,'Line productivity'!$D$2:$D$39)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900-1B25-4106-AEF3-F343B695CEE5}">
  <dimension ref="A1"/>
  <sheetViews>
    <sheetView zoomScale="47" zoomScaleNormal="47" workbookViewId="0">
      <selection activeCell="R34" sqref="R34"/>
    </sheetView>
  </sheetViews>
  <sheetFormatPr defaultRowHeight="14.6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73252-EF93-4D84-BAAD-050C0AA63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Huan Vu</cp:lastModifiedBy>
  <dcterms:created xsi:type="dcterms:W3CDTF">2024-08-19T19:52:48Z</dcterms:created>
  <dcterms:modified xsi:type="dcterms:W3CDTF">2025-03-02T21:41:18Z</dcterms:modified>
</cp:coreProperties>
</file>