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F579A33-86BC-4658-9BCB-DD3E8014B085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汽车参数比较" sheetId="1" r:id="rId1"/>
    <sheet name="长城汽车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F19" i="2" l="1"/>
  <c r="H19" i="2"/>
  <c r="I19" i="2"/>
  <c r="J19" i="2"/>
  <c r="K19" i="2"/>
  <c r="L19" i="2"/>
  <c r="M19" i="2"/>
  <c r="N19" i="2"/>
  <c r="O19" i="2"/>
  <c r="P19" i="2"/>
  <c r="G19" i="2"/>
  <c r="F18" i="2"/>
  <c r="E18" i="2"/>
  <c r="F27" i="1"/>
  <c r="D27" i="1"/>
  <c r="C27" i="1"/>
  <c r="D24" i="1"/>
</calcChain>
</file>

<file path=xl/sharedStrings.xml><?xml version="1.0" encoding="utf-8"?>
<sst xmlns="http://schemas.openxmlformats.org/spreadsheetml/2006/main" count="49" uniqueCount="48">
  <si>
    <t>2018年</t>
    <phoneticPr fontId="3" type="noConversion"/>
  </si>
  <si>
    <t>PE行业平均</t>
    <phoneticPr fontId="3" type="noConversion"/>
  </si>
  <si>
    <t>PB行业平均</t>
    <phoneticPr fontId="3" type="noConversion"/>
  </si>
  <si>
    <t>PE相对估值法</t>
    <phoneticPr fontId="3" type="noConversion"/>
  </si>
  <si>
    <t>PB相对估值法</t>
    <phoneticPr fontId="3" type="noConversion"/>
  </si>
  <si>
    <t>现金流贴现估值法</t>
    <phoneticPr fontId="3" type="noConversion"/>
  </si>
  <si>
    <t>汽车关注</t>
    <phoneticPr fontId="3" type="noConversion"/>
  </si>
  <si>
    <t>销售车辆</t>
    <phoneticPr fontId="3" type="noConversion"/>
  </si>
  <si>
    <t>销售预期</t>
    <phoneticPr fontId="3" type="noConversion"/>
  </si>
  <si>
    <t>新款车型销售，与预期</t>
    <phoneticPr fontId="3" type="noConversion"/>
  </si>
  <si>
    <t>利润率，负载率</t>
    <phoneticPr fontId="3" type="noConversion"/>
  </si>
  <si>
    <t>长城汽车</t>
    <phoneticPr fontId="3" type="noConversion"/>
  </si>
  <si>
    <t>上汽集团</t>
    <phoneticPr fontId="3" type="noConversion"/>
  </si>
  <si>
    <t>吉利汽车</t>
    <phoneticPr fontId="3" type="noConversion"/>
  </si>
  <si>
    <t>比亚迪</t>
    <phoneticPr fontId="3" type="noConversion"/>
  </si>
  <si>
    <t>市盈率</t>
    <phoneticPr fontId="3" type="noConversion"/>
  </si>
  <si>
    <t>股息率</t>
    <phoneticPr fontId="3" type="noConversion"/>
  </si>
  <si>
    <t>现金流</t>
    <phoneticPr fontId="3" type="noConversion"/>
  </si>
  <si>
    <t>一辆普通车的利润10%，如果架构较之前有上涨，则利润会增加</t>
    <phoneticPr fontId="3" type="noConversion"/>
  </si>
  <si>
    <t>每股净利润</t>
    <phoneticPr fontId="3" type="noConversion"/>
  </si>
  <si>
    <t>市净率</t>
    <phoneticPr fontId="3" type="noConversion"/>
  </si>
  <si>
    <t>长安汽车</t>
    <phoneticPr fontId="3" type="noConversion"/>
  </si>
  <si>
    <t>计算平均值</t>
    <phoneticPr fontId="3" type="noConversion"/>
  </si>
  <si>
    <t>查中证指数平均值</t>
    <phoneticPr fontId="3" type="noConversion"/>
  </si>
  <si>
    <t>2015年</t>
    <phoneticPr fontId="3" type="noConversion"/>
  </si>
  <si>
    <t>2016年</t>
    <phoneticPr fontId="3" type="noConversion"/>
  </si>
  <si>
    <t>营业收入</t>
    <phoneticPr fontId="3" type="noConversion"/>
  </si>
  <si>
    <t>销售费用</t>
    <phoneticPr fontId="3" type="noConversion"/>
  </si>
  <si>
    <t>营业利润</t>
    <phoneticPr fontId="3" type="noConversion"/>
  </si>
  <si>
    <t>2017 年</t>
    <phoneticPr fontId="3" type="noConversion"/>
  </si>
  <si>
    <t>净利润</t>
    <phoneticPr fontId="3" type="noConversion"/>
  </si>
  <si>
    <t>增长率</t>
    <phoneticPr fontId="3" type="noConversion"/>
  </si>
  <si>
    <t>每股收益</t>
    <phoneticPr fontId="3" type="noConversion"/>
  </si>
  <si>
    <t>新能源车</t>
    <phoneticPr fontId="3" type="noConversion"/>
  </si>
  <si>
    <t>SUV销售量</t>
    <phoneticPr fontId="3" type="noConversion"/>
  </si>
  <si>
    <t>H6销量</t>
    <phoneticPr fontId="3" type="noConversion"/>
  </si>
  <si>
    <t>3397.55亿</t>
    <phoneticPr fontId="3" type="noConversion"/>
  </si>
  <si>
    <t>492.75亿</t>
    <phoneticPr fontId="3" type="noConversion"/>
  </si>
  <si>
    <t>1508亿</t>
    <phoneticPr fontId="3" type="noConversion"/>
  </si>
  <si>
    <t>总市值</t>
    <phoneticPr fontId="3" type="noConversion"/>
  </si>
  <si>
    <t>流通市值</t>
    <phoneticPr fontId="3" type="noConversion"/>
  </si>
  <si>
    <t>631.42亿</t>
    <phoneticPr fontId="3" type="noConversion"/>
  </si>
  <si>
    <t>3347.5亿</t>
    <phoneticPr fontId="3" type="noConversion"/>
  </si>
  <si>
    <t>385.11亿</t>
    <phoneticPr fontId="3" type="noConversion"/>
  </si>
  <si>
    <t>938.28亿</t>
    <phoneticPr fontId="3" type="noConversion"/>
  </si>
  <si>
    <t>619.65亿</t>
    <phoneticPr fontId="3" type="noConversion"/>
  </si>
  <si>
    <t>经营现金流</t>
    <phoneticPr fontId="3" type="noConversion"/>
  </si>
  <si>
    <t>投资现金流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</si>
</sst>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4" fillId="0" borderId="0" xfId="0" applyFont="1"/>
    <xf numFmtId="10" fontId="4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1" applyNumberFormat="1" applyFont="1" applyAlignment="1">
      <alignment horizontal="right"/>
    </xf>
    <xf numFmtId="0" fontId="0" fillId="0" borderId="0" xfId="1" applyNumberFormat="1" applyFont="1" applyAlignment="1"/>
    <xf numFmtId="10" fontId="4" fillId="0" borderId="0" xfId="1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0" fontId="6" fillId="0" borderId="0" xfId="1" applyNumberFormat="1" applyFont="1" applyAlignment="1">
      <alignment horizontal="left"/>
    </xf>
    <xf numFmtId="0" fontId="6" fillId="0" borderId="0" xfId="0" applyNumberFormat="1" applyFont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30</xdr:row>
      <xdr:rowOff>102906</xdr:rowOff>
    </xdr:from>
    <xdr:to>
      <xdr:col>4</xdr:col>
      <xdr:colOff>138206</xdr:colOff>
      <xdr:row>42</xdr:row>
      <xdr:rowOff>94683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DA66F9-64D4-4767-A330-8DA73469E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149" y="5754406"/>
          <a:ext cx="5599207" cy="2125377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30</xdr:row>
      <xdr:rowOff>155114</xdr:rowOff>
    </xdr:from>
    <xdr:to>
      <xdr:col>6</xdr:col>
      <xdr:colOff>1094872</xdr:colOff>
      <xdr:row>39</xdr:row>
      <xdr:rowOff>101600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026EB03-6599-4437-9CAF-4D238BDB3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7300" y="5806614"/>
          <a:ext cx="4974722" cy="1546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9"/>
  <sheetViews>
    <sheetView topLeftCell="A25" workbookViewId="0">
      <selection activeCell="F41" sqref="F41"/>
    </sheetView>
  </sheetViews>
  <sheetFormatPr defaultRowHeight="14" x14ac:dyDescent="0.3"/>
  <cols>
    <col min="2" max="2" width="21.1640625" customWidth="1"/>
    <col min="3" max="3" width="26.4140625" customWidth="1"/>
    <col min="4" max="4" width="24.5" customWidth="1"/>
    <col min="5" max="5" width="24.9140625" customWidth="1"/>
    <col min="6" max="6" width="28.4140625" customWidth="1"/>
    <col min="7" max="7" width="17" customWidth="1"/>
  </cols>
  <sheetData>
    <row r="2" spans="2:7" x14ac:dyDescent="0.3">
      <c r="D2" s="5" t="s">
        <v>18</v>
      </c>
    </row>
    <row r="3" spans="2:7" x14ac:dyDescent="0.3">
      <c r="B3" t="s">
        <v>6</v>
      </c>
      <c r="C3" t="s">
        <v>7</v>
      </c>
    </row>
    <row r="4" spans="2:7" x14ac:dyDescent="0.3">
      <c r="C4" t="s">
        <v>8</v>
      </c>
    </row>
    <row r="5" spans="2:7" x14ac:dyDescent="0.3">
      <c r="C5" t="s">
        <v>9</v>
      </c>
    </row>
    <row r="6" spans="2:7" x14ac:dyDescent="0.3">
      <c r="C6" t="s">
        <v>10</v>
      </c>
    </row>
    <row r="10" spans="2:7" ht="16.5" x14ac:dyDescent="0.45">
      <c r="B10" s="1" t="s">
        <v>0</v>
      </c>
      <c r="C10" s="2" t="s">
        <v>11</v>
      </c>
      <c r="D10" s="2" t="s">
        <v>12</v>
      </c>
      <c r="E10" s="2" t="s">
        <v>21</v>
      </c>
      <c r="F10" s="2" t="s">
        <v>14</v>
      </c>
      <c r="G10" s="2" t="s">
        <v>13</v>
      </c>
    </row>
    <row r="11" spans="2:7" ht="16.5" x14ac:dyDescent="0.45">
      <c r="B11" s="3" t="s">
        <v>15</v>
      </c>
      <c r="C11" s="6">
        <v>18.21</v>
      </c>
      <c r="D11" s="9">
        <v>9.65</v>
      </c>
      <c r="E11" s="9">
        <v>20.239999999999998</v>
      </c>
      <c r="F11" s="9">
        <v>55.04</v>
      </c>
    </row>
    <row r="12" spans="2:7" ht="16.5" x14ac:dyDescent="0.45">
      <c r="B12" s="3" t="s">
        <v>20</v>
      </c>
      <c r="C12" s="6">
        <v>1.81</v>
      </c>
      <c r="D12" s="9">
        <v>1.48</v>
      </c>
      <c r="E12" s="9">
        <v>1.08</v>
      </c>
      <c r="F12" s="9">
        <v>2.98</v>
      </c>
    </row>
    <row r="13" spans="2:7" ht="16.5" x14ac:dyDescent="0.45">
      <c r="B13" s="3" t="s">
        <v>19</v>
      </c>
      <c r="C13" s="6">
        <v>0.56999999999999995</v>
      </c>
      <c r="D13" s="9">
        <v>3.08</v>
      </c>
      <c r="E13" s="9">
        <v>0.25</v>
      </c>
      <c r="F13" s="9">
        <v>0.93</v>
      </c>
    </row>
    <row r="14" spans="2:7" ht="16.5" x14ac:dyDescent="0.45">
      <c r="B14" s="3" t="s">
        <v>16</v>
      </c>
      <c r="C14" s="8">
        <v>1.6299999999999999E-2</v>
      </c>
      <c r="D14" s="4">
        <v>6.1600000000000002E-2</v>
      </c>
      <c r="E14" s="4">
        <v>4.2500000000000003E-2</v>
      </c>
      <c r="F14" s="4">
        <v>2.5000000000000001E-3</v>
      </c>
    </row>
    <row r="15" spans="2:7" ht="16.5" x14ac:dyDescent="0.45">
      <c r="B15" s="3" t="s">
        <v>17</v>
      </c>
      <c r="C15" s="6"/>
      <c r="D15" s="9"/>
      <c r="E15" s="9"/>
      <c r="F15" s="9"/>
    </row>
    <row r="16" spans="2:7" ht="16.5" x14ac:dyDescent="0.45">
      <c r="B16" s="3" t="s">
        <v>39</v>
      </c>
      <c r="C16" s="15" t="s">
        <v>44</v>
      </c>
      <c r="D16" s="16" t="s">
        <v>36</v>
      </c>
      <c r="E16" s="16" t="s">
        <v>37</v>
      </c>
      <c r="F16" s="16" t="s">
        <v>38</v>
      </c>
    </row>
    <row r="17" spans="2:6" ht="16.5" x14ac:dyDescent="0.45">
      <c r="B17" s="3" t="s">
        <v>40</v>
      </c>
      <c r="C17" s="15" t="s">
        <v>45</v>
      </c>
      <c r="D17" s="16" t="s">
        <v>42</v>
      </c>
      <c r="E17" s="16" t="s">
        <v>43</v>
      </c>
      <c r="F17" s="16" t="s">
        <v>41</v>
      </c>
    </row>
    <row r="18" spans="2:6" ht="16.5" x14ac:dyDescent="0.45">
      <c r="B18" s="3"/>
      <c r="C18" s="7"/>
      <c r="D18" s="10"/>
      <c r="E18" s="10"/>
      <c r="F18" s="10"/>
    </row>
    <row r="19" spans="2:6" ht="16.5" x14ac:dyDescent="0.45">
      <c r="B19" s="3"/>
      <c r="C19" s="7"/>
      <c r="E19" s="10"/>
    </row>
    <row r="20" spans="2:6" x14ac:dyDescent="0.3">
      <c r="C20" s="7"/>
      <c r="E20" s="10"/>
    </row>
    <row r="21" spans="2:6" x14ac:dyDescent="0.3">
      <c r="C21" s="7"/>
      <c r="E21" s="10"/>
    </row>
    <row r="22" spans="2:6" x14ac:dyDescent="0.3">
      <c r="C22" s="7"/>
      <c r="E22" s="10"/>
    </row>
    <row r="23" spans="2:6" x14ac:dyDescent="0.3">
      <c r="C23" s="11" t="s">
        <v>23</v>
      </c>
      <c r="D23" s="11" t="s">
        <v>22</v>
      </c>
    </row>
    <row r="24" spans="2:6" x14ac:dyDescent="0.3">
      <c r="B24" t="s">
        <v>1</v>
      </c>
      <c r="C24">
        <v>14.9</v>
      </c>
      <c r="D24">
        <f>AVERAGE(D11,C11,E11)</f>
        <v>16.033333333333331</v>
      </c>
    </row>
    <row r="25" spans="2:6" x14ac:dyDescent="0.3">
      <c r="B25" t="s">
        <v>2</v>
      </c>
    </row>
    <row r="27" spans="2:6" x14ac:dyDescent="0.3">
      <c r="B27" t="s">
        <v>3</v>
      </c>
      <c r="C27">
        <f>C13*D24</f>
        <v>9.1389999999999976</v>
      </c>
      <c r="D27">
        <f>D13*D24</f>
        <v>49.382666666666665</v>
      </c>
      <c r="E27">
        <f>E13*D24</f>
        <v>4.0083333333333329</v>
      </c>
      <c r="F27">
        <f>F13*D24</f>
        <v>14.911</v>
      </c>
    </row>
    <row r="28" spans="2:6" x14ac:dyDescent="0.3">
      <c r="B28" t="s">
        <v>4</v>
      </c>
    </row>
    <row r="29" spans="2:6" x14ac:dyDescent="0.3">
      <c r="B29" t="s">
        <v>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8F88-7004-4078-935B-0D11DEB9749F}">
  <dimension ref="A3:P21"/>
  <sheetViews>
    <sheetView tabSelected="1" topLeftCell="A4" workbookViewId="0">
      <selection activeCell="F10" sqref="F10"/>
    </sheetView>
  </sheetViews>
  <sheetFormatPr defaultRowHeight="14" x14ac:dyDescent="0.3"/>
  <cols>
    <col min="1" max="1" width="13.25" customWidth="1"/>
    <col min="2" max="2" width="17" customWidth="1"/>
    <col min="3" max="3" width="17" style="10" customWidth="1"/>
    <col min="4" max="4" width="17" customWidth="1"/>
    <col min="5" max="5" width="17.33203125" bestFit="1" customWidth="1"/>
    <col min="6" max="6" width="16.33203125" customWidth="1"/>
  </cols>
  <sheetData>
    <row r="3" spans="1:7" x14ac:dyDescent="0.3">
      <c r="B3" t="s">
        <v>24</v>
      </c>
      <c r="C3" s="10" t="s">
        <v>25</v>
      </c>
      <c r="D3" t="s">
        <v>31</v>
      </c>
      <c r="E3" t="s">
        <v>29</v>
      </c>
      <c r="F3" t="s">
        <v>0</v>
      </c>
    </row>
    <row r="4" spans="1:7" x14ac:dyDescent="0.3">
      <c r="A4" t="s">
        <v>26</v>
      </c>
      <c r="B4" s="12">
        <v>7603314.25</v>
      </c>
      <c r="C4" s="10">
        <v>9861570.2400000002</v>
      </c>
      <c r="D4" s="10"/>
      <c r="E4" s="12">
        <v>101169488827.86</v>
      </c>
      <c r="F4" s="12">
        <v>99229987202.199997</v>
      </c>
      <c r="G4" s="12">
        <v>-1.92</v>
      </c>
    </row>
    <row r="5" spans="1:7" x14ac:dyDescent="0.3">
      <c r="A5" t="s">
        <v>27</v>
      </c>
      <c r="B5" s="12">
        <v>317542.44</v>
      </c>
      <c r="C5" s="10">
        <v>284156.51</v>
      </c>
      <c r="D5" s="10"/>
    </row>
    <row r="6" spans="1:7" x14ac:dyDescent="0.3">
      <c r="A6" t="s">
        <v>28</v>
      </c>
      <c r="B6" s="12">
        <v>928042.28</v>
      </c>
      <c r="C6" s="10">
        <v>1227647.93</v>
      </c>
      <c r="D6" s="10"/>
    </row>
    <row r="7" spans="1:7" x14ac:dyDescent="0.3">
      <c r="A7" t="s">
        <v>30</v>
      </c>
      <c r="B7" s="12">
        <v>806036.47999999998</v>
      </c>
      <c r="C7" s="10">
        <v>1055395.46</v>
      </c>
      <c r="D7" s="13">
        <v>0.30940000000000001</v>
      </c>
    </row>
    <row r="8" spans="1:7" x14ac:dyDescent="0.3">
      <c r="A8" t="s">
        <v>32</v>
      </c>
      <c r="B8" s="12">
        <v>0.88300000000000001</v>
      </c>
      <c r="C8" s="10">
        <v>1.1559999999999999</v>
      </c>
      <c r="D8" s="10"/>
      <c r="E8">
        <v>0.55000000000000004</v>
      </c>
      <c r="F8">
        <v>0.56999999999999995</v>
      </c>
    </row>
    <row r="9" spans="1:7" x14ac:dyDescent="0.3">
      <c r="D9" s="10"/>
    </row>
    <row r="10" spans="1:7" x14ac:dyDescent="0.3">
      <c r="A10" t="s">
        <v>34</v>
      </c>
      <c r="B10" s="14">
        <v>693346</v>
      </c>
      <c r="C10" s="14">
        <v>932985</v>
      </c>
      <c r="D10" s="13">
        <v>0.34</v>
      </c>
      <c r="E10" s="14">
        <v>923787</v>
      </c>
      <c r="F10" s="14">
        <v>884068</v>
      </c>
      <c r="G10" s="13">
        <v>-4.1000000000000002E-2</v>
      </c>
    </row>
    <row r="11" spans="1:7" x14ac:dyDescent="0.3">
      <c r="A11" t="s">
        <v>35</v>
      </c>
      <c r="B11" s="14"/>
      <c r="C11" s="10">
        <v>579778</v>
      </c>
      <c r="D11" s="13">
        <v>0.53820000000000001</v>
      </c>
    </row>
    <row r="12" spans="1:7" x14ac:dyDescent="0.3">
      <c r="A12" t="s">
        <v>33</v>
      </c>
      <c r="D12" s="13"/>
    </row>
    <row r="13" spans="1:7" x14ac:dyDescent="0.3">
      <c r="D13" s="10"/>
    </row>
    <row r="14" spans="1:7" x14ac:dyDescent="0.3">
      <c r="D14" s="10"/>
    </row>
    <row r="15" spans="1:7" x14ac:dyDescent="0.3">
      <c r="A15" t="s">
        <v>46</v>
      </c>
      <c r="E15">
        <v>-10.77</v>
      </c>
      <c r="F15">
        <v>196.98</v>
      </c>
    </row>
    <row r="16" spans="1:7" x14ac:dyDescent="0.3">
      <c r="A16" t="s">
        <v>47</v>
      </c>
      <c r="E16">
        <v>-30.56</v>
      </c>
      <c r="F16">
        <v>-100</v>
      </c>
    </row>
    <row r="18" spans="5:16" x14ac:dyDescent="0.3">
      <c r="E18">
        <f>E15-E16</f>
        <v>19.79</v>
      </c>
      <c r="F18">
        <f>F15-F16</f>
        <v>296.98</v>
      </c>
      <c r="G18">
        <v>350</v>
      </c>
      <c r="H18">
        <v>400</v>
      </c>
      <c r="I18">
        <v>450</v>
      </c>
      <c r="J18">
        <v>500</v>
      </c>
      <c r="K18">
        <v>550</v>
      </c>
      <c r="L18">
        <v>600</v>
      </c>
      <c r="M18">
        <v>650</v>
      </c>
      <c r="N18">
        <v>700</v>
      </c>
      <c r="O18">
        <v>750</v>
      </c>
      <c r="P18">
        <v>800</v>
      </c>
    </row>
    <row r="19" spans="5:16" x14ac:dyDescent="0.3">
      <c r="F19">
        <f>SUM(G19:P19)</f>
        <v>575</v>
      </c>
      <c r="G19">
        <f>G18*0.1</f>
        <v>35</v>
      </c>
      <c r="H19">
        <f t="shared" ref="H19:P19" si="0">H18*0.1</f>
        <v>40</v>
      </c>
      <c r="I19">
        <f t="shared" si="0"/>
        <v>45</v>
      </c>
      <c r="J19">
        <f t="shared" si="0"/>
        <v>50</v>
      </c>
      <c r="K19">
        <f t="shared" si="0"/>
        <v>55</v>
      </c>
      <c r="L19">
        <f t="shared" si="0"/>
        <v>60</v>
      </c>
      <c r="M19">
        <f t="shared" si="0"/>
        <v>65</v>
      </c>
      <c r="N19">
        <f t="shared" si="0"/>
        <v>70</v>
      </c>
      <c r="O19">
        <f t="shared" si="0"/>
        <v>75</v>
      </c>
      <c r="P19">
        <f t="shared" si="0"/>
        <v>80</v>
      </c>
    </row>
    <row r="20" spans="5:16" x14ac:dyDescent="0.3">
      <c r="F20">
        <v>91.27</v>
      </c>
    </row>
    <row r="21" spans="5:16" x14ac:dyDescent="0.3">
      <c r="F21">
        <v>9.5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汽车参数比较</vt:lpstr>
      <vt:lpstr>长城汽车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2019-04-16T08:07:27Z</dcterms:modified>
</cp:coreProperties>
</file>