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D08559DE-7ADC-4C7F-9BA9-290C3F2E36B8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汽车参数比较" sheetId="1" r:id="rId1"/>
    <sheet name="汽车股按时间" sheetId="3" r:id="rId2"/>
    <sheet name="长城汽车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9" i="3" l="1"/>
  <c r="G59" i="3"/>
  <c r="F59" i="3"/>
  <c r="E59" i="3"/>
  <c r="D59" i="3"/>
  <c r="H57" i="3"/>
  <c r="G57" i="3"/>
  <c r="F57" i="3"/>
  <c r="E57" i="3"/>
  <c r="D57" i="3"/>
  <c r="H55" i="3"/>
  <c r="G55" i="3"/>
  <c r="F55" i="3"/>
  <c r="E55" i="3"/>
  <c r="D55" i="3"/>
  <c r="H53" i="3"/>
  <c r="G53" i="3"/>
  <c r="F53" i="3"/>
  <c r="E53" i="3"/>
  <c r="D53" i="3"/>
  <c r="H60" i="3" l="1"/>
  <c r="G60" i="3"/>
  <c r="F60" i="3"/>
  <c r="E60" i="3"/>
  <c r="D60" i="3"/>
  <c r="H45" i="3"/>
  <c r="G45" i="3"/>
  <c r="F45" i="3"/>
  <c r="E45" i="3"/>
  <c r="D45" i="3"/>
  <c r="H43" i="3"/>
  <c r="G43" i="3"/>
  <c r="F43" i="3"/>
  <c r="E43" i="3"/>
  <c r="D43" i="3"/>
  <c r="H41" i="3"/>
  <c r="G41" i="3"/>
  <c r="F41" i="3"/>
  <c r="E41" i="3"/>
  <c r="D41" i="3"/>
  <c r="H39" i="3"/>
  <c r="G39" i="3"/>
  <c r="F39" i="3"/>
  <c r="E39" i="3"/>
  <c r="D39" i="3"/>
  <c r="H24" i="3"/>
  <c r="H30" i="3"/>
  <c r="G30" i="3"/>
  <c r="F30" i="3"/>
  <c r="E30" i="3"/>
  <c r="D30" i="3"/>
  <c r="H28" i="3"/>
  <c r="G28" i="3"/>
  <c r="F28" i="3"/>
  <c r="E28" i="3"/>
  <c r="D28" i="3"/>
  <c r="H26" i="3"/>
  <c r="G26" i="3"/>
  <c r="F26" i="3"/>
  <c r="E26" i="3"/>
  <c r="D26" i="3"/>
  <c r="G24" i="3"/>
  <c r="F24" i="3"/>
  <c r="E24" i="3"/>
  <c r="D24" i="3"/>
  <c r="H14" i="3"/>
  <c r="G14" i="3"/>
  <c r="F14" i="3"/>
  <c r="E14" i="3"/>
  <c r="D14" i="3"/>
  <c r="H12" i="3"/>
  <c r="G12" i="3"/>
  <c r="F12" i="3"/>
  <c r="E12" i="3"/>
  <c r="D12" i="3"/>
  <c r="H10" i="3"/>
  <c r="G10" i="3"/>
  <c r="F10" i="3"/>
  <c r="E10" i="3"/>
  <c r="D10" i="3"/>
  <c r="H8" i="3"/>
  <c r="G8" i="3"/>
  <c r="F8" i="3"/>
  <c r="E8" i="3"/>
  <c r="D8" i="3"/>
  <c r="G46" i="3" l="1"/>
  <c r="D46" i="3"/>
  <c r="H46" i="3"/>
  <c r="E46" i="3"/>
  <c r="F46" i="3"/>
  <c r="F31" i="3"/>
  <c r="E31" i="3"/>
  <c r="H31" i="3"/>
  <c r="G31" i="3"/>
  <c r="D31" i="3"/>
  <c r="G15" i="3"/>
  <c r="H15" i="3"/>
  <c r="D15" i="3"/>
  <c r="F15" i="3"/>
  <c r="E15" i="3"/>
  <c r="E27" i="1" l="1"/>
  <c r="F19" i="2" l="1"/>
  <c r="H19" i="2"/>
  <c r="I19" i="2"/>
  <c r="J19" i="2"/>
  <c r="K19" i="2"/>
  <c r="L19" i="2"/>
  <c r="M19" i="2"/>
  <c r="N19" i="2"/>
  <c r="O19" i="2"/>
  <c r="P19" i="2"/>
  <c r="G19" i="2"/>
  <c r="F18" i="2"/>
  <c r="E18" i="2"/>
  <c r="F27" i="1"/>
  <c r="D27" i="1"/>
  <c r="C27" i="1"/>
  <c r="D24" i="1"/>
</calcChain>
</file>

<file path=xl/sharedStrings.xml><?xml version="1.0" encoding="utf-8"?>
<sst xmlns="http://schemas.openxmlformats.org/spreadsheetml/2006/main" count="180" uniqueCount="82">
  <si>
    <t>2018年</t>
    <phoneticPr fontId="3" type="noConversion"/>
  </si>
  <si>
    <t>PE行业平均</t>
    <phoneticPr fontId="3" type="noConversion"/>
  </si>
  <si>
    <t>PB行业平均</t>
    <phoneticPr fontId="3" type="noConversion"/>
  </si>
  <si>
    <t>PE相对估值法</t>
    <phoneticPr fontId="3" type="noConversion"/>
  </si>
  <si>
    <t>PB相对估值法</t>
    <phoneticPr fontId="3" type="noConversion"/>
  </si>
  <si>
    <t>现金流贴现估值法</t>
    <phoneticPr fontId="3" type="noConversion"/>
  </si>
  <si>
    <t>汽车关注</t>
    <phoneticPr fontId="3" type="noConversion"/>
  </si>
  <si>
    <t>销售车辆</t>
    <phoneticPr fontId="3" type="noConversion"/>
  </si>
  <si>
    <t>销售预期</t>
    <phoneticPr fontId="3" type="noConversion"/>
  </si>
  <si>
    <t>新款车型销售，与预期</t>
    <phoneticPr fontId="3" type="noConversion"/>
  </si>
  <si>
    <t>利润率，负载率</t>
    <phoneticPr fontId="3" type="noConversion"/>
  </si>
  <si>
    <t>长城汽车</t>
    <phoneticPr fontId="3" type="noConversion"/>
  </si>
  <si>
    <t>上汽集团</t>
    <phoneticPr fontId="3" type="noConversion"/>
  </si>
  <si>
    <t>吉利汽车</t>
    <phoneticPr fontId="3" type="noConversion"/>
  </si>
  <si>
    <t>比亚迪</t>
    <phoneticPr fontId="3" type="noConversion"/>
  </si>
  <si>
    <t>市盈率</t>
    <phoneticPr fontId="3" type="noConversion"/>
  </si>
  <si>
    <t>股息率</t>
    <phoneticPr fontId="3" type="noConversion"/>
  </si>
  <si>
    <t>现金流</t>
    <phoneticPr fontId="3" type="noConversion"/>
  </si>
  <si>
    <t>一辆普通车的利润10%，如果架构较之前有上涨，则利润会增加</t>
    <phoneticPr fontId="3" type="noConversion"/>
  </si>
  <si>
    <t>每股净利润</t>
    <phoneticPr fontId="3" type="noConversion"/>
  </si>
  <si>
    <t>市净率</t>
    <phoneticPr fontId="3" type="noConversion"/>
  </si>
  <si>
    <t>长安汽车</t>
    <phoneticPr fontId="3" type="noConversion"/>
  </si>
  <si>
    <t>计算平均值</t>
    <phoneticPr fontId="3" type="noConversion"/>
  </si>
  <si>
    <t>查中证指数平均值</t>
    <phoneticPr fontId="3" type="noConversion"/>
  </si>
  <si>
    <t>2015年</t>
    <phoneticPr fontId="3" type="noConversion"/>
  </si>
  <si>
    <t>2016年</t>
    <phoneticPr fontId="3" type="noConversion"/>
  </si>
  <si>
    <t>营业收入</t>
    <phoneticPr fontId="3" type="noConversion"/>
  </si>
  <si>
    <t>销售费用</t>
    <phoneticPr fontId="3" type="noConversion"/>
  </si>
  <si>
    <t>营业利润</t>
    <phoneticPr fontId="3" type="noConversion"/>
  </si>
  <si>
    <t>2017 年</t>
    <phoneticPr fontId="3" type="noConversion"/>
  </si>
  <si>
    <t>净利润</t>
    <phoneticPr fontId="3" type="noConversion"/>
  </si>
  <si>
    <t>增长率</t>
    <phoneticPr fontId="3" type="noConversion"/>
  </si>
  <si>
    <t>每股收益</t>
    <phoneticPr fontId="3" type="noConversion"/>
  </si>
  <si>
    <t>新能源车</t>
    <phoneticPr fontId="3" type="noConversion"/>
  </si>
  <si>
    <t>SUV销售量</t>
    <phoneticPr fontId="3" type="noConversion"/>
  </si>
  <si>
    <t>H6销量</t>
    <phoneticPr fontId="3" type="noConversion"/>
  </si>
  <si>
    <t>3397.55亿</t>
    <phoneticPr fontId="3" type="noConversion"/>
  </si>
  <si>
    <t>492.75亿</t>
    <phoneticPr fontId="3" type="noConversion"/>
  </si>
  <si>
    <t>1508亿</t>
    <phoneticPr fontId="3" type="noConversion"/>
  </si>
  <si>
    <t>总市值</t>
    <phoneticPr fontId="3" type="noConversion"/>
  </si>
  <si>
    <t>流通市值</t>
    <phoneticPr fontId="3" type="noConversion"/>
  </si>
  <si>
    <t>631.42亿</t>
    <phoneticPr fontId="3" type="noConversion"/>
  </si>
  <si>
    <t>3347.5亿</t>
    <phoneticPr fontId="3" type="noConversion"/>
  </si>
  <si>
    <t>385.11亿</t>
    <phoneticPr fontId="3" type="noConversion"/>
  </si>
  <si>
    <t>938.28亿</t>
    <phoneticPr fontId="3" type="noConversion"/>
  </si>
  <si>
    <t>619.65亿</t>
    <phoneticPr fontId="3" type="noConversion"/>
  </si>
  <si>
    <t>经营现金流</t>
    <phoneticPr fontId="3" type="noConversion"/>
  </si>
  <si>
    <t>投资现金流</t>
    <phoneticPr fontId="3" type="noConversion"/>
  </si>
  <si>
    <t>2014年</t>
    <phoneticPr fontId="3" type="noConversion"/>
  </si>
  <si>
    <t>2015年</t>
  </si>
  <si>
    <t>2016年</t>
  </si>
  <si>
    <t>2017年</t>
  </si>
  <si>
    <t>2018年</t>
  </si>
  <si>
    <t>2019年</t>
    <phoneticPr fontId="3" type="noConversion"/>
  </si>
  <si>
    <t>毛利率</t>
    <phoneticPr fontId="3" type="noConversion"/>
  </si>
  <si>
    <t>利润增长率</t>
    <phoneticPr fontId="3" type="noConversion"/>
  </si>
  <si>
    <t>股价 3月1日</t>
    <phoneticPr fontId="3" type="noConversion"/>
  </si>
  <si>
    <t>PE</t>
    <phoneticPr fontId="3" type="noConversion"/>
  </si>
  <si>
    <t>股价 6月1日</t>
    <phoneticPr fontId="3" type="noConversion"/>
  </si>
  <si>
    <t>股价 9月1日</t>
    <phoneticPr fontId="3" type="noConversion"/>
  </si>
  <si>
    <t>股价 12月1日</t>
    <phoneticPr fontId="3" type="noConversion"/>
  </si>
  <si>
    <t>平均PE</t>
    <phoneticPr fontId="3" type="noConversion"/>
  </si>
  <si>
    <t>华域汽车</t>
    <phoneticPr fontId="3" type="noConversion"/>
  </si>
  <si>
    <t>整车制造</t>
    <phoneticPr fontId="3" type="noConversion"/>
  </si>
  <si>
    <t>汽车零配件</t>
    <phoneticPr fontId="3" type="noConversion"/>
  </si>
  <si>
    <t>行业</t>
    <phoneticPr fontId="3" type="noConversion"/>
  </si>
  <si>
    <t>汽车行业今年不景气，按照退缩5%的比例，预计每股收益2.96</t>
    <phoneticPr fontId="3" type="noConversion"/>
  </si>
  <si>
    <t>按照平均PE8 计算，23.64为低估价位</t>
    <phoneticPr fontId="3" type="noConversion"/>
  </si>
  <si>
    <t>按照行业PE 9，且今年每股收益不退，保持3.08,27.72位出 价位</t>
    <phoneticPr fontId="3" type="noConversion"/>
  </si>
  <si>
    <t>按照行业PE 9，且今年每股收益2.96，26,64为考虑价位</t>
    <phoneticPr fontId="3" type="noConversion"/>
  </si>
  <si>
    <t>14,47%</t>
    <phoneticPr fontId="3" type="noConversion"/>
  </si>
  <si>
    <t>汽车零配件PE 为7.5，预计今年不会增长，低估价格19.15</t>
    <phoneticPr fontId="3" type="noConversion"/>
  </si>
  <si>
    <t>按照预计PE 9 ，预计今年不增长，出售价格为22.95</t>
    <phoneticPr fontId="3" type="noConversion"/>
  </si>
  <si>
    <t>威孚高科</t>
    <phoneticPr fontId="3" type="noConversion"/>
  </si>
  <si>
    <t>随着时间，PE值递减，说明是传统行业，对未来期望的高额增长不大</t>
    <phoneticPr fontId="3" type="noConversion"/>
  </si>
  <si>
    <t>按照递减规律，今年递减到7.5左右，若今年收益减少10%，则价值为16.27</t>
    <phoneticPr fontId="3" type="noConversion"/>
  </si>
  <si>
    <t>戴维斯双降</t>
    <phoneticPr fontId="3" type="noConversion"/>
  </si>
  <si>
    <t>潍柴动力</t>
    <phoneticPr fontId="3" type="noConversion"/>
  </si>
  <si>
    <t>按照行业PE 7.5，若增长保持变，则低估价值为 8.1</t>
    <phoneticPr fontId="3" type="noConversion"/>
  </si>
  <si>
    <t>按照行业PE7.5，若保持去年增长20%，则考虑卖出价位8.85</t>
    <phoneticPr fontId="3" type="noConversion"/>
  </si>
  <si>
    <t>高估价 PE 9 * 1.18 =10.62</t>
    <phoneticPr fontId="3" type="noConversion"/>
  </si>
  <si>
    <t>高估价 10*2.17= 21.7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</si>
</sst>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4" fillId="0" borderId="0" xfId="0" applyFont="1"/>
    <xf numFmtId="10" fontId="4" fillId="0" borderId="0" xfId="0" applyNumberFormat="1" applyFont="1" applyAlignment="1">
      <alignment horizontal="right"/>
    </xf>
    <xf numFmtId="0" fontId="5" fillId="0" borderId="0" xfId="0" applyFont="1"/>
    <xf numFmtId="0" fontId="4" fillId="0" borderId="0" xfId="1" applyNumberFormat="1" applyFont="1" applyAlignment="1">
      <alignment horizontal="right"/>
    </xf>
    <xf numFmtId="0" fontId="0" fillId="0" borderId="0" xfId="1" applyNumberFormat="1" applyFont="1" applyAlignment="1"/>
    <xf numFmtId="10" fontId="4" fillId="0" borderId="0" xfId="1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  <xf numFmtId="10" fontId="0" fillId="0" borderId="0" xfId="0" applyNumberFormat="1"/>
    <xf numFmtId="3" fontId="0" fillId="0" borderId="0" xfId="0" applyNumberFormat="1"/>
    <xf numFmtId="0" fontId="6" fillId="0" borderId="0" xfId="1" applyNumberFormat="1" applyFont="1" applyAlignment="1">
      <alignment horizontal="left"/>
    </xf>
    <xf numFmtId="0" fontId="6" fillId="0" borderId="0" xfId="0" applyNumberFormat="1" applyFont="1" applyAlignment="1">
      <alignment horizontal="left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0" fontId="6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31749</xdr:colOff>
      <xdr:row>30</xdr:row>
      <xdr:rowOff>102906</xdr:rowOff>
    </xdr:from>
    <xdr:to>
      <xdr:col>4</xdr:col>
      <xdr:colOff>138206</xdr:colOff>
      <xdr:row>42</xdr:row>
      <xdr:rowOff>94683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3DA66F9-64D4-4767-A330-8DA73469E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149" y="5754406"/>
          <a:ext cx="5599207" cy="2125377"/>
        </a:xfrm>
        <a:prstGeom prst="rect">
          <a:avLst/>
        </a:prstGeom>
      </xdr:spPr>
    </xdr:pic>
    <xdr:clientData/>
  </xdr:twoCellAnchor>
  <xdr:twoCellAnchor editAs="oneCell">
    <xdr:from>
      <xdr:col>4</xdr:col>
      <xdr:colOff>247650</xdr:colOff>
      <xdr:row>32</xdr:row>
      <xdr:rowOff>78914</xdr:rowOff>
    </xdr:from>
    <xdr:to>
      <xdr:col>6</xdr:col>
      <xdr:colOff>1158372</xdr:colOff>
      <xdr:row>41</xdr:row>
      <xdr:rowOff>25400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026EB03-6599-4437-9CAF-4D238BDB3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00800" y="6086014"/>
          <a:ext cx="4974722" cy="1546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9"/>
  <sheetViews>
    <sheetView workbookViewId="0">
      <selection activeCell="F41" sqref="F41"/>
    </sheetView>
  </sheetViews>
  <sheetFormatPr defaultRowHeight="14" x14ac:dyDescent="0.3"/>
  <cols>
    <col min="2" max="2" width="21.1640625" customWidth="1"/>
    <col min="3" max="3" width="26.4140625" customWidth="1"/>
    <col min="4" max="4" width="24.5" customWidth="1"/>
    <col min="5" max="5" width="24.9140625" customWidth="1"/>
    <col min="6" max="6" width="28.4140625" customWidth="1"/>
    <col min="7" max="7" width="17" customWidth="1"/>
  </cols>
  <sheetData>
    <row r="2" spans="2:7" x14ac:dyDescent="0.3">
      <c r="D2" s="5" t="s">
        <v>18</v>
      </c>
    </row>
    <row r="3" spans="2:7" x14ac:dyDescent="0.3">
      <c r="B3" t="s">
        <v>6</v>
      </c>
      <c r="C3" t="s">
        <v>7</v>
      </c>
    </row>
    <row r="4" spans="2:7" x14ac:dyDescent="0.3">
      <c r="C4" t="s">
        <v>8</v>
      </c>
    </row>
    <row r="5" spans="2:7" x14ac:dyDescent="0.3">
      <c r="C5" t="s">
        <v>9</v>
      </c>
    </row>
    <row r="6" spans="2:7" x14ac:dyDescent="0.3">
      <c r="C6" t="s">
        <v>10</v>
      </c>
    </row>
    <row r="10" spans="2:7" ht="16.5" x14ac:dyDescent="0.45">
      <c r="B10" s="1" t="s">
        <v>0</v>
      </c>
      <c r="C10" s="2" t="s">
        <v>11</v>
      </c>
      <c r="D10" s="2" t="s">
        <v>12</v>
      </c>
      <c r="E10" s="2" t="s">
        <v>21</v>
      </c>
      <c r="F10" s="2" t="s">
        <v>14</v>
      </c>
      <c r="G10" s="2" t="s">
        <v>13</v>
      </c>
    </row>
    <row r="11" spans="2:7" ht="16.5" x14ac:dyDescent="0.45">
      <c r="B11" s="3" t="s">
        <v>15</v>
      </c>
      <c r="C11" s="6">
        <v>18.21</v>
      </c>
      <c r="D11" s="9">
        <v>9.65</v>
      </c>
      <c r="E11" s="9">
        <v>20.239999999999998</v>
      </c>
      <c r="F11" s="9">
        <v>55.04</v>
      </c>
    </row>
    <row r="12" spans="2:7" ht="16.5" x14ac:dyDescent="0.45">
      <c r="B12" s="3" t="s">
        <v>20</v>
      </c>
      <c r="C12" s="6">
        <v>1.81</v>
      </c>
      <c r="D12" s="9">
        <v>1.48</v>
      </c>
      <c r="E12" s="9">
        <v>1.08</v>
      </c>
      <c r="F12" s="9">
        <v>2.98</v>
      </c>
    </row>
    <row r="13" spans="2:7" ht="16.5" x14ac:dyDescent="0.45">
      <c r="B13" s="3" t="s">
        <v>19</v>
      </c>
      <c r="C13" s="6">
        <v>0.56999999999999995</v>
      </c>
      <c r="D13" s="9">
        <v>3.08</v>
      </c>
      <c r="E13" s="9">
        <v>0.25</v>
      </c>
      <c r="F13" s="9">
        <v>0.93</v>
      </c>
    </row>
    <row r="14" spans="2:7" ht="16.5" x14ac:dyDescent="0.45">
      <c r="B14" s="3" t="s">
        <v>16</v>
      </c>
      <c r="C14" s="8">
        <v>1.6299999999999999E-2</v>
      </c>
      <c r="D14" s="4">
        <v>6.1600000000000002E-2</v>
      </c>
      <c r="E14" s="4">
        <v>4.2500000000000003E-2</v>
      </c>
      <c r="F14" s="4">
        <v>2.5000000000000001E-3</v>
      </c>
    </row>
    <row r="15" spans="2:7" ht="16.5" x14ac:dyDescent="0.45">
      <c r="B15" s="3" t="s">
        <v>17</v>
      </c>
      <c r="C15" s="6"/>
      <c r="D15" s="9"/>
      <c r="E15" s="9"/>
      <c r="F15" s="9"/>
    </row>
    <row r="16" spans="2:7" ht="16.5" x14ac:dyDescent="0.45">
      <c r="B16" s="3" t="s">
        <v>39</v>
      </c>
      <c r="C16" s="15" t="s">
        <v>44</v>
      </c>
      <c r="D16" s="16" t="s">
        <v>36</v>
      </c>
      <c r="E16" s="16" t="s">
        <v>37</v>
      </c>
      <c r="F16" s="16" t="s">
        <v>38</v>
      </c>
    </row>
    <row r="17" spans="2:6" ht="16.5" x14ac:dyDescent="0.45">
      <c r="B17" s="3" t="s">
        <v>40</v>
      </c>
      <c r="C17" s="15" t="s">
        <v>45</v>
      </c>
      <c r="D17" s="16" t="s">
        <v>42</v>
      </c>
      <c r="E17" s="16" t="s">
        <v>43</v>
      </c>
      <c r="F17" s="16" t="s">
        <v>41</v>
      </c>
    </row>
    <row r="18" spans="2:6" ht="16.5" x14ac:dyDescent="0.45">
      <c r="B18" s="3"/>
      <c r="C18" s="7"/>
      <c r="D18" s="10"/>
      <c r="E18" s="10"/>
      <c r="F18" s="10"/>
    </row>
    <row r="19" spans="2:6" ht="16.5" x14ac:dyDescent="0.45">
      <c r="B19" s="3"/>
      <c r="C19" s="7"/>
      <c r="E19" s="10"/>
    </row>
    <row r="20" spans="2:6" x14ac:dyDescent="0.3">
      <c r="C20" s="7"/>
      <c r="E20" s="10"/>
    </row>
    <row r="21" spans="2:6" x14ac:dyDescent="0.3">
      <c r="C21" s="7"/>
      <c r="E21" s="10"/>
    </row>
    <row r="22" spans="2:6" x14ac:dyDescent="0.3">
      <c r="C22" s="7"/>
      <c r="E22" s="10"/>
    </row>
    <row r="23" spans="2:6" x14ac:dyDescent="0.3">
      <c r="C23" s="11" t="s">
        <v>23</v>
      </c>
      <c r="D23" s="11" t="s">
        <v>22</v>
      </c>
    </row>
    <row r="24" spans="2:6" x14ac:dyDescent="0.3">
      <c r="B24" t="s">
        <v>1</v>
      </c>
      <c r="C24">
        <v>14.9</v>
      </c>
      <c r="D24">
        <f>AVERAGE(D11,C11,E11)</f>
        <v>16.033333333333331</v>
      </c>
    </row>
    <row r="25" spans="2:6" x14ac:dyDescent="0.3">
      <c r="B25" t="s">
        <v>2</v>
      </c>
    </row>
    <row r="27" spans="2:6" x14ac:dyDescent="0.3">
      <c r="B27" t="s">
        <v>3</v>
      </c>
      <c r="C27">
        <f>C13*D24</f>
        <v>9.1389999999999976</v>
      </c>
      <c r="D27">
        <f>D13*D24</f>
        <v>49.382666666666665</v>
      </c>
      <c r="E27">
        <f>E13*D24</f>
        <v>4.0083333333333329</v>
      </c>
      <c r="F27">
        <f>F13*D24</f>
        <v>14.911</v>
      </c>
    </row>
    <row r="28" spans="2:6" x14ac:dyDescent="0.3">
      <c r="B28" t="s">
        <v>4</v>
      </c>
    </row>
    <row r="29" spans="2:6" x14ac:dyDescent="0.3">
      <c r="B29" t="s">
        <v>5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3349C-3EB2-4CA1-8F1E-C4D49ADCA641}">
  <dimension ref="A2:N91"/>
  <sheetViews>
    <sheetView tabSelected="1" topLeftCell="B28" workbookViewId="0">
      <selection activeCell="J25" sqref="J25"/>
    </sheetView>
  </sheetViews>
  <sheetFormatPr defaultRowHeight="14" x14ac:dyDescent="0.3"/>
  <cols>
    <col min="3" max="9" width="10" customWidth="1"/>
    <col min="11" max="11" width="6.6640625" customWidth="1"/>
  </cols>
  <sheetData>
    <row r="2" spans="1:14" x14ac:dyDescent="0.3">
      <c r="A2" s="20" t="s">
        <v>65</v>
      </c>
    </row>
    <row r="3" spans="1:14" x14ac:dyDescent="0.3">
      <c r="A3" t="s">
        <v>63</v>
      </c>
      <c r="C3" s="17" t="s">
        <v>12</v>
      </c>
      <c r="D3" s="18" t="s">
        <v>48</v>
      </c>
      <c r="E3" s="18" t="s">
        <v>49</v>
      </c>
      <c r="F3" s="18" t="s">
        <v>50</v>
      </c>
      <c r="G3" s="18" t="s">
        <v>51</v>
      </c>
      <c r="H3" s="18" t="s">
        <v>52</v>
      </c>
      <c r="I3" s="18" t="s">
        <v>53</v>
      </c>
      <c r="M3" s="18"/>
      <c r="N3" s="18"/>
    </row>
    <row r="4" spans="1:14" x14ac:dyDescent="0.3">
      <c r="C4" s="18" t="s">
        <v>54</v>
      </c>
      <c r="D4" s="19">
        <v>0.1236</v>
      </c>
      <c r="E4" s="19">
        <v>0.1142</v>
      </c>
      <c r="F4" s="19">
        <v>0.12870000000000001</v>
      </c>
      <c r="G4" s="19">
        <v>0.13469999999999999</v>
      </c>
      <c r="H4" s="19">
        <v>0.13250000000000001</v>
      </c>
      <c r="I4" s="19"/>
      <c r="M4" s="19"/>
      <c r="N4" s="19"/>
    </row>
    <row r="5" spans="1:14" x14ac:dyDescent="0.3">
      <c r="C5" s="18" t="s">
        <v>55</v>
      </c>
      <c r="D5" s="19">
        <v>0.1278</v>
      </c>
      <c r="E5" s="19">
        <v>6.5100000000000005E-2</v>
      </c>
      <c r="F5" s="19">
        <v>7.4200000000000002E-2</v>
      </c>
      <c r="G5" s="19">
        <v>7.51E-2</v>
      </c>
      <c r="H5" s="19">
        <v>4.65E-2</v>
      </c>
      <c r="I5" s="19"/>
      <c r="M5" s="19"/>
      <c r="N5" s="19"/>
    </row>
    <row r="6" spans="1:14" x14ac:dyDescent="0.3">
      <c r="C6" s="18" t="s">
        <v>32</v>
      </c>
      <c r="D6" s="18">
        <v>2.54</v>
      </c>
      <c r="E6" s="18">
        <v>2.7</v>
      </c>
      <c r="F6" s="18">
        <v>2.9</v>
      </c>
      <c r="G6" s="18">
        <v>2.96</v>
      </c>
      <c r="H6" s="18">
        <v>3.08</v>
      </c>
      <c r="I6" s="18">
        <v>2.96</v>
      </c>
      <c r="K6" t="s">
        <v>66</v>
      </c>
      <c r="M6" s="18"/>
      <c r="N6" s="18"/>
    </row>
    <row r="7" spans="1:14" x14ac:dyDescent="0.3">
      <c r="C7" s="18" t="s">
        <v>56</v>
      </c>
      <c r="D7" s="18">
        <v>12.88</v>
      </c>
      <c r="E7" s="18">
        <v>24.28</v>
      </c>
      <c r="F7" s="18">
        <v>18.399999999999999</v>
      </c>
      <c r="G7" s="18">
        <v>25.8</v>
      </c>
      <c r="H7" s="18">
        <v>33.93</v>
      </c>
      <c r="I7" s="18"/>
      <c r="M7" s="18"/>
      <c r="N7" s="18"/>
    </row>
    <row r="8" spans="1:14" x14ac:dyDescent="0.3">
      <c r="C8" s="18" t="s">
        <v>57</v>
      </c>
      <c r="D8" s="18">
        <f>D7/D6</f>
        <v>5.0708661417322833</v>
      </c>
      <c r="E8" s="18">
        <f>E7/E6</f>
        <v>8.992592592592592</v>
      </c>
      <c r="F8" s="18">
        <f t="shared" ref="F8:H8" si="0">F7/F6</f>
        <v>6.3448275862068959</v>
      </c>
      <c r="G8" s="18">
        <f t="shared" si="0"/>
        <v>8.7162162162162158</v>
      </c>
      <c r="H8" s="18">
        <f t="shared" si="0"/>
        <v>11.016233766233766</v>
      </c>
      <c r="I8" s="18"/>
      <c r="M8" s="18"/>
      <c r="N8" s="18"/>
    </row>
    <row r="9" spans="1:14" x14ac:dyDescent="0.3">
      <c r="C9" s="18" t="s">
        <v>58</v>
      </c>
      <c r="D9" s="18">
        <v>14.51</v>
      </c>
      <c r="E9" s="18">
        <v>24.95</v>
      </c>
      <c r="F9" s="18">
        <v>20.21</v>
      </c>
      <c r="G9" s="18">
        <v>30.52</v>
      </c>
      <c r="H9" s="18">
        <v>35.76</v>
      </c>
      <c r="I9" s="18"/>
      <c r="K9" t="s">
        <v>67</v>
      </c>
      <c r="M9" s="18"/>
      <c r="N9" s="18"/>
    </row>
    <row r="10" spans="1:14" x14ac:dyDescent="0.3">
      <c r="C10" s="18" t="s">
        <v>57</v>
      </c>
      <c r="D10" s="18">
        <f>D9/D6</f>
        <v>5.71259842519685</v>
      </c>
      <c r="E10" s="18">
        <f>E9/E6</f>
        <v>9.2407407407407405</v>
      </c>
      <c r="F10" s="18">
        <f t="shared" ref="F10:H10" si="1">F9/F6</f>
        <v>6.9689655172413802</v>
      </c>
      <c r="G10" s="18">
        <f t="shared" si="1"/>
        <v>10.310810810810811</v>
      </c>
      <c r="H10" s="18">
        <f t="shared" si="1"/>
        <v>11.610389610389609</v>
      </c>
      <c r="I10" s="18"/>
      <c r="K10" t="s">
        <v>69</v>
      </c>
      <c r="M10" s="18"/>
      <c r="N10" s="18"/>
    </row>
    <row r="11" spans="1:14" x14ac:dyDescent="0.3">
      <c r="C11" s="18" t="s">
        <v>59</v>
      </c>
      <c r="D11" s="18">
        <v>17.16</v>
      </c>
      <c r="E11" s="18">
        <v>17.440000000000001</v>
      </c>
      <c r="F11" s="18">
        <v>21.93</v>
      </c>
      <c r="G11" s="18">
        <v>29.55</v>
      </c>
      <c r="H11" s="18">
        <v>29.06</v>
      </c>
      <c r="I11" s="18"/>
      <c r="K11" t="s">
        <v>68</v>
      </c>
      <c r="M11" s="18"/>
      <c r="N11" s="18"/>
    </row>
    <row r="12" spans="1:14" x14ac:dyDescent="0.3">
      <c r="C12" s="18" t="s">
        <v>57</v>
      </c>
      <c r="D12" s="18">
        <f>D11/D6</f>
        <v>6.7559055118110232</v>
      </c>
      <c r="E12" s="18">
        <f>E11/E6</f>
        <v>6.4592592592592597</v>
      </c>
      <c r="F12" s="18">
        <f t="shared" ref="F12:G12" si="2">F11/F6</f>
        <v>7.5620689655172413</v>
      </c>
      <c r="G12" s="18">
        <f t="shared" si="2"/>
        <v>9.9831081081081088</v>
      </c>
      <c r="H12" s="18">
        <f>H11/H6</f>
        <v>9.4350649350649345</v>
      </c>
      <c r="I12" s="18"/>
      <c r="M12" s="18"/>
      <c r="N12" s="18"/>
    </row>
    <row r="13" spans="1:14" x14ac:dyDescent="0.3">
      <c r="C13" s="18" t="s">
        <v>60</v>
      </c>
      <c r="D13" s="18">
        <v>19.41</v>
      </c>
      <c r="E13" s="18">
        <v>19.57</v>
      </c>
      <c r="F13" s="18">
        <v>25.73</v>
      </c>
      <c r="G13" s="18">
        <v>30.92</v>
      </c>
      <c r="H13" s="18">
        <v>25.38</v>
      </c>
      <c r="I13" s="18"/>
      <c r="M13" s="18"/>
      <c r="N13" s="18"/>
    </row>
    <row r="14" spans="1:14" x14ac:dyDescent="0.3">
      <c r="C14" s="18" t="s">
        <v>57</v>
      </c>
      <c r="D14" s="18">
        <f>D13/D6</f>
        <v>7.6417322834645667</v>
      </c>
      <c r="E14" s="18">
        <f>E13/E6</f>
        <v>7.2481481481481476</v>
      </c>
      <c r="F14" s="18">
        <f t="shared" ref="F14:H14" si="3">F13/F6</f>
        <v>8.8724137931034495</v>
      </c>
      <c r="G14" s="18">
        <f t="shared" si="3"/>
        <v>10.445945945945947</v>
      </c>
      <c r="H14" s="18">
        <f t="shared" si="3"/>
        <v>8.2402597402597397</v>
      </c>
      <c r="I14" s="18"/>
      <c r="M14" s="18"/>
      <c r="N14" s="18"/>
    </row>
    <row r="15" spans="1:14" x14ac:dyDescent="0.3">
      <c r="C15" s="18" t="s">
        <v>61</v>
      </c>
      <c r="D15" s="18">
        <f>(D8+D10+D12+D14)/4</f>
        <v>6.2952755905511806</v>
      </c>
      <c r="E15" s="18">
        <f>(E8+E10+E12+E14)/4</f>
        <v>7.9851851851851849</v>
      </c>
      <c r="F15" s="18">
        <f t="shared" ref="F15:H15" si="4">(F8+F10+F12+F14)/4</f>
        <v>7.4370689655172413</v>
      </c>
      <c r="G15" s="18">
        <f t="shared" si="4"/>
        <v>9.8640202702702702</v>
      </c>
      <c r="H15" s="18">
        <f t="shared" si="4"/>
        <v>10.075487012987011</v>
      </c>
      <c r="I15" s="18"/>
      <c r="M15" s="18"/>
      <c r="N15" s="18"/>
    </row>
    <row r="16" spans="1:14" x14ac:dyDescent="0.3">
      <c r="C16" s="18"/>
      <c r="D16" s="18"/>
      <c r="E16" s="18"/>
      <c r="F16" s="18"/>
      <c r="G16" s="18"/>
      <c r="H16" s="18"/>
      <c r="I16" s="18"/>
    </row>
    <row r="19" spans="1:11" x14ac:dyDescent="0.3">
      <c r="A19" t="s">
        <v>64</v>
      </c>
      <c r="C19" s="17" t="s">
        <v>62</v>
      </c>
      <c r="D19" s="18" t="s">
        <v>48</v>
      </c>
      <c r="E19" s="18" t="s">
        <v>49</v>
      </c>
      <c r="F19" s="18" t="s">
        <v>50</v>
      </c>
      <c r="G19" s="18" t="s">
        <v>51</v>
      </c>
      <c r="H19" s="18" t="s">
        <v>52</v>
      </c>
      <c r="I19" s="18" t="s">
        <v>53</v>
      </c>
    </row>
    <row r="20" spans="1:11" x14ac:dyDescent="0.3">
      <c r="C20" s="18" t="s">
        <v>54</v>
      </c>
      <c r="D20" s="19">
        <v>0.15429999999999999</v>
      </c>
      <c r="E20" s="19">
        <v>0.1431</v>
      </c>
      <c r="F20" s="19">
        <v>0.14660000000000001</v>
      </c>
      <c r="G20" s="19" t="s">
        <v>70</v>
      </c>
      <c r="H20" s="19">
        <v>0.13800000000000001</v>
      </c>
      <c r="I20" s="19">
        <v>0.13</v>
      </c>
      <c r="K20" t="s">
        <v>71</v>
      </c>
    </row>
    <row r="21" spans="1:11" x14ac:dyDescent="0.3">
      <c r="C21" s="18" t="s">
        <v>55</v>
      </c>
      <c r="D21" s="19">
        <v>0.2923</v>
      </c>
      <c r="E21" s="19">
        <v>0.17430000000000001</v>
      </c>
      <c r="F21" s="19">
        <v>0.16109999999999999</v>
      </c>
      <c r="G21" s="19">
        <v>7.8700000000000006E-2</v>
      </c>
      <c r="H21" s="19">
        <v>0.2248</v>
      </c>
      <c r="I21" s="19">
        <v>0</v>
      </c>
    </row>
    <row r="22" spans="1:11" x14ac:dyDescent="0.3">
      <c r="C22" s="18" t="s">
        <v>32</v>
      </c>
      <c r="D22" s="18">
        <v>1.72</v>
      </c>
      <c r="E22" s="18">
        <v>1.85</v>
      </c>
      <c r="F22" s="18">
        <v>1.93</v>
      </c>
      <c r="G22" s="18">
        <v>2.08</v>
      </c>
      <c r="H22" s="18">
        <v>2.5499999999999998</v>
      </c>
      <c r="I22" s="18">
        <v>2.5499999999999998</v>
      </c>
      <c r="K22" t="s">
        <v>72</v>
      </c>
    </row>
    <row r="23" spans="1:11" x14ac:dyDescent="0.3">
      <c r="C23" s="18" t="s">
        <v>56</v>
      </c>
      <c r="D23" s="18">
        <v>9.3699999999999992</v>
      </c>
      <c r="E23" s="18">
        <v>18.245000000000001</v>
      </c>
      <c r="F23" s="18">
        <v>12.88</v>
      </c>
      <c r="G23" s="18">
        <v>16.97</v>
      </c>
      <c r="H23" s="18">
        <v>26.48</v>
      </c>
      <c r="I23" s="18"/>
    </row>
    <row r="24" spans="1:11" x14ac:dyDescent="0.3">
      <c r="C24" s="18" t="s">
        <v>57</v>
      </c>
      <c r="D24" s="18">
        <f>D23/D22</f>
        <v>5.4476744186046506</v>
      </c>
      <c r="E24" s="18">
        <f t="shared" ref="E24:H24" si="5">E23/E22</f>
        <v>9.8621621621621625</v>
      </c>
      <c r="F24" s="18">
        <f t="shared" si="5"/>
        <v>6.6735751295336794</v>
      </c>
      <c r="G24" s="18">
        <f t="shared" si="5"/>
        <v>8.1586538461538449</v>
      </c>
      <c r="H24" s="18">
        <f t="shared" si="5"/>
        <v>10.384313725490196</v>
      </c>
      <c r="I24" s="18"/>
    </row>
    <row r="25" spans="1:11" x14ac:dyDescent="0.3">
      <c r="C25" s="18" t="s">
        <v>58</v>
      </c>
      <c r="D25" s="18">
        <v>9.17</v>
      </c>
      <c r="E25" s="18">
        <v>20.74</v>
      </c>
      <c r="F25" s="18">
        <v>14.73</v>
      </c>
      <c r="G25" s="18">
        <v>20.23</v>
      </c>
      <c r="H25" s="18">
        <v>24.36</v>
      </c>
      <c r="I25" s="18"/>
    </row>
    <row r="26" spans="1:11" x14ac:dyDescent="0.3">
      <c r="C26" s="18" t="s">
        <v>57</v>
      </c>
      <c r="D26" s="18">
        <f>D25/D22</f>
        <v>5.3313953488372094</v>
      </c>
      <c r="E26" s="18">
        <f t="shared" ref="E26:H26" si="6">E25/E22</f>
        <v>11.210810810810809</v>
      </c>
      <c r="F26" s="18">
        <f t="shared" si="6"/>
        <v>7.6321243523316067</v>
      </c>
      <c r="G26" s="18">
        <f t="shared" si="6"/>
        <v>9.7259615384615383</v>
      </c>
      <c r="H26" s="18">
        <f t="shared" si="6"/>
        <v>9.552941176470588</v>
      </c>
      <c r="I26" s="18"/>
    </row>
    <row r="27" spans="1:11" x14ac:dyDescent="0.3">
      <c r="C27" s="18" t="s">
        <v>59</v>
      </c>
      <c r="D27" s="18">
        <v>11.74</v>
      </c>
      <c r="E27" s="18">
        <v>14.39</v>
      </c>
      <c r="F27" s="18">
        <v>15.8</v>
      </c>
      <c r="G27" s="18">
        <v>20.65</v>
      </c>
      <c r="H27" s="18">
        <v>20.63</v>
      </c>
      <c r="I27" s="18"/>
    </row>
    <row r="28" spans="1:11" x14ac:dyDescent="0.3">
      <c r="C28" s="18" t="s">
        <v>57</v>
      </c>
      <c r="D28" s="18">
        <f>D27/D22</f>
        <v>6.8255813953488378</v>
      </c>
      <c r="E28" s="18">
        <f t="shared" ref="E28:H28" si="7">E27/E22</f>
        <v>7.7783783783783784</v>
      </c>
      <c r="F28" s="18">
        <f t="shared" si="7"/>
        <v>8.1865284974093271</v>
      </c>
      <c r="G28" s="18">
        <f t="shared" si="7"/>
        <v>9.927884615384615</v>
      </c>
      <c r="H28" s="18">
        <f t="shared" si="7"/>
        <v>8.0901960784313722</v>
      </c>
      <c r="I28" s="18"/>
    </row>
    <row r="29" spans="1:11" x14ac:dyDescent="0.3">
      <c r="C29" s="18" t="s">
        <v>60</v>
      </c>
      <c r="D29" s="18">
        <v>14.85</v>
      </c>
      <c r="E29" s="18">
        <v>16.07</v>
      </c>
      <c r="F29" s="18">
        <v>17.260000000000002</v>
      </c>
      <c r="G29" s="18">
        <v>25.63</v>
      </c>
      <c r="H29" s="18">
        <v>17.75</v>
      </c>
      <c r="I29" s="18"/>
    </row>
    <row r="30" spans="1:11" x14ac:dyDescent="0.3">
      <c r="C30" s="18" t="s">
        <v>57</v>
      </c>
      <c r="D30" s="18">
        <f>D29/D22</f>
        <v>8.6337209302325579</v>
      </c>
      <c r="E30" s="18">
        <f t="shared" ref="E30:H30" si="8">E29/E22</f>
        <v>8.686486486486487</v>
      </c>
      <c r="F30" s="18">
        <f t="shared" si="8"/>
        <v>8.9430051813471518</v>
      </c>
      <c r="G30" s="18">
        <f t="shared" si="8"/>
        <v>12.322115384615383</v>
      </c>
      <c r="H30" s="18">
        <f t="shared" si="8"/>
        <v>6.9607843137254903</v>
      </c>
      <c r="I30" s="18"/>
    </row>
    <row r="31" spans="1:11" x14ac:dyDescent="0.3">
      <c r="C31" s="18" t="s">
        <v>61</v>
      </c>
      <c r="D31" s="18">
        <f>(D24+D26+D28+D30)/4</f>
        <v>6.5595930232558146</v>
      </c>
      <c r="E31" s="18">
        <f t="shared" ref="E31:H31" si="9">(E24+E26+E28+E30)/4</f>
        <v>9.3844594594594586</v>
      </c>
      <c r="F31" s="18">
        <f t="shared" si="9"/>
        <v>7.8588082901554408</v>
      </c>
      <c r="G31" s="18">
        <f t="shared" si="9"/>
        <v>10.033653846153847</v>
      </c>
      <c r="H31" s="18">
        <f t="shared" si="9"/>
        <v>8.7470588235294109</v>
      </c>
      <c r="I31" s="18"/>
    </row>
    <row r="34" spans="3:11" x14ac:dyDescent="0.3">
      <c r="C34" s="17" t="s">
        <v>73</v>
      </c>
      <c r="D34" s="18" t="s">
        <v>48</v>
      </c>
      <c r="E34" s="18" t="s">
        <v>49</v>
      </c>
      <c r="F34" s="18" t="s">
        <v>50</v>
      </c>
      <c r="G34" s="18" t="s">
        <v>51</v>
      </c>
      <c r="H34" s="18" t="s">
        <v>52</v>
      </c>
      <c r="I34" s="18" t="s">
        <v>53</v>
      </c>
    </row>
    <row r="35" spans="3:11" x14ac:dyDescent="0.3">
      <c r="C35" s="18" t="s">
        <v>54</v>
      </c>
      <c r="D35" s="19">
        <v>0.254</v>
      </c>
      <c r="E35" s="19">
        <v>0.23449999999999999</v>
      </c>
      <c r="F35" s="19">
        <v>0.23949999999999999</v>
      </c>
      <c r="G35" s="19">
        <v>0.25009999999999999</v>
      </c>
      <c r="H35" s="19">
        <v>0.23269999999999999</v>
      </c>
      <c r="I35" s="19">
        <v>0.23</v>
      </c>
    </row>
    <row r="36" spans="3:11" x14ac:dyDescent="0.3">
      <c r="C36" s="18" t="s">
        <v>55</v>
      </c>
      <c r="D36" s="19">
        <v>0.38900000000000001</v>
      </c>
      <c r="E36" s="19">
        <v>-1.5599999999999999E-2</v>
      </c>
      <c r="F36" s="19">
        <v>0.10349999999999999</v>
      </c>
      <c r="G36" s="19">
        <v>0.53769999999999996</v>
      </c>
      <c r="H36" s="19">
        <v>-6.8199999999999997E-2</v>
      </c>
      <c r="I36" s="19">
        <v>0</v>
      </c>
      <c r="K36" t="s">
        <v>74</v>
      </c>
    </row>
    <row r="37" spans="3:11" x14ac:dyDescent="0.3">
      <c r="C37" s="18" t="s">
        <v>32</v>
      </c>
      <c r="D37" s="18">
        <v>1.51</v>
      </c>
      <c r="E37" s="18">
        <v>1.49</v>
      </c>
      <c r="F37" s="18">
        <v>1.66</v>
      </c>
      <c r="G37" s="18">
        <v>2.5499999999999998</v>
      </c>
      <c r="H37" s="18">
        <v>2.37</v>
      </c>
      <c r="I37" s="18">
        <v>2.17</v>
      </c>
    </row>
    <row r="38" spans="3:11" x14ac:dyDescent="0.3">
      <c r="C38" s="18" t="s">
        <v>56</v>
      </c>
      <c r="D38" s="18">
        <v>25.28</v>
      </c>
      <c r="E38" s="18">
        <v>32.76</v>
      </c>
      <c r="F38" s="18">
        <v>16.41</v>
      </c>
      <c r="G38" s="18">
        <v>23.9</v>
      </c>
      <c r="H38" s="18">
        <v>23.77</v>
      </c>
      <c r="I38" s="18"/>
      <c r="K38" t="s">
        <v>75</v>
      </c>
    </row>
    <row r="39" spans="3:11" x14ac:dyDescent="0.3">
      <c r="C39" s="18" t="s">
        <v>57</v>
      </c>
      <c r="D39" s="18">
        <f>D38/D37</f>
        <v>16.741721854304636</v>
      </c>
      <c r="E39" s="18">
        <f t="shared" ref="E39:H39" si="10">E38/E37</f>
        <v>21.986577181208052</v>
      </c>
      <c r="F39" s="18">
        <f t="shared" si="10"/>
        <v>9.8855421686747</v>
      </c>
      <c r="G39" s="18">
        <f t="shared" si="10"/>
        <v>9.3725490196078436</v>
      </c>
      <c r="H39" s="18">
        <f t="shared" si="10"/>
        <v>10.029535864978902</v>
      </c>
      <c r="I39" s="18"/>
      <c r="K39" t="s">
        <v>76</v>
      </c>
    </row>
    <row r="40" spans="3:11" x14ac:dyDescent="0.3">
      <c r="C40" s="18" t="s">
        <v>58</v>
      </c>
      <c r="D40" s="18">
        <v>25.69</v>
      </c>
      <c r="E40" s="18">
        <v>35.99</v>
      </c>
      <c r="F40" s="18">
        <v>17.55</v>
      </c>
      <c r="G40" s="18">
        <v>21.53</v>
      </c>
      <c r="H40" s="18">
        <v>22.53</v>
      </c>
      <c r="I40" s="18"/>
    </row>
    <row r="41" spans="3:11" x14ac:dyDescent="0.3">
      <c r="C41" s="18" t="s">
        <v>57</v>
      </c>
      <c r="D41" s="18">
        <f>D40/D37</f>
        <v>17.013245033112582</v>
      </c>
      <c r="E41" s="18">
        <f t="shared" ref="E41:H41" si="11">E40/E37</f>
        <v>24.154362416107386</v>
      </c>
      <c r="F41" s="18">
        <f t="shared" si="11"/>
        <v>10.572289156626507</v>
      </c>
      <c r="G41" s="18">
        <f t="shared" si="11"/>
        <v>8.443137254901961</v>
      </c>
      <c r="H41" s="18">
        <f t="shared" si="11"/>
        <v>9.5063291139240516</v>
      </c>
      <c r="I41" s="18"/>
      <c r="K41" t="s">
        <v>81</v>
      </c>
    </row>
    <row r="42" spans="3:11" x14ac:dyDescent="0.3">
      <c r="C42" s="18" t="s">
        <v>59</v>
      </c>
      <c r="D42" s="18">
        <v>26.96</v>
      </c>
      <c r="E42" s="18">
        <v>22.76</v>
      </c>
      <c r="F42" s="18">
        <v>21.05</v>
      </c>
      <c r="G42" s="18">
        <v>25.53</v>
      </c>
      <c r="H42" s="18">
        <v>18.93</v>
      </c>
      <c r="I42" s="18"/>
    </row>
    <row r="43" spans="3:11" x14ac:dyDescent="0.3">
      <c r="C43" s="18" t="s">
        <v>57</v>
      </c>
      <c r="D43" s="18">
        <f>D42/D37</f>
        <v>17.85430463576159</v>
      </c>
      <c r="E43" s="18">
        <f t="shared" ref="E43:H43" si="12">E42/E37</f>
        <v>15.275167785234901</v>
      </c>
      <c r="F43" s="18">
        <f t="shared" si="12"/>
        <v>12.680722891566266</v>
      </c>
      <c r="G43" s="18">
        <f t="shared" si="12"/>
        <v>10.011764705882355</v>
      </c>
      <c r="H43" s="18">
        <f t="shared" si="12"/>
        <v>7.9873417721518987</v>
      </c>
      <c r="I43" s="18"/>
    </row>
    <row r="44" spans="3:11" x14ac:dyDescent="0.3">
      <c r="C44" s="18" t="s">
        <v>60</v>
      </c>
      <c r="D44" s="18">
        <v>26.51</v>
      </c>
      <c r="E44" s="18">
        <v>23.77</v>
      </c>
      <c r="F44" s="18">
        <v>25.12</v>
      </c>
      <c r="G44" s="18">
        <v>25.53</v>
      </c>
      <c r="H44" s="18">
        <v>18.829999999999998</v>
      </c>
      <c r="I44" s="18"/>
    </row>
    <row r="45" spans="3:11" x14ac:dyDescent="0.3">
      <c r="C45" s="18" t="s">
        <v>57</v>
      </c>
      <c r="D45" s="18">
        <f>D44/D37</f>
        <v>17.556291390728479</v>
      </c>
      <c r="E45" s="18">
        <f t="shared" ref="E45:H45" si="13">E44/E37</f>
        <v>15.953020134228188</v>
      </c>
      <c r="F45" s="18">
        <f t="shared" si="13"/>
        <v>15.132530120481929</v>
      </c>
      <c r="G45" s="18">
        <f t="shared" si="13"/>
        <v>10.011764705882355</v>
      </c>
      <c r="H45" s="18">
        <f t="shared" si="13"/>
        <v>7.9451476793248936</v>
      </c>
      <c r="I45" s="18"/>
    </row>
    <row r="46" spans="3:11" x14ac:dyDescent="0.3">
      <c r="C46" s="18" t="s">
        <v>61</v>
      </c>
      <c r="D46" s="18">
        <f>(D39+D41+D43+D45)/4</f>
        <v>17.29139072847682</v>
      </c>
      <c r="E46" s="18">
        <f t="shared" ref="E46:H46" si="14">(E39+E41+E43+E45)/4</f>
        <v>19.34228187919463</v>
      </c>
      <c r="F46" s="18">
        <f t="shared" si="14"/>
        <v>12.067771084337352</v>
      </c>
      <c r="G46" s="18">
        <f t="shared" si="14"/>
        <v>9.4598039215686285</v>
      </c>
      <c r="H46" s="18">
        <f t="shared" si="14"/>
        <v>8.8670886075949369</v>
      </c>
      <c r="I46" s="18"/>
    </row>
    <row r="48" spans="3:11" x14ac:dyDescent="0.3">
      <c r="C48" s="17" t="s">
        <v>77</v>
      </c>
      <c r="D48" s="18" t="s">
        <v>48</v>
      </c>
      <c r="E48" s="18" t="s">
        <v>49</v>
      </c>
      <c r="F48" s="18" t="s">
        <v>50</v>
      </c>
      <c r="G48" s="18" t="s">
        <v>51</v>
      </c>
      <c r="H48" s="18" t="s">
        <v>52</v>
      </c>
      <c r="I48" s="18" t="s">
        <v>53</v>
      </c>
    </row>
    <row r="49" spans="3:12" x14ac:dyDescent="0.3">
      <c r="C49" s="18" t="s">
        <v>54</v>
      </c>
      <c r="D49" s="19">
        <v>0.21460000000000001</v>
      </c>
      <c r="E49" s="19">
        <v>0.2301</v>
      </c>
      <c r="F49" s="19">
        <v>0.2263</v>
      </c>
      <c r="G49" s="19">
        <v>0.21840000000000001</v>
      </c>
      <c r="H49" s="19">
        <v>0.2233</v>
      </c>
      <c r="I49" s="19">
        <v>0.23</v>
      </c>
      <c r="L49" t="s">
        <v>78</v>
      </c>
    </row>
    <row r="50" spans="3:12" x14ac:dyDescent="0.3">
      <c r="C50" s="18" t="s">
        <v>55</v>
      </c>
      <c r="D50" s="19">
        <v>0.40089999999999998</v>
      </c>
      <c r="E50" s="19">
        <v>-0.7177</v>
      </c>
      <c r="F50" s="19">
        <v>0.72860000000000003</v>
      </c>
      <c r="G50" s="19">
        <v>1.7888999999999999</v>
      </c>
      <c r="H50" s="19">
        <v>0.27160000000000001</v>
      </c>
      <c r="I50" s="19">
        <v>0.2</v>
      </c>
      <c r="L50" t="s">
        <v>79</v>
      </c>
    </row>
    <row r="51" spans="3:12" x14ac:dyDescent="0.3">
      <c r="C51" s="18" t="s">
        <v>32</v>
      </c>
      <c r="D51" s="18">
        <v>2.5099999999999998</v>
      </c>
      <c r="E51" s="18">
        <v>0.35</v>
      </c>
      <c r="F51" s="18">
        <v>0.61</v>
      </c>
      <c r="G51" s="18">
        <v>0.85</v>
      </c>
      <c r="H51" s="18">
        <v>1.08</v>
      </c>
      <c r="I51" s="18">
        <v>1.18</v>
      </c>
      <c r="L51" t="s">
        <v>80</v>
      </c>
    </row>
    <row r="52" spans="3:12" x14ac:dyDescent="0.3">
      <c r="C52" s="18" t="s">
        <v>56</v>
      </c>
      <c r="D52" s="18">
        <v>17.149999999999999</v>
      </c>
      <c r="E52" s="18">
        <v>26.27</v>
      </c>
      <c r="F52" s="18">
        <v>7.3</v>
      </c>
      <c r="G52" s="18">
        <v>11.49</v>
      </c>
      <c r="H52" s="18">
        <v>8.3800000000000008</v>
      </c>
      <c r="I52" s="18"/>
    </row>
    <row r="53" spans="3:12" x14ac:dyDescent="0.3">
      <c r="C53" s="18" t="s">
        <v>57</v>
      </c>
      <c r="D53" s="18">
        <f>D52/D51</f>
        <v>6.8326693227091635</v>
      </c>
      <c r="E53" s="18">
        <f t="shared" ref="E53:H53" si="15">E52/E51</f>
        <v>75.057142857142864</v>
      </c>
      <c r="F53" s="18">
        <f t="shared" si="15"/>
        <v>11.967213114754099</v>
      </c>
      <c r="G53" s="18">
        <f t="shared" si="15"/>
        <v>13.517647058823529</v>
      </c>
      <c r="H53" s="18">
        <f t="shared" si="15"/>
        <v>7.7592592592592595</v>
      </c>
      <c r="I53" s="18"/>
    </row>
    <row r="54" spans="3:12" x14ac:dyDescent="0.3">
      <c r="C54" s="18" t="s">
        <v>58</v>
      </c>
      <c r="D54" s="18">
        <v>17.52</v>
      </c>
      <c r="E54" s="18">
        <v>32.21</v>
      </c>
      <c r="F54" s="18">
        <v>7.89</v>
      </c>
      <c r="G54" s="18">
        <v>11.1</v>
      </c>
      <c r="H54" s="18">
        <v>8.67</v>
      </c>
      <c r="I54" s="18"/>
    </row>
    <row r="55" spans="3:12" x14ac:dyDescent="0.3">
      <c r="C55" s="18" t="s">
        <v>57</v>
      </c>
      <c r="D55" s="18">
        <f>D54/D51</f>
        <v>6.9800796812749004</v>
      </c>
      <c r="E55" s="18">
        <f t="shared" ref="E55:H55" si="16">E54/E51</f>
        <v>92.028571428571439</v>
      </c>
      <c r="F55" s="18">
        <f t="shared" si="16"/>
        <v>12.934426229508196</v>
      </c>
      <c r="G55" s="18">
        <f t="shared" si="16"/>
        <v>13.058823529411764</v>
      </c>
      <c r="H55" s="18">
        <f t="shared" si="16"/>
        <v>8.0277777777777768</v>
      </c>
      <c r="I55" s="18"/>
    </row>
    <row r="56" spans="3:12" x14ac:dyDescent="0.3">
      <c r="C56" s="18" t="s">
        <v>59</v>
      </c>
      <c r="D56" s="18">
        <v>20.57</v>
      </c>
      <c r="E56" s="18">
        <v>9.5399999999999991</v>
      </c>
      <c r="F56" s="18">
        <v>8.75</v>
      </c>
      <c r="G56" s="18">
        <v>7.25</v>
      </c>
      <c r="H56" s="18">
        <v>8.1</v>
      </c>
      <c r="I56" s="18"/>
    </row>
    <row r="57" spans="3:12" x14ac:dyDescent="0.3">
      <c r="C57" s="18" t="s">
        <v>57</v>
      </c>
      <c r="D57" s="18">
        <f>D56/D51</f>
        <v>8.1952191235059768</v>
      </c>
      <c r="E57" s="18">
        <f t="shared" ref="E57:H57" si="17">E56/E51</f>
        <v>27.257142857142856</v>
      </c>
      <c r="F57" s="18">
        <f t="shared" si="17"/>
        <v>14.344262295081968</v>
      </c>
      <c r="G57" s="18">
        <f t="shared" si="17"/>
        <v>8.5294117647058822</v>
      </c>
      <c r="H57" s="18">
        <f t="shared" si="17"/>
        <v>7.4999999999999991</v>
      </c>
      <c r="I57" s="18"/>
    </row>
    <row r="58" spans="3:12" x14ac:dyDescent="0.3">
      <c r="C58" s="18" t="s">
        <v>60</v>
      </c>
      <c r="D58" s="18">
        <v>22.43</v>
      </c>
      <c r="E58" s="18">
        <v>9.5399999999999991</v>
      </c>
      <c r="F58" s="18">
        <v>11.17</v>
      </c>
      <c r="G58" s="18">
        <v>8.17</v>
      </c>
      <c r="H58" s="18">
        <v>7.52</v>
      </c>
      <c r="I58" s="18"/>
    </row>
    <row r="59" spans="3:12" x14ac:dyDescent="0.3">
      <c r="C59" s="18" t="s">
        <v>57</v>
      </c>
      <c r="D59" s="18">
        <f>D58/D51</f>
        <v>8.9362549800796813</v>
      </c>
      <c r="E59" s="18">
        <f t="shared" ref="E59:H59" si="18">E58/E51</f>
        <v>27.257142857142856</v>
      </c>
      <c r="F59" s="18">
        <f t="shared" si="18"/>
        <v>18.311475409836067</v>
      </c>
      <c r="G59" s="18">
        <f t="shared" si="18"/>
        <v>9.6117647058823525</v>
      </c>
      <c r="H59" s="18">
        <f t="shared" si="18"/>
        <v>6.9629629629629619</v>
      </c>
      <c r="I59" s="18"/>
    </row>
    <row r="60" spans="3:12" x14ac:dyDescent="0.3">
      <c r="C60" s="18" t="s">
        <v>61</v>
      </c>
      <c r="D60" s="18">
        <f>(D53+D55+D57+D59)/4</f>
        <v>7.7360557768924298</v>
      </c>
      <c r="E60" s="18">
        <f t="shared" ref="E60:H60" si="19">(E53+E55+E57+E59)/4</f>
        <v>55.400000000000006</v>
      </c>
      <c r="F60" s="18">
        <f t="shared" si="19"/>
        <v>14.389344262295083</v>
      </c>
      <c r="G60" s="18">
        <f t="shared" si="19"/>
        <v>11.179411764705883</v>
      </c>
      <c r="H60" s="18">
        <f t="shared" si="19"/>
        <v>7.5624999999999991</v>
      </c>
      <c r="I60" s="18"/>
    </row>
    <row r="63" spans="3:12" x14ac:dyDescent="0.3">
      <c r="C63" s="17" t="s">
        <v>11</v>
      </c>
      <c r="D63" s="18" t="s">
        <v>48</v>
      </c>
      <c r="E63" s="18" t="s">
        <v>49</v>
      </c>
      <c r="F63" s="18" t="s">
        <v>50</v>
      </c>
      <c r="G63" s="18" t="s">
        <v>51</v>
      </c>
      <c r="H63" s="18" t="s">
        <v>52</v>
      </c>
      <c r="I63" s="18" t="s">
        <v>53</v>
      </c>
    </row>
    <row r="64" spans="3:12" x14ac:dyDescent="0.3">
      <c r="C64" s="18" t="s">
        <v>54</v>
      </c>
      <c r="D64" s="19"/>
      <c r="E64" s="19"/>
      <c r="F64" s="19"/>
      <c r="G64" s="19"/>
      <c r="H64" s="19"/>
      <c r="I64" s="19"/>
    </row>
    <row r="65" spans="3:9" x14ac:dyDescent="0.3">
      <c r="C65" s="18" t="s">
        <v>55</v>
      </c>
      <c r="D65" s="19"/>
      <c r="E65" s="19"/>
      <c r="F65" s="19"/>
      <c r="G65" s="19"/>
      <c r="H65" s="19"/>
      <c r="I65" s="19"/>
    </row>
    <row r="66" spans="3:9" x14ac:dyDescent="0.3">
      <c r="C66" s="18" t="s">
        <v>32</v>
      </c>
      <c r="D66" s="18"/>
      <c r="E66" s="18"/>
      <c r="F66" s="18"/>
      <c r="G66" s="18"/>
      <c r="H66" s="18"/>
      <c r="I66" s="18"/>
    </row>
    <row r="67" spans="3:9" x14ac:dyDescent="0.3">
      <c r="C67" s="18" t="s">
        <v>56</v>
      </c>
      <c r="D67" s="18"/>
      <c r="E67" s="18"/>
      <c r="F67" s="18"/>
      <c r="G67" s="18"/>
      <c r="H67" s="18"/>
      <c r="I67" s="18"/>
    </row>
    <row r="68" spans="3:9" x14ac:dyDescent="0.3">
      <c r="C68" s="18" t="s">
        <v>57</v>
      </c>
      <c r="D68" s="18"/>
      <c r="E68" s="18"/>
      <c r="F68" s="18"/>
      <c r="G68" s="18"/>
      <c r="H68" s="18"/>
      <c r="I68" s="18"/>
    </row>
    <row r="69" spans="3:9" x14ac:dyDescent="0.3">
      <c r="C69" s="18" t="s">
        <v>58</v>
      </c>
      <c r="D69" s="18"/>
      <c r="E69" s="18"/>
      <c r="F69" s="18"/>
      <c r="G69" s="18"/>
      <c r="H69" s="18"/>
      <c r="I69" s="18"/>
    </row>
    <row r="70" spans="3:9" x14ac:dyDescent="0.3">
      <c r="C70" s="18" t="s">
        <v>57</v>
      </c>
      <c r="D70" s="18"/>
      <c r="E70" s="18"/>
      <c r="F70" s="18"/>
      <c r="G70" s="18"/>
      <c r="H70" s="18"/>
      <c r="I70" s="18"/>
    </row>
    <row r="71" spans="3:9" x14ac:dyDescent="0.3">
      <c r="C71" s="18" t="s">
        <v>59</v>
      </c>
      <c r="D71" s="18"/>
      <c r="E71" s="18"/>
      <c r="F71" s="18"/>
      <c r="G71" s="18"/>
      <c r="H71" s="18"/>
      <c r="I71" s="18"/>
    </row>
    <row r="72" spans="3:9" x14ac:dyDescent="0.3">
      <c r="C72" s="18" t="s">
        <v>57</v>
      </c>
      <c r="D72" s="18"/>
      <c r="E72" s="18"/>
      <c r="F72" s="18"/>
      <c r="G72" s="18"/>
      <c r="H72" s="18"/>
      <c r="I72" s="18"/>
    </row>
    <row r="73" spans="3:9" x14ac:dyDescent="0.3">
      <c r="C73" s="18" t="s">
        <v>60</v>
      </c>
      <c r="D73" s="18"/>
      <c r="E73" s="18"/>
      <c r="F73" s="18"/>
      <c r="G73" s="18"/>
      <c r="H73" s="18"/>
      <c r="I73" s="18"/>
    </row>
    <row r="74" spans="3:9" x14ac:dyDescent="0.3">
      <c r="C74" s="18" t="s">
        <v>57</v>
      </c>
      <c r="D74" s="18"/>
      <c r="E74" s="18"/>
      <c r="F74" s="18"/>
      <c r="G74" s="18"/>
      <c r="H74" s="18"/>
      <c r="I74" s="18"/>
    </row>
    <row r="75" spans="3:9" x14ac:dyDescent="0.3">
      <c r="C75" s="18" t="s">
        <v>61</v>
      </c>
      <c r="D75" s="18"/>
      <c r="E75" s="18"/>
      <c r="F75" s="18"/>
      <c r="G75" s="18"/>
      <c r="H75" s="18"/>
      <c r="I75" s="18"/>
    </row>
    <row r="79" spans="3:9" x14ac:dyDescent="0.3">
      <c r="C79" s="17" t="s">
        <v>21</v>
      </c>
      <c r="D79" s="18" t="s">
        <v>48</v>
      </c>
      <c r="E79" s="18" t="s">
        <v>49</v>
      </c>
      <c r="F79" s="18" t="s">
        <v>50</v>
      </c>
      <c r="G79" s="18" t="s">
        <v>51</v>
      </c>
      <c r="H79" s="18" t="s">
        <v>52</v>
      </c>
      <c r="I79" s="18" t="s">
        <v>53</v>
      </c>
    </row>
    <row r="80" spans="3:9" x14ac:dyDescent="0.3">
      <c r="C80" s="18" t="s">
        <v>54</v>
      </c>
      <c r="D80" s="19"/>
      <c r="E80" s="19"/>
      <c r="F80" s="19"/>
      <c r="G80" s="19"/>
      <c r="H80" s="19"/>
      <c r="I80" s="19"/>
    </row>
    <row r="81" spans="3:9" x14ac:dyDescent="0.3">
      <c r="C81" s="18" t="s">
        <v>55</v>
      </c>
      <c r="D81" s="19"/>
      <c r="E81" s="19"/>
      <c r="F81" s="19"/>
      <c r="G81" s="19"/>
      <c r="H81" s="19"/>
      <c r="I81" s="19"/>
    </row>
    <row r="82" spans="3:9" x14ac:dyDescent="0.3">
      <c r="C82" s="18" t="s">
        <v>32</v>
      </c>
      <c r="D82" s="18"/>
      <c r="E82" s="18"/>
      <c r="F82" s="18"/>
      <c r="G82" s="18"/>
      <c r="H82" s="18"/>
      <c r="I82" s="18"/>
    </row>
    <row r="83" spans="3:9" x14ac:dyDescent="0.3">
      <c r="C83" s="18" t="s">
        <v>56</v>
      </c>
      <c r="D83" s="18"/>
      <c r="E83" s="18"/>
      <c r="F83" s="18"/>
      <c r="G83" s="18"/>
      <c r="H83" s="18"/>
      <c r="I83" s="18"/>
    </row>
    <row r="84" spans="3:9" x14ac:dyDescent="0.3">
      <c r="C84" s="18" t="s">
        <v>57</v>
      </c>
      <c r="D84" s="18"/>
      <c r="E84" s="18"/>
      <c r="F84" s="18"/>
      <c r="G84" s="18"/>
      <c r="H84" s="18"/>
      <c r="I84" s="18"/>
    </row>
    <row r="85" spans="3:9" x14ac:dyDescent="0.3">
      <c r="C85" s="18" t="s">
        <v>58</v>
      </c>
      <c r="D85" s="18"/>
      <c r="E85" s="18"/>
      <c r="F85" s="18"/>
      <c r="G85" s="18"/>
      <c r="H85" s="18"/>
      <c r="I85" s="18"/>
    </row>
    <row r="86" spans="3:9" x14ac:dyDescent="0.3">
      <c r="C86" s="18" t="s">
        <v>57</v>
      </c>
      <c r="D86" s="18"/>
      <c r="E86" s="18"/>
      <c r="F86" s="18"/>
      <c r="G86" s="18"/>
      <c r="H86" s="18"/>
      <c r="I86" s="18"/>
    </row>
    <row r="87" spans="3:9" x14ac:dyDescent="0.3">
      <c r="C87" s="18" t="s">
        <v>59</v>
      </c>
      <c r="D87" s="18"/>
      <c r="E87" s="18"/>
      <c r="F87" s="18"/>
      <c r="G87" s="18"/>
      <c r="H87" s="18"/>
      <c r="I87" s="18"/>
    </row>
    <row r="88" spans="3:9" x14ac:dyDescent="0.3">
      <c r="C88" s="18" t="s">
        <v>57</v>
      </c>
      <c r="D88" s="18"/>
      <c r="E88" s="18"/>
      <c r="F88" s="18"/>
      <c r="G88" s="18"/>
      <c r="H88" s="18"/>
      <c r="I88" s="18"/>
    </row>
    <row r="89" spans="3:9" x14ac:dyDescent="0.3">
      <c r="C89" s="18" t="s">
        <v>60</v>
      </c>
      <c r="D89" s="18"/>
      <c r="E89" s="18"/>
      <c r="F89" s="18"/>
      <c r="G89" s="18"/>
      <c r="H89" s="18"/>
      <c r="I89" s="18"/>
    </row>
    <row r="90" spans="3:9" x14ac:dyDescent="0.3">
      <c r="C90" s="18" t="s">
        <v>57</v>
      </c>
      <c r="D90" s="18"/>
      <c r="E90" s="18"/>
      <c r="F90" s="18"/>
      <c r="G90" s="18"/>
      <c r="H90" s="18"/>
      <c r="I90" s="18"/>
    </row>
    <row r="91" spans="3:9" x14ac:dyDescent="0.3">
      <c r="C91" s="18" t="s">
        <v>61</v>
      </c>
      <c r="D91" s="18"/>
      <c r="E91" s="18"/>
      <c r="F91" s="18"/>
      <c r="G91" s="18"/>
      <c r="H91" s="18"/>
      <c r="I91" s="1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8F88-7004-4078-935B-0D11DEB9749F}">
  <dimension ref="A3:P21"/>
  <sheetViews>
    <sheetView workbookViewId="0">
      <selection activeCell="A23" sqref="A23"/>
    </sheetView>
  </sheetViews>
  <sheetFormatPr defaultRowHeight="14" x14ac:dyDescent="0.3"/>
  <cols>
    <col min="1" max="1" width="13.25" customWidth="1"/>
    <col min="2" max="2" width="17" customWidth="1"/>
    <col min="3" max="3" width="17" style="10" customWidth="1"/>
    <col min="4" max="4" width="17" customWidth="1"/>
    <col min="5" max="5" width="17.33203125" bestFit="1" customWidth="1"/>
    <col min="6" max="6" width="16.33203125" customWidth="1"/>
  </cols>
  <sheetData>
    <row r="3" spans="1:7" x14ac:dyDescent="0.3">
      <c r="B3" t="s">
        <v>24</v>
      </c>
      <c r="C3" s="10" t="s">
        <v>25</v>
      </c>
      <c r="D3" t="s">
        <v>31</v>
      </c>
      <c r="E3" t="s">
        <v>29</v>
      </c>
      <c r="F3" t="s">
        <v>0</v>
      </c>
    </row>
    <row r="4" spans="1:7" x14ac:dyDescent="0.3">
      <c r="A4" t="s">
        <v>26</v>
      </c>
      <c r="B4" s="12">
        <v>7603314.25</v>
      </c>
      <c r="C4" s="10">
        <v>9861570.2400000002</v>
      </c>
      <c r="D4" s="10"/>
      <c r="E4" s="12">
        <v>101169488827.86</v>
      </c>
      <c r="F4" s="12">
        <v>99229987202.199997</v>
      </c>
      <c r="G4" s="12">
        <v>-1.92</v>
      </c>
    </row>
    <row r="5" spans="1:7" x14ac:dyDescent="0.3">
      <c r="A5" t="s">
        <v>27</v>
      </c>
      <c r="B5" s="12">
        <v>317542.44</v>
      </c>
      <c r="C5" s="10">
        <v>284156.51</v>
      </c>
      <c r="D5" s="10"/>
    </row>
    <row r="6" spans="1:7" x14ac:dyDescent="0.3">
      <c r="A6" t="s">
        <v>28</v>
      </c>
      <c r="B6" s="12">
        <v>928042.28</v>
      </c>
      <c r="C6" s="10">
        <v>1227647.93</v>
      </c>
      <c r="D6" s="10"/>
    </row>
    <row r="7" spans="1:7" x14ac:dyDescent="0.3">
      <c r="A7" t="s">
        <v>30</v>
      </c>
      <c r="B7" s="12">
        <v>806036.47999999998</v>
      </c>
      <c r="C7" s="10">
        <v>1055395.46</v>
      </c>
      <c r="D7" s="13">
        <v>0.30940000000000001</v>
      </c>
    </row>
    <row r="8" spans="1:7" x14ac:dyDescent="0.3">
      <c r="A8" t="s">
        <v>32</v>
      </c>
      <c r="B8" s="12">
        <v>0.88300000000000001</v>
      </c>
      <c r="C8" s="10">
        <v>1.1559999999999999</v>
      </c>
      <c r="D8" s="10"/>
      <c r="E8">
        <v>0.55000000000000004</v>
      </c>
      <c r="F8">
        <v>0.56999999999999995</v>
      </c>
    </row>
    <row r="9" spans="1:7" x14ac:dyDescent="0.3">
      <c r="D9" s="10"/>
    </row>
    <row r="10" spans="1:7" x14ac:dyDescent="0.3">
      <c r="A10" t="s">
        <v>34</v>
      </c>
      <c r="B10" s="14">
        <v>693346</v>
      </c>
      <c r="C10" s="14">
        <v>932985</v>
      </c>
      <c r="D10" s="13">
        <v>0.34</v>
      </c>
      <c r="E10" s="14">
        <v>923787</v>
      </c>
      <c r="F10" s="14">
        <v>884068</v>
      </c>
      <c r="G10" s="13">
        <v>-4.1000000000000002E-2</v>
      </c>
    </row>
    <row r="11" spans="1:7" x14ac:dyDescent="0.3">
      <c r="A11" t="s">
        <v>35</v>
      </c>
      <c r="B11" s="14"/>
      <c r="C11" s="10">
        <v>579778</v>
      </c>
      <c r="D11" s="13">
        <v>0.53820000000000001</v>
      </c>
    </row>
    <row r="12" spans="1:7" x14ac:dyDescent="0.3">
      <c r="A12" t="s">
        <v>33</v>
      </c>
      <c r="D12" s="13"/>
    </row>
    <row r="13" spans="1:7" x14ac:dyDescent="0.3">
      <c r="D13" s="10"/>
    </row>
    <row r="14" spans="1:7" x14ac:dyDescent="0.3">
      <c r="D14" s="10"/>
    </row>
    <row r="15" spans="1:7" x14ac:dyDescent="0.3">
      <c r="A15" t="s">
        <v>46</v>
      </c>
      <c r="E15">
        <v>-10.77</v>
      </c>
      <c r="F15">
        <v>196.98</v>
      </c>
    </row>
    <row r="16" spans="1:7" x14ac:dyDescent="0.3">
      <c r="A16" t="s">
        <v>47</v>
      </c>
      <c r="E16">
        <v>-30.56</v>
      </c>
      <c r="F16">
        <v>-100</v>
      </c>
    </row>
    <row r="18" spans="5:16" x14ac:dyDescent="0.3">
      <c r="E18">
        <f>E15-E16</f>
        <v>19.79</v>
      </c>
      <c r="F18">
        <f>F15-F16</f>
        <v>296.98</v>
      </c>
      <c r="G18">
        <v>350</v>
      </c>
      <c r="H18">
        <v>400</v>
      </c>
      <c r="I18">
        <v>450</v>
      </c>
      <c r="J18">
        <v>500</v>
      </c>
      <c r="K18">
        <v>550</v>
      </c>
      <c r="L18">
        <v>600</v>
      </c>
      <c r="M18">
        <v>650</v>
      </c>
      <c r="N18">
        <v>700</v>
      </c>
      <c r="O18">
        <v>750</v>
      </c>
      <c r="P18">
        <v>800</v>
      </c>
    </row>
    <row r="19" spans="5:16" x14ac:dyDescent="0.3">
      <c r="F19">
        <f>SUM(G19:P19)</f>
        <v>575</v>
      </c>
      <c r="G19">
        <f>G18*0.1</f>
        <v>35</v>
      </c>
      <c r="H19">
        <f t="shared" ref="H19:P19" si="0">H18*0.1</f>
        <v>40</v>
      </c>
      <c r="I19">
        <f t="shared" si="0"/>
        <v>45</v>
      </c>
      <c r="J19">
        <f t="shared" si="0"/>
        <v>50</v>
      </c>
      <c r="K19">
        <f t="shared" si="0"/>
        <v>55</v>
      </c>
      <c r="L19">
        <f t="shared" si="0"/>
        <v>60</v>
      </c>
      <c r="M19">
        <f t="shared" si="0"/>
        <v>65</v>
      </c>
      <c r="N19">
        <f t="shared" si="0"/>
        <v>70</v>
      </c>
      <c r="O19">
        <f t="shared" si="0"/>
        <v>75</v>
      </c>
      <c r="P19">
        <f t="shared" si="0"/>
        <v>80</v>
      </c>
    </row>
    <row r="20" spans="5:16" x14ac:dyDescent="0.3">
      <c r="F20">
        <v>91.27</v>
      </c>
    </row>
    <row r="21" spans="5:16" x14ac:dyDescent="0.3">
      <c r="F21">
        <v>9.5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汽车参数比较</vt:lpstr>
      <vt:lpstr>汽车股按时间</vt:lpstr>
      <vt:lpstr>长城汽车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2019-08-04T08:15:49Z</dcterms:modified>
</cp:coreProperties>
</file>