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elope\Workspace\工科院\黄金峡\Souces\Tests\Test020.InputDatas\"/>
    </mc:Choice>
  </mc:AlternateContent>
  <bookViews>
    <workbookView xWindow="0" yWindow="0" windowWidth="20535" windowHeight="9915"/>
  </bookViews>
  <sheets>
    <sheet name="D01YBP" sheetId="1" r:id="rId1"/>
    <sheet name="M18ZPR" sheetId="2" r:id="rId2"/>
    <sheet name="R15、R16YBP" sheetId="3" r:id="rId3"/>
  </sheets>
  <externalReferences>
    <externalReference r:id="rId4"/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1" i="3" l="1"/>
  <c r="M143" i="3"/>
  <c r="M135" i="3"/>
  <c r="M127" i="3"/>
  <c r="M119" i="3"/>
  <c r="M111" i="3"/>
  <c r="M104" i="3"/>
  <c r="N99" i="3"/>
  <c r="M95" i="3"/>
  <c r="M88" i="3"/>
  <c r="N83" i="3"/>
  <c r="M79" i="3"/>
  <c r="M72" i="3"/>
  <c r="N67" i="3"/>
  <c r="M63" i="3"/>
  <c r="M56" i="3"/>
  <c r="N51" i="3"/>
  <c r="M47" i="3"/>
  <c r="M40" i="3"/>
  <c r="N35" i="3"/>
  <c r="G33" i="3"/>
  <c r="M33" i="3" s="1"/>
  <c r="B33" i="3"/>
  <c r="G32" i="3"/>
  <c r="B32" i="3"/>
  <c r="G31" i="3"/>
  <c r="B31" i="3"/>
  <c r="G30" i="3"/>
  <c r="M30" i="3" s="1"/>
  <c r="B30" i="3"/>
  <c r="G29" i="3"/>
  <c r="B29" i="3"/>
  <c r="B28" i="3"/>
  <c r="B27" i="3"/>
  <c r="B26" i="3"/>
  <c r="G25" i="3"/>
  <c r="M25" i="3" s="1"/>
  <c r="B25" i="3"/>
  <c r="G24" i="3"/>
  <c r="B24" i="3"/>
  <c r="G23" i="3"/>
  <c r="B23" i="3"/>
  <c r="G22" i="3"/>
  <c r="M22" i="3" s="1"/>
  <c r="B22" i="3"/>
  <c r="G21" i="3"/>
  <c r="B21" i="3"/>
  <c r="B20" i="3"/>
  <c r="B19" i="3"/>
  <c r="B18" i="3"/>
  <c r="G17" i="3"/>
  <c r="M17" i="3" s="1"/>
  <c r="B17" i="3"/>
  <c r="G16" i="3"/>
  <c r="B16" i="3"/>
  <c r="G15" i="3"/>
  <c r="G14" i="3"/>
  <c r="G13" i="3"/>
  <c r="G11" i="3"/>
  <c r="G10" i="3"/>
  <c r="M7" i="3"/>
  <c r="J7" i="3"/>
  <c r="J6" i="3"/>
  <c r="J5" i="3"/>
  <c r="J4" i="3"/>
  <c r="G26" i="3" s="1"/>
  <c r="J90" i="2"/>
  <c r="B90" i="2"/>
  <c r="J89" i="2"/>
  <c r="N89" i="2" s="1"/>
  <c r="I89" i="2"/>
  <c r="M89" i="2" s="1"/>
  <c r="B89" i="2"/>
  <c r="J88" i="2"/>
  <c r="I88" i="2"/>
  <c r="B88" i="2"/>
  <c r="J87" i="2"/>
  <c r="N87" i="2" s="1"/>
  <c r="B87" i="2"/>
  <c r="B86" i="2"/>
  <c r="B85" i="2"/>
  <c r="B84" i="2"/>
  <c r="J83" i="2"/>
  <c r="I83" i="2"/>
  <c r="M83" i="2" s="1"/>
  <c r="G83" i="2"/>
  <c r="B83" i="2"/>
  <c r="J82" i="2"/>
  <c r="N83" i="2" s="1"/>
  <c r="I82" i="2"/>
  <c r="B82" i="2"/>
  <c r="J81" i="2"/>
  <c r="N81" i="2" s="1"/>
  <c r="B81" i="2"/>
  <c r="J80" i="2"/>
  <c r="N80" i="2" s="1"/>
  <c r="I80" i="2"/>
  <c r="B80" i="2"/>
  <c r="J79" i="2"/>
  <c r="B79" i="2"/>
  <c r="B78" i="2"/>
  <c r="G77" i="2"/>
  <c r="B77" i="2"/>
  <c r="B76" i="2"/>
  <c r="J75" i="2"/>
  <c r="I75" i="2"/>
  <c r="B75" i="2"/>
  <c r="J74" i="2"/>
  <c r="N74" i="2" s="1"/>
  <c r="G74" i="2"/>
  <c r="B74" i="2"/>
  <c r="J73" i="2"/>
  <c r="B73" i="2"/>
  <c r="J72" i="2"/>
  <c r="N72" i="2" s="1"/>
  <c r="I72" i="2"/>
  <c r="B72" i="2"/>
  <c r="J71" i="2"/>
  <c r="B71" i="2"/>
  <c r="B70" i="2"/>
  <c r="G68" i="2"/>
  <c r="G66" i="2"/>
  <c r="G63" i="2"/>
  <c r="G60" i="2"/>
  <c r="B57" i="2"/>
  <c r="I55" i="2"/>
  <c r="M55" i="2" s="1"/>
  <c r="G55" i="2"/>
  <c r="I54" i="2"/>
  <c r="I53" i="2"/>
  <c r="G52" i="2"/>
  <c r="B52" i="2"/>
  <c r="J51" i="2"/>
  <c r="I51" i="2"/>
  <c r="B51" i="2"/>
  <c r="J50" i="2"/>
  <c r="N50" i="2" s="1"/>
  <c r="B50" i="2"/>
  <c r="J49" i="2"/>
  <c r="I49" i="2"/>
  <c r="B49" i="2"/>
  <c r="J48" i="2"/>
  <c r="N48" i="2" s="1"/>
  <c r="I48" i="2"/>
  <c r="B48" i="2"/>
  <c r="J47" i="2"/>
  <c r="B47" i="2"/>
  <c r="B46" i="2"/>
  <c r="B45" i="2"/>
  <c r="B43" i="2"/>
  <c r="J42" i="2"/>
  <c r="N42" i="2" s="1"/>
  <c r="I42" i="2"/>
  <c r="J41" i="2"/>
  <c r="B41" i="2"/>
  <c r="N41" i="2" s="1"/>
  <c r="J40" i="2"/>
  <c r="N40" i="2" s="1"/>
  <c r="I40" i="2"/>
  <c r="B40" i="2"/>
  <c r="J39" i="2"/>
  <c r="B39" i="2"/>
  <c r="J38" i="2"/>
  <c r="B38" i="2"/>
  <c r="J37" i="2"/>
  <c r="B37" i="2"/>
  <c r="B36" i="2"/>
  <c r="B35" i="2"/>
  <c r="I34" i="2"/>
  <c r="B34" i="2"/>
  <c r="J33" i="2"/>
  <c r="G33" i="2"/>
  <c r="B33" i="2"/>
  <c r="N33" i="2" s="1"/>
  <c r="J32" i="2"/>
  <c r="N32" i="2" s="1"/>
  <c r="I32" i="2"/>
  <c r="B32" i="2"/>
  <c r="J31" i="2"/>
  <c r="B31" i="2"/>
  <c r="J30" i="2"/>
  <c r="N30" i="2" s="1"/>
  <c r="B30" i="2"/>
  <c r="J29" i="2"/>
  <c r="B29" i="2"/>
  <c r="B28" i="2"/>
  <c r="B27" i="2"/>
  <c r="I26" i="2"/>
  <c r="B26" i="2"/>
  <c r="J25" i="2"/>
  <c r="G25" i="2"/>
  <c r="B25" i="2"/>
  <c r="N25" i="2" s="1"/>
  <c r="J24" i="2"/>
  <c r="N24" i="2" s="1"/>
  <c r="I24" i="2"/>
  <c r="B24" i="2"/>
  <c r="J23" i="2"/>
  <c r="B23" i="2"/>
  <c r="J22" i="2"/>
  <c r="N22" i="2" s="1"/>
  <c r="B22" i="2"/>
  <c r="J21" i="2"/>
  <c r="B21" i="2"/>
  <c r="B20" i="2"/>
  <c r="B19" i="2"/>
  <c r="I18" i="2"/>
  <c r="M18" i="2" s="1"/>
  <c r="J17" i="2"/>
  <c r="I17" i="2"/>
  <c r="F17" i="2"/>
  <c r="E17" i="2"/>
  <c r="D17" i="2"/>
  <c r="F9" i="2" s="1"/>
  <c r="C17" i="2"/>
  <c r="J16" i="2"/>
  <c r="J14" i="2"/>
  <c r="I14" i="2"/>
  <c r="I13" i="2"/>
  <c r="J12" i="2"/>
  <c r="I12" i="2"/>
  <c r="N9" i="2"/>
  <c r="J86" i="2" s="1"/>
  <c r="J9" i="2"/>
  <c r="B9" i="2"/>
  <c r="I48" i="1"/>
  <c r="B48" i="1"/>
  <c r="I47" i="1"/>
  <c r="J47" i="1" s="1"/>
  <c r="B47" i="1"/>
  <c r="P46" i="1"/>
  <c r="O46" i="1"/>
  <c r="N46" i="1"/>
  <c r="M46" i="1"/>
  <c r="I46" i="1"/>
  <c r="B46" i="1"/>
  <c r="P45" i="1"/>
  <c r="O45" i="1"/>
  <c r="N45" i="1"/>
  <c r="M45" i="1"/>
  <c r="I45" i="1"/>
  <c r="J45" i="1" s="1"/>
  <c r="B45" i="1"/>
  <c r="P44" i="1"/>
  <c r="O44" i="1"/>
  <c r="N44" i="1"/>
  <c r="M44" i="1"/>
  <c r="I44" i="1"/>
  <c r="J44" i="1" s="1"/>
  <c r="B44" i="1"/>
  <c r="P43" i="1"/>
  <c r="O43" i="1"/>
  <c r="N43" i="1"/>
  <c r="M43" i="1"/>
  <c r="I43" i="1"/>
  <c r="J43" i="1" s="1"/>
  <c r="B43" i="1"/>
  <c r="P42" i="1"/>
  <c r="O42" i="1"/>
  <c r="N42" i="1"/>
  <c r="M42" i="1"/>
  <c r="I42" i="1"/>
  <c r="B42" i="1"/>
  <c r="P41" i="1"/>
  <c r="O41" i="1"/>
  <c r="N41" i="1"/>
  <c r="M41" i="1"/>
  <c r="I41" i="1"/>
  <c r="J41" i="1" s="1"/>
  <c r="B41" i="1"/>
  <c r="P40" i="1"/>
  <c r="O40" i="1"/>
  <c r="N40" i="1"/>
  <c r="M40" i="1"/>
  <c r="I40" i="1"/>
  <c r="J40" i="1" s="1"/>
  <c r="B40" i="1"/>
  <c r="P39" i="1"/>
  <c r="O39" i="1"/>
  <c r="N39" i="1"/>
  <c r="M39" i="1"/>
  <c r="I39" i="1"/>
  <c r="J39" i="1" s="1"/>
  <c r="B39" i="1"/>
  <c r="P38" i="1"/>
  <c r="O38" i="1"/>
  <c r="N38" i="1"/>
  <c r="M38" i="1"/>
  <c r="I38" i="1"/>
  <c r="B38" i="1"/>
  <c r="P37" i="1"/>
  <c r="O37" i="1"/>
  <c r="N37" i="1"/>
  <c r="M37" i="1"/>
  <c r="I37" i="1"/>
  <c r="J37" i="1" s="1"/>
  <c r="B37" i="1"/>
  <c r="P36" i="1"/>
  <c r="O36" i="1"/>
  <c r="N36" i="1"/>
  <c r="M36" i="1"/>
  <c r="I36" i="1"/>
  <c r="J36" i="1" s="1"/>
  <c r="B36" i="1"/>
  <c r="P35" i="1"/>
  <c r="O35" i="1"/>
  <c r="N35" i="1"/>
  <c r="M35" i="1"/>
  <c r="I35" i="1"/>
  <c r="J35" i="1" s="1"/>
  <c r="B35" i="1"/>
  <c r="P34" i="1"/>
  <c r="O34" i="1"/>
  <c r="N34" i="1"/>
  <c r="M34" i="1"/>
  <c r="I34" i="1"/>
  <c r="B34" i="1"/>
  <c r="P33" i="1"/>
  <c r="O33" i="1"/>
  <c r="N33" i="1"/>
  <c r="M33" i="1"/>
  <c r="I33" i="1"/>
  <c r="J33" i="1" s="1"/>
  <c r="B33" i="1"/>
  <c r="P32" i="1"/>
  <c r="O32" i="1"/>
  <c r="N32" i="1"/>
  <c r="M32" i="1"/>
  <c r="I32" i="1"/>
  <c r="J32" i="1" s="1"/>
  <c r="B32" i="1"/>
  <c r="P31" i="1"/>
  <c r="O31" i="1"/>
  <c r="N31" i="1"/>
  <c r="M31" i="1"/>
  <c r="I31" i="1"/>
  <c r="J31" i="1" s="1"/>
  <c r="B31" i="1"/>
  <c r="P30" i="1"/>
  <c r="O30" i="1"/>
  <c r="N30" i="1"/>
  <c r="M30" i="1"/>
  <c r="I30" i="1"/>
  <c r="B30" i="1"/>
  <c r="P29" i="1"/>
  <c r="O29" i="1"/>
  <c r="N29" i="1"/>
  <c r="M29" i="1"/>
  <c r="I29" i="1"/>
  <c r="J29" i="1" s="1"/>
  <c r="B29" i="1"/>
  <c r="P28" i="1"/>
  <c r="O28" i="1"/>
  <c r="N28" i="1"/>
  <c r="M28" i="1"/>
  <c r="I28" i="1"/>
  <c r="J28" i="1" s="1"/>
  <c r="B28" i="1"/>
  <c r="P27" i="1"/>
  <c r="O27" i="1"/>
  <c r="N27" i="1"/>
  <c r="M27" i="1"/>
  <c r="I27" i="1"/>
  <c r="J27" i="1" s="1"/>
  <c r="B27" i="1"/>
  <c r="P26" i="1"/>
  <c r="O26" i="1"/>
  <c r="N26" i="1"/>
  <c r="M26" i="1"/>
  <c r="I26" i="1"/>
  <c r="B26" i="1"/>
  <c r="P25" i="1"/>
  <c r="O25" i="1"/>
  <c r="N25" i="1"/>
  <c r="M25" i="1"/>
  <c r="I25" i="1"/>
  <c r="J25" i="1" s="1"/>
  <c r="B25" i="1"/>
  <c r="P24" i="1"/>
  <c r="O24" i="1"/>
  <c r="N24" i="1"/>
  <c r="M24" i="1"/>
  <c r="I24" i="1"/>
  <c r="J24" i="1" s="1"/>
  <c r="B24" i="1"/>
  <c r="P23" i="1"/>
  <c r="O23" i="1"/>
  <c r="N23" i="1"/>
  <c r="M23" i="1"/>
  <c r="I23" i="1"/>
  <c r="J23" i="1" s="1"/>
  <c r="B23" i="1"/>
  <c r="P22" i="1"/>
  <c r="O22" i="1"/>
  <c r="N22" i="1"/>
  <c r="M22" i="1"/>
  <c r="I22" i="1"/>
  <c r="B22" i="1"/>
  <c r="P21" i="1"/>
  <c r="O21" i="1"/>
  <c r="N21" i="1"/>
  <c r="M21" i="1"/>
  <c r="I21" i="1"/>
  <c r="J21" i="1" s="1"/>
  <c r="B21" i="1"/>
  <c r="P20" i="1"/>
  <c r="O20" i="1"/>
  <c r="N20" i="1"/>
  <c r="M20" i="1"/>
  <c r="I20" i="1"/>
  <c r="J20" i="1" s="1"/>
  <c r="B20" i="1"/>
  <c r="P19" i="1"/>
  <c r="O19" i="1"/>
  <c r="N19" i="1"/>
  <c r="M19" i="1"/>
  <c r="I19" i="1"/>
  <c r="J19" i="1" s="1"/>
  <c r="B19" i="1"/>
  <c r="P18" i="1"/>
  <c r="O18" i="1"/>
  <c r="N18" i="1"/>
  <c r="M18" i="1"/>
  <c r="I18" i="1"/>
  <c r="B18" i="1"/>
  <c r="P17" i="1"/>
  <c r="O17" i="1"/>
  <c r="N17" i="1"/>
  <c r="M17" i="1"/>
  <c r="I17" i="1"/>
  <c r="J17" i="1" s="1"/>
  <c r="B17" i="1"/>
  <c r="P16" i="1"/>
  <c r="O16" i="1"/>
  <c r="N16" i="1"/>
  <c r="M16" i="1"/>
  <c r="I16" i="1"/>
  <c r="J16" i="1" s="1"/>
  <c r="B16" i="1"/>
  <c r="P15" i="1"/>
  <c r="O15" i="1"/>
  <c r="N15" i="1"/>
  <c r="M15" i="1"/>
  <c r="I15" i="1"/>
  <c r="J15" i="1" s="1"/>
  <c r="B15" i="1"/>
  <c r="P14" i="1"/>
  <c r="O14" i="1"/>
  <c r="N14" i="1"/>
  <c r="M14" i="1"/>
  <c r="I14" i="1"/>
  <c r="B14" i="1"/>
  <c r="P13" i="1"/>
  <c r="O13" i="1"/>
  <c r="N13" i="1"/>
  <c r="M13" i="1"/>
  <c r="I13" i="1"/>
  <c r="J13" i="1" s="1"/>
  <c r="B13" i="1"/>
  <c r="P12" i="1"/>
  <c r="O12" i="1"/>
  <c r="N12" i="1"/>
  <c r="M12" i="1"/>
  <c r="I12" i="1"/>
  <c r="J12" i="1" s="1"/>
  <c r="B12" i="1"/>
  <c r="P11" i="1"/>
  <c r="O11" i="1"/>
  <c r="N11" i="1"/>
  <c r="M11" i="1"/>
  <c r="I11" i="1"/>
  <c r="J11" i="1" s="1"/>
  <c r="B11" i="1"/>
  <c r="P10" i="1"/>
  <c r="O10" i="1"/>
  <c r="N10" i="1"/>
  <c r="M10" i="1"/>
  <c r="I10" i="1"/>
  <c r="B10" i="1"/>
  <c r="P9" i="1"/>
  <c r="O9" i="1"/>
  <c r="N9" i="1"/>
  <c r="M9" i="1"/>
  <c r="I9" i="1"/>
  <c r="J9" i="1" s="1"/>
  <c r="M8" i="1"/>
  <c r="I8" i="1"/>
  <c r="I5" i="1" s="1"/>
  <c r="K5" i="1"/>
  <c r="H14" i="3" l="1"/>
  <c r="H30" i="3"/>
  <c r="H22" i="3"/>
  <c r="H10" i="3"/>
  <c r="H31" i="3"/>
  <c r="H23" i="3"/>
  <c r="H18" i="3"/>
  <c r="N158" i="3"/>
  <c r="N154" i="3"/>
  <c r="N150" i="3"/>
  <c r="N146" i="3"/>
  <c r="N142" i="3"/>
  <c r="N138" i="3"/>
  <c r="N134" i="3"/>
  <c r="N130" i="3"/>
  <c r="N126" i="3"/>
  <c r="N122" i="3"/>
  <c r="N118" i="3"/>
  <c r="N114" i="3"/>
  <c r="N110" i="3"/>
  <c r="N106" i="3"/>
  <c r="N102" i="3"/>
  <c r="N98" i="3"/>
  <c r="N94" i="3"/>
  <c r="N90" i="3"/>
  <c r="N86" i="3"/>
  <c r="N82" i="3"/>
  <c r="N78" i="3"/>
  <c r="N74" i="3"/>
  <c r="N70" i="3"/>
  <c r="N66" i="3"/>
  <c r="N62" i="3"/>
  <c r="N58" i="3"/>
  <c r="N54" i="3"/>
  <c r="N50" i="3"/>
  <c r="N46" i="3"/>
  <c r="N42" i="3"/>
  <c r="N38" i="3"/>
  <c r="N34" i="3"/>
  <c r="M149" i="3"/>
  <c r="M125" i="3"/>
  <c r="M109" i="3"/>
  <c r="M97" i="3"/>
  <c r="M85" i="3"/>
  <c r="M73" i="3"/>
  <c r="M61" i="3"/>
  <c r="M49" i="3"/>
  <c r="M37" i="3"/>
  <c r="N156" i="3"/>
  <c r="N144" i="3"/>
  <c r="N140" i="3"/>
  <c r="N128" i="3"/>
  <c r="N120" i="3"/>
  <c r="N112" i="3"/>
  <c r="N100" i="3"/>
  <c r="N88" i="3"/>
  <c r="N76" i="3"/>
  <c r="N64" i="3"/>
  <c r="N52" i="3"/>
  <c r="N40" i="3"/>
  <c r="M156" i="3"/>
  <c r="M148" i="3"/>
  <c r="M144" i="3"/>
  <c r="M140" i="3"/>
  <c r="M136" i="3"/>
  <c r="M132" i="3"/>
  <c r="M128" i="3"/>
  <c r="M124" i="3"/>
  <c r="M120" i="3"/>
  <c r="M116" i="3"/>
  <c r="M112" i="3"/>
  <c r="M158" i="3"/>
  <c r="M154" i="3"/>
  <c r="M150" i="3"/>
  <c r="M146" i="3"/>
  <c r="M142" i="3"/>
  <c r="M138" i="3"/>
  <c r="M134" i="3"/>
  <c r="M130" i="3"/>
  <c r="M126" i="3"/>
  <c r="M122" i="3"/>
  <c r="M118" i="3"/>
  <c r="M114" i="3"/>
  <c r="M110" i="3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153" i="3"/>
  <c r="M145" i="3"/>
  <c r="M137" i="3"/>
  <c r="M129" i="3"/>
  <c r="M117" i="3"/>
  <c r="M105" i="3"/>
  <c r="M93" i="3"/>
  <c r="M81" i="3"/>
  <c r="M69" i="3"/>
  <c r="M57" i="3"/>
  <c r="M45" i="3"/>
  <c r="N148" i="3"/>
  <c r="N132" i="3"/>
  <c r="N116" i="3"/>
  <c r="N104" i="3"/>
  <c r="N92" i="3"/>
  <c r="N80" i="3"/>
  <c r="N68" i="3"/>
  <c r="N56" i="3"/>
  <c r="N44" i="3"/>
  <c r="M152" i="3"/>
  <c r="N157" i="3"/>
  <c r="N153" i="3"/>
  <c r="N149" i="3"/>
  <c r="N145" i="3"/>
  <c r="N141" i="3"/>
  <c r="N137" i="3"/>
  <c r="N133" i="3"/>
  <c r="N129" i="3"/>
  <c r="N125" i="3"/>
  <c r="N121" i="3"/>
  <c r="N117" i="3"/>
  <c r="N113" i="3"/>
  <c r="N109" i="3"/>
  <c r="N105" i="3"/>
  <c r="N101" i="3"/>
  <c r="N97" i="3"/>
  <c r="N93" i="3"/>
  <c r="N89" i="3"/>
  <c r="N85" i="3"/>
  <c r="N81" i="3"/>
  <c r="N77" i="3"/>
  <c r="N73" i="3"/>
  <c r="N69" i="3"/>
  <c r="N65" i="3"/>
  <c r="N61" i="3"/>
  <c r="N57" i="3"/>
  <c r="N53" i="3"/>
  <c r="N49" i="3"/>
  <c r="N45" i="3"/>
  <c r="N41" i="3"/>
  <c r="N37" i="3"/>
  <c r="M157" i="3"/>
  <c r="M141" i="3"/>
  <c r="M133" i="3"/>
  <c r="M121" i="3"/>
  <c r="M113" i="3"/>
  <c r="M101" i="3"/>
  <c r="M89" i="3"/>
  <c r="M77" i="3"/>
  <c r="M65" i="3"/>
  <c r="M53" i="3"/>
  <c r="M41" i="3"/>
  <c r="N152" i="3"/>
  <c r="N136" i="3"/>
  <c r="N124" i="3"/>
  <c r="N108" i="3"/>
  <c r="N96" i="3"/>
  <c r="N84" i="3"/>
  <c r="N72" i="3"/>
  <c r="N60" i="3"/>
  <c r="N48" i="3"/>
  <c r="N36" i="3"/>
  <c r="M16" i="3"/>
  <c r="I16" i="3"/>
  <c r="H25" i="3"/>
  <c r="M29" i="3"/>
  <c r="I32" i="3"/>
  <c r="M32" i="3"/>
  <c r="M36" i="3"/>
  <c r="N47" i="3"/>
  <c r="M59" i="3"/>
  <c r="M68" i="3"/>
  <c r="N79" i="3"/>
  <c r="M91" i="3"/>
  <c r="M100" i="3"/>
  <c r="N111" i="3"/>
  <c r="N127" i="3"/>
  <c r="N143" i="3"/>
  <c r="H16" i="3"/>
  <c r="I25" i="3"/>
  <c r="H32" i="3"/>
  <c r="M39" i="3"/>
  <c r="M48" i="3"/>
  <c r="N59" i="3"/>
  <c r="M71" i="3"/>
  <c r="M80" i="3"/>
  <c r="N91" i="3"/>
  <c r="M103" i="3"/>
  <c r="M115" i="3"/>
  <c r="M131" i="3"/>
  <c r="M147" i="3"/>
  <c r="I23" i="3"/>
  <c r="M23" i="3"/>
  <c r="N39" i="3"/>
  <c r="M51" i="3"/>
  <c r="M60" i="3"/>
  <c r="N71" i="3"/>
  <c r="M83" i="3"/>
  <c r="M92" i="3"/>
  <c r="N103" i="3"/>
  <c r="N115" i="3"/>
  <c r="N131" i="3"/>
  <c r="N147" i="3"/>
  <c r="N135" i="3"/>
  <c r="I17" i="3"/>
  <c r="H24" i="3"/>
  <c r="I33" i="3"/>
  <c r="N43" i="3"/>
  <c r="M55" i="3"/>
  <c r="M64" i="3"/>
  <c r="N75" i="3"/>
  <c r="M87" i="3"/>
  <c r="M96" i="3"/>
  <c r="N107" i="3"/>
  <c r="M123" i="3"/>
  <c r="M139" i="3"/>
  <c r="M155" i="3"/>
  <c r="I21" i="3"/>
  <c r="H26" i="3"/>
  <c r="M26" i="3"/>
  <c r="H13" i="3"/>
  <c r="H17" i="3"/>
  <c r="M21" i="3"/>
  <c r="I24" i="3"/>
  <c r="M24" i="3"/>
  <c r="I26" i="3"/>
  <c r="H33" i="3"/>
  <c r="M43" i="3"/>
  <c r="M52" i="3"/>
  <c r="N63" i="3"/>
  <c r="M75" i="3"/>
  <c r="M84" i="3"/>
  <c r="N95" i="3"/>
  <c r="M107" i="3"/>
  <c r="N119" i="3"/>
  <c r="N151" i="3"/>
  <c r="H27" i="3"/>
  <c r="M15" i="3"/>
  <c r="I31" i="3"/>
  <c r="M31" i="3"/>
  <c r="M35" i="3"/>
  <c r="M44" i="3"/>
  <c r="N55" i="3"/>
  <c r="M67" i="3"/>
  <c r="M76" i="3"/>
  <c r="N87" i="3"/>
  <c r="M99" i="3"/>
  <c r="M108" i="3"/>
  <c r="N123" i="3"/>
  <c r="N139" i="3"/>
  <c r="N155" i="3"/>
  <c r="H11" i="3"/>
  <c r="H15" i="3"/>
  <c r="N15" i="3" s="1"/>
  <c r="G20" i="3"/>
  <c r="H21" i="3"/>
  <c r="I22" i="3"/>
  <c r="G28" i="3"/>
  <c r="I29" i="3" s="1"/>
  <c r="H29" i="3"/>
  <c r="I30" i="3"/>
  <c r="G12" i="3"/>
  <c r="G19" i="3"/>
  <c r="H20" i="3"/>
  <c r="G27" i="3"/>
  <c r="H28" i="3"/>
  <c r="H12" i="3"/>
  <c r="G18" i="3"/>
  <c r="H19" i="3"/>
  <c r="H88" i="2"/>
  <c r="H80" i="2"/>
  <c r="H72" i="2"/>
  <c r="L72" i="2" s="1"/>
  <c r="H48" i="2"/>
  <c r="L48" i="2" s="1"/>
  <c r="H38" i="2"/>
  <c r="L38" i="2" s="1"/>
  <c r="H30" i="2"/>
  <c r="L30" i="2" s="1"/>
  <c r="H22" i="2"/>
  <c r="L22" i="2" s="1"/>
  <c r="H16" i="2"/>
  <c r="H14" i="2"/>
  <c r="H12" i="2"/>
  <c r="H85" i="2"/>
  <c r="H87" i="2"/>
  <c r="H79" i="2"/>
  <c r="H71" i="2"/>
  <c r="H47" i="2"/>
  <c r="H37" i="2"/>
  <c r="H29" i="2"/>
  <c r="H21" i="2"/>
  <c r="H77" i="2"/>
  <c r="L77" i="2" s="1"/>
  <c r="H86" i="2"/>
  <c r="L86" i="2" s="1"/>
  <c r="H78" i="2"/>
  <c r="L78" i="2" s="1"/>
  <c r="H70" i="2"/>
  <c r="H46" i="2"/>
  <c r="L46" i="2" s="1"/>
  <c r="H36" i="2"/>
  <c r="H28" i="2"/>
  <c r="L28" i="2" s="1"/>
  <c r="H20" i="2"/>
  <c r="L20" i="2" s="1"/>
  <c r="H89" i="2"/>
  <c r="L89" i="2" s="1"/>
  <c r="H84" i="2"/>
  <c r="L84" i="2" s="1"/>
  <c r="H64" i="2"/>
  <c r="H53" i="2"/>
  <c r="H49" i="2"/>
  <c r="H42" i="2"/>
  <c r="H90" i="2"/>
  <c r="H73" i="2"/>
  <c r="H62" i="2"/>
  <c r="L62" i="2" s="1"/>
  <c r="H43" i="2"/>
  <c r="L43" i="2" s="1"/>
  <c r="H39" i="2"/>
  <c r="L39" i="2" s="1"/>
  <c r="H31" i="2"/>
  <c r="L31" i="2" s="1"/>
  <c r="H23" i="2"/>
  <c r="L23" i="2" s="1"/>
  <c r="H15" i="2"/>
  <c r="H81" i="2"/>
  <c r="H76" i="2"/>
  <c r="H67" i="2"/>
  <c r="H59" i="2"/>
  <c r="L59" i="2" s="1"/>
  <c r="H56" i="2"/>
  <c r="L56" i="2" s="1"/>
  <c r="H50" i="2"/>
  <c r="H35" i="2"/>
  <c r="H27" i="2"/>
  <c r="H19" i="2"/>
  <c r="L19" i="2" s="1"/>
  <c r="H82" i="2"/>
  <c r="L82" i="2" s="1"/>
  <c r="H65" i="2"/>
  <c r="H57" i="2"/>
  <c r="H54" i="2"/>
  <c r="L54" i="2" s="1"/>
  <c r="H51" i="2"/>
  <c r="L51" i="2" s="1"/>
  <c r="H40" i="2"/>
  <c r="H32" i="2"/>
  <c r="H24" i="2"/>
  <c r="H74" i="2"/>
  <c r="L74" i="2" s="1"/>
  <c r="H68" i="2"/>
  <c r="L68" i="2" s="1"/>
  <c r="H60" i="2"/>
  <c r="L60" i="2" s="1"/>
  <c r="H63" i="2"/>
  <c r="L63" i="2" s="1"/>
  <c r="H55" i="2"/>
  <c r="H26" i="2"/>
  <c r="L26" i="2" s="1"/>
  <c r="H18" i="2"/>
  <c r="H41" i="2"/>
  <c r="H33" i="2"/>
  <c r="L33" i="2" s="1"/>
  <c r="H58" i="2"/>
  <c r="H75" i="2"/>
  <c r="L75" i="2" s="1"/>
  <c r="H66" i="2"/>
  <c r="L66" i="2" s="1"/>
  <c r="H25" i="2"/>
  <c r="L25" i="2" s="1"/>
  <c r="H83" i="2"/>
  <c r="L83" i="2" s="1"/>
  <c r="H61" i="2"/>
  <c r="H45" i="2"/>
  <c r="H13" i="2"/>
  <c r="H69" i="2"/>
  <c r="L69" i="2" s="1"/>
  <c r="H52" i="2"/>
  <c r="L52" i="2" s="1"/>
  <c r="H34" i="2"/>
  <c r="L34" i="2" s="1"/>
  <c r="H44" i="2"/>
  <c r="N37" i="2"/>
  <c r="N47" i="2"/>
  <c r="K60" i="2"/>
  <c r="K74" i="2"/>
  <c r="K66" i="2"/>
  <c r="G89" i="2"/>
  <c r="K89" i="2" s="1"/>
  <c r="G81" i="2"/>
  <c r="G73" i="2"/>
  <c r="G49" i="2"/>
  <c r="G39" i="2"/>
  <c r="G31" i="2"/>
  <c r="G23" i="2"/>
  <c r="G78" i="2"/>
  <c r="K78" i="2" s="1"/>
  <c r="G88" i="2"/>
  <c r="K88" i="2" s="1"/>
  <c r="G80" i="2"/>
  <c r="K80" i="2" s="1"/>
  <c r="G72" i="2"/>
  <c r="K72" i="2" s="1"/>
  <c r="G48" i="2"/>
  <c r="G38" i="2"/>
  <c r="G30" i="2"/>
  <c r="G22" i="2"/>
  <c r="G16" i="2"/>
  <c r="G14" i="2"/>
  <c r="G12" i="2"/>
  <c r="G87" i="2"/>
  <c r="K87" i="2" s="1"/>
  <c r="G79" i="2"/>
  <c r="G71" i="2"/>
  <c r="K71" i="2" s="1"/>
  <c r="G47" i="2"/>
  <c r="G37" i="2"/>
  <c r="K37" i="2" s="1"/>
  <c r="G29" i="2"/>
  <c r="K29" i="2" s="1"/>
  <c r="G21" i="2"/>
  <c r="K21" i="2" s="1"/>
  <c r="G86" i="2"/>
  <c r="K86" i="2" s="1"/>
  <c r="G75" i="2"/>
  <c r="K75" i="2" s="1"/>
  <c r="G69" i="2"/>
  <c r="K69" i="2" s="1"/>
  <c r="G61" i="2"/>
  <c r="K61" i="2" s="1"/>
  <c r="G45" i="2"/>
  <c r="G34" i="2"/>
  <c r="K34" i="2" s="1"/>
  <c r="G26" i="2"/>
  <c r="K26" i="2" s="1"/>
  <c r="G18" i="2"/>
  <c r="K18" i="2" s="1"/>
  <c r="G13" i="2"/>
  <c r="G76" i="2"/>
  <c r="K76" i="2" s="1"/>
  <c r="G70" i="2"/>
  <c r="K70" i="2" s="1"/>
  <c r="G67" i="2"/>
  <c r="K67" i="2" s="1"/>
  <c r="G59" i="2"/>
  <c r="K59" i="2" s="1"/>
  <c r="G56" i="2"/>
  <c r="K56" i="2" s="1"/>
  <c r="G50" i="2"/>
  <c r="K50" i="2" s="1"/>
  <c r="G46" i="2"/>
  <c r="K46" i="2" s="1"/>
  <c r="G35" i="2"/>
  <c r="G27" i="2"/>
  <c r="G19" i="2"/>
  <c r="G84" i="2"/>
  <c r="K84" i="2" s="1"/>
  <c r="G64" i="2"/>
  <c r="K64" i="2" s="1"/>
  <c r="G53" i="2"/>
  <c r="K53" i="2" s="1"/>
  <c r="G42" i="2"/>
  <c r="G90" i="2"/>
  <c r="K90" i="2" s="1"/>
  <c r="G62" i="2"/>
  <c r="K62" i="2" s="1"/>
  <c r="G43" i="2"/>
  <c r="G15" i="2"/>
  <c r="G85" i="2"/>
  <c r="K85" i="2" s="1"/>
  <c r="G82" i="2"/>
  <c r="K82" i="2" s="1"/>
  <c r="G65" i="2"/>
  <c r="K65" i="2" s="1"/>
  <c r="G57" i="2"/>
  <c r="K57" i="2" s="1"/>
  <c r="G54" i="2"/>
  <c r="K54" i="2" s="1"/>
  <c r="G51" i="2"/>
  <c r="G40" i="2"/>
  <c r="K40" i="2" s="1"/>
  <c r="G36" i="2"/>
  <c r="G32" i="2"/>
  <c r="G28" i="2"/>
  <c r="G24" i="2"/>
  <c r="K24" i="2" s="1"/>
  <c r="G20" i="2"/>
  <c r="K20" i="2" s="1"/>
  <c r="N38" i="2"/>
  <c r="G58" i="2"/>
  <c r="K83" i="2"/>
  <c r="K33" i="2"/>
  <c r="M54" i="2"/>
  <c r="M49" i="2"/>
  <c r="N51" i="2"/>
  <c r="K63" i="2"/>
  <c r="H17" i="2"/>
  <c r="G17" i="2"/>
  <c r="N29" i="2"/>
  <c r="G41" i="2"/>
  <c r="K41" i="2" s="1"/>
  <c r="G44" i="2"/>
  <c r="K44" i="2" s="1"/>
  <c r="N49" i="2"/>
  <c r="M88" i="2"/>
  <c r="I87" i="2"/>
  <c r="I79" i="2"/>
  <c r="M80" i="2" s="1"/>
  <c r="I71" i="2"/>
  <c r="I47" i="2"/>
  <c r="I37" i="2"/>
  <c r="I29" i="2"/>
  <c r="M29" i="2" s="1"/>
  <c r="I21" i="2"/>
  <c r="I76" i="2"/>
  <c r="M76" i="2" s="1"/>
  <c r="I86" i="2"/>
  <c r="I78" i="2"/>
  <c r="M78" i="2" s="1"/>
  <c r="I70" i="2"/>
  <c r="M70" i="2" s="1"/>
  <c r="I46" i="2"/>
  <c r="M46" i="2" s="1"/>
  <c r="I36" i="2"/>
  <c r="M36" i="2" s="1"/>
  <c r="I28" i="2"/>
  <c r="M28" i="2" s="1"/>
  <c r="I20" i="2"/>
  <c r="M20" i="2" s="1"/>
  <c r="I85" i="2"/>
  <c r="M85" i="2" s="1"/>
  <c r="I77" i="2"/>
  <c r="I69" i="2"/>
  <c r="I68" i="2"/>
  <c r="I67" i="2"/>
  <c r="I66" i="2"/>
  <c r="I65" i="2"/>
  <c r="M65" i="2" s="1"/>
  <c r="I64" i="2"/>
  <c r="I63" i="2"/>
  <c r="M63" i="2" s="1"/>
  <c r="I62" i="2"/>
  <c r="I61" i="2"/>
  <c r="I60" i="2"/>
  <c r="I59" i="2"/>
  <c r="I58" i="2"/>
  <c r="I57" i="2"/>
  <c r="M57" i="2" s="1"/>
  <c r="I45" i="2"/>
  <c r="I35" i="2"/>
  <c r="M35" i="2" s="1"/>
  <c r="I27" i="2"/>
  <c r="M27" i="2" s="1"/>
  <c r="I19" i="2"/>
  <c r="M19" i="2" s="1"/>
  <c r="I84" i="2"/>
  <c r="M84" i="2" s="1"/>
  <c r="I25" i="2"/>
  <c r="M25" i="2" s="1"/>
  <c r="I33" i="2"/>
  <c r="M33" i="2" s="1"/>
  <c r="I41" i="2"/>
  <c r="M41" i="2" s="1"/>
  <c r="I44" i="2"/>
  <c r="M44" i="2" s="1"/>
  <c r="I52" i="2"/>
  <c r="M52" i="2" s="1"/>
  <c r="N75" i="2"/>
  <c r="N88" i="2"/>
  <c r="I74" i="2"/>
  <c r="M74" i="2" s="1"/>
  <c r="I15" i="2"/>
  <c r="I23" i="2"/>
  <c r="I31" i="2"/>
  <c r="I39" i="2"/>
  <c r="I43" i="2"/>
  <c r="M43" i="2" s="1"/>
  <c r="I73" i="2"/>
  <c r="M73" i="2" s="1"/>
  <c r="N82" i="2"/>
  <c r="I90" i="2"/>
  <c r="M90" i="2" s="1"/>
  <c r="M24" i="2"/>
  <c r="M40" i="2"/>
  <c r="I16" i="2"/>
  <c r="I22" i="2"/>
  <c r="M22" i="2" s="1"/>
  <c r="N23" i="2"/>
  <c r="I30" i="2"/>
  <c r="M30" i="2" s="1"/>
  <c r="N31" i="2"/>
  <c r="I38" i="2"/>
  <c r="N39" i="2"/>
  <c r="I50" i="2"/>
  <c r="M50" i="2" s="1"/>
  <c r="I56" i="2"/>
  <c r="M56" i="2" s="1"/>
  <c r="N73" i="2"/>
  <c r="I81" i="2"/>
  <c r="M81" i="2" s="1"/>
  <c r="N90" i="2"/>
  <c r="J13" i="2"/>
  <c r="J15" i="2"/>
  <c r="J18" i="2"/>
  <c r="N18" i="2" s="1"/>
  <c r="J26" i="2"/>
  <c r="N26" i="2" s="1"/>
  <c r="J34" i="2"/>
  <c r="N34" i="2" s="1"/>
  <c r="J43" i="2"/>
  <c r="N43" i="2" s="1"/>
  <c r="J44" i="2"/>
  <c r="N44" i="2" s="1"/>
  <c r="J52" i="2"/>
  <c r="N52" i="2" s="1"/>
  <c r="J53" i="2"/>
  <c r="J54" i="2"/>
  <c r="N54" i="2" s="1"/>
  <c r="J55" i="2"/>
  <c r="J56" i="2"/>
  <c r="N56" i="2" s="1"/>
  <c r="J76" i="2"/>
  <c r="N76" i="2" s="1"/>
  <c r="J84" i="2"/>
  <c r="N84" i="2" s="1"/>
  <c r="J19" i="2"/>
  <c r="N19" i="2" s="1"/>
  <c r="J27" i="2"/>
  <c r="N27" i="2" s="1"/>
  <c r="J35" i="2"/>
  <c r="J45" i="2"/>
  <c r="J57" i="2"/>
  <c r="J58" i="2"/>
  <c r="N58" i="2" s="1"/>
  <c r="J59" i="2"/>
  <c r="N59" i="2" s="1"/>
  <c r="J60" i="2"/>
  <c r="N60" i="2" s="1"/>
  <c r="J61" i="2"/>
  <c r="N61" i="2" s="1"/>
  <c r="J62" i="2"/>
  <c r="N62" i="2" s="1"/>
  <c r="J63" i="2"/>
  <c r="J64" i="2"/>
  <c r="N64" i="2" s="1"/>
  <c r="J65" i="2"/>
  <c r="J66" i="2"/>
  <c r="N66" i="2" s="1"/>
  <c r="J67" i="2"/>
  <c r="N67" i="2" s="1"/>
  <c r="J68" i="2"/>
  <c r="N68" i="2" s="1"/>
  <c r="J69" i="2"/>
  <c r="N69" i="2" s="1"/>
  <c r="J77" i="2"/>
  <c r="N77" i="2" s="1"/>
  <c r="J85" i="2"/>
  <c r="J20" i="2"/>
  <c r="J28" i="2"/>
  <c r="J36" i="2"/>
  <c r="J46" i="2"/>
  <c r="J70" i="2"/>
  <c r="J78" i="2"/>
  <c r="K13" i="1"/>
  <c r="K17" i="1"/>
  <c r="K21" i="1"/>
  <c r="K25" i="1"/>
  <c r="K29" i="1"/>
  <c r="K33" i="1"/>
  <c r="K37" i="1"/>
  <c r="K41" i="1"/>
  <c r="K45" i="1"/>
  <c r="K12" i="1"/>
  <c r="K16" i="1"/>
  <c r="K20" i="1"/>
  <c r="K24" i="1"/>
  <c r="K28" i="1"/>
  <c r="K32" i="1"/>
  <c r="K36" i="1"/>
  <c r="K40" i="1"/>
  <c r="K44" i="1"/>
  <c r="K15" i="1"/>
  <c r="K19" i="1"/>
  <c r="K27" i="1"/>
  <c r="K31" i="1"/>
  <c r="K35" i="1"/>
  <c r="K39" i="1"/>
  <c r="K43" i="1"/>
  <c r="K47" i="1"/>
  <c r="K11" i="1"/>
  <c r="K23" i="1"/>
  <c r="J48" i="1"/>
  <c r="K48" i="1" s="1"/>
  <c r="J8" i="1"/>
  <c r="J10" i="1"/>
  <c r="K10" i="1" s="1"/>
  <c r="J14" i="1"/>
  <c r="K14" i="1" s="1"/>
  <c r="J18" i="1"/>
  <c r="K18" i="1" s="1"/>
  <c r="J22" i="1"/>
  <c r="K22" i="1" s="1"/>
  <c r="J26" i="1"/>
  <c r="K26" i="1" s="1"/>
  <c r="J30" i="1"/>
  <c r="K30" i="1" s="1"/>
  <c r="J34" i="1"/>
  <c r="K34" i="1" s="1"/>
  <c r="J38" i="1"/>
  <c r="K38" i="1" s="1"/>
  <c r="J42" i="1"/>
  <c r="K42" i="1" s="1"/>
  <c r="J46" i="1"/>
  <c r="K46" i="1" s="1"/>
  <c r="M27" i="3" l="1"/>
  <c r="I27" i="3"/>
  <c r="J21" i="3"/>
  <c r="N21" i="3"/>
  <c r="N23" i="3"/>
  <c r="J23" i="3"/>
  <c r="N20" i="3"/>
  <c r="J20" i="3"/>
  <c r="I20" i="3"/>
  <c r="M20" i="3"/>
  <c r="J17" i="3"/>
  <c r="N17" i="3"/>
  <c r="N24" i="3"/>
  <c r="J24" i="3"/>
  <c r="N31" i="3"/>
  <c r="J31" i="3"/>
  <c r="I28" i="3"/>
  <c r="M28" i="3"/>
  <c r="N27" i="3"/>
  <c r="J27" i="3"/>
  <c r="N32" i="3"/>
  <c r="J32" i="3"/>
  <c r="J22" i="3"/>
  <c r="N22" i="3"/>
  <c r="N18" i="3"/>
  <c r="J18" i="3"/>
  <c r="I19" i="3"/>
  <c r="M19" i="3"/>
  <c r="N25" i="3"/>
  <c r="J25" i="3"/>
  <c r="N19" i="3"/>
  <c r="J19" i="3"/>
  <c r="J33" i="3"/>
  <c r="N33" i="3"/>
  <c r="N26" i="3"/>
  <c r="J26" i="3"/>
  <c r="N16" i="3"/>
  <c r="J16" i="3"/>
  <c r="J30" i="3"/>
  <c r="N30" i="3"/>
  <c r="J28" i="3"/>
  <c r="N28" i="3"/>
  <c r="M18" i="3"/>
  <c r="I18" i="3"/>
  <c r="J29" i="3"/>
  <c r="N29" i="3"/>
  <c r="M58" i="2"/>
  <c r="L57" i="2"/>
  <c r="N20" i="2"/>
  <c r="N45" i="2"/>
  <c r="M38" i="2"/>
  <c r="M31" i="2"/>
  <c r="K43" i="2"/>
  <c r="K27" i="2"/>
  <c r="K73" i="2"/>
  <c r="M42" i="2"/>
  <c r="M26" i="2"/>
  <c r="L40" i="2"/>
  <c r="L35" i="2"/>
  <c r="L49" i="2"/>
  <c r="L47" i="2"/>
  <c r="N85" i="2"/>
  <c r="N86" i="2"/>
  <c r="N63" i="2"/>
  <c r="N35" i="2"/>
  <c r="N53" i="2"/>
  <c r="M32" i="2"/>
  <c r="M23" i="2"/>
  <c r="M45" i="2"/>
  <c r="M64" i="2"/>
  <c r="M21" i="2"/>
  <c r="K55" i="2"/>
  <c r="K58" i="2"/>
  <c r="K51" i="2"/>
  <c r="K35" i="2"/>
  <c r="K81" i="2"/>
  <c r="L44" i="2"/>
  <c r="L55" i="2"/>
  <c r="L50" i="2"/>
  <c r="L53" i="2"/>
  <c r="L70" i="2"/>
  <c r="L71" i="2"/>
  <c r="M66" i="2"/>
  <c r="M59" i="2"/>
  <c r="M47" i="2"/>
  <c r="M75" i="2"/>
  <c r="M48" i="2"/>
  <c r="L58" i="2"/>
  <c r="L65" i="2"/>
  <c r="L67" i="2"/>
  <c r="N46" i="2"/>
  <c r="M60" i="2"/>
  <c r="M68" i="2"/>
  <c r="M71" i="2"/>
  <c r="K28" i="2"/>
  <c r="K45" i="2"/>
  <c r="K47" i="2"/>
  <c r="K30" i="2"/>
  <c r="K31" i="2"/>
  <c r="K25" i="2"/>
  <c r="L76" i="2"/>
  <c r="L73" i="2"/>
  <c r="L21" i="2"/>
  <c r="L80" i="2"/>
  <c r="N78" i="2"/>
  <c r="N79" i="2"/>
  <c r="K42" i="2"/>
  <c r="L87" i="2"/>
  <c r="N70" i="2"/>
  <c r="K22" i="2"/>
  <c r="N36" i="2"/>
  <c r="M82" i="2"/>
  <c r="M61" i="2"/>
  <c r="M69" i="2"/>
  <c r="M79" i="2"/>
  <c r="K52" i="2"/>
  <c r="K32" i="2"/>
  <c r="K38" i="2"/>
  <c r="K39" i="2"/>
  <c r="K77" i="2"/>
  <c r="K68" i="2"/>
  <c r="L45" i="2"/>
  <c r="L41" i="2"/>
  <c r="L24" i="2"/>
  <c r="L81" i="2"/>
  <c r="L90" i="2"/>
  <c r="L29" i="2"/>
  <c r="L88" i="2"/>
  <c r="L64" i="2"/>
  <c r="L79" i="2"/>
  <c r="M37" i="2"/>
  <c r="M67" i="2"/>
  <c r="K23" i="2"/>
  <c r="L85" i="2"/>
  <c r="N28" i="2"/>
  <c r="N65" i="2"/>
  <c r="N57" i="2"/>
  <c r="N55" i="2"/>
  <c r="M51" i="2"/>
  <c r="M39" i="2"/>
  <c r="N71" i="2"/>
  <c r="M62" i="2"/>
  <c r="M77" i="2"/>
  <c r="M86" i="2"/>
  <c r="M87" i="2"/>
  <c r="N21" i="2"/>
  <c r="K36" i="2"/>
  <c r="K19" i="2"/>
  <c r="K79" i="2"/>
  <c r="K48" i="2"/>
  <c r="K49" i="2"/>
  <c r="M72" i="2"/>
  <c r="M34" i="2"/>
  <c r="L61" i="2"/>
  <c r="L18" i="2"/>
  <c r="L32" i="2"/>
  <c r="L27" i="2"/>
  <c r="L42" i="2"/>
  <c r="L36" i="2"/>
  <c r="L37" i="2"/>
  <c r="M53" i="2"/>
  <c r="J3" i="1"/>
  <c r="L3" i="1"/>
</calcChain>
</file>

<file path=xl/sharedStrings.xml><?xml version="1.0" encoding="utf-8"?>
<sst xmlns="http://schemas.openxmlformats.org/spreadsheetml/2006/main" count="169" uniqueCount="110">
  <si>
    <t>西北院黄金峡水利枢纽安全监测工程</t>
  </si>
  <si>
    <t>历史最大值</t>
  </si>
  <si>
    <t>历史最大值  日期</t>
  </si>
  <si>
    <t>历史最小值</t>
  </si>
  <si>
    <t xml:space="preserve">  锚索测力计　观测计算表</t>
  </si>
  <si>
    <t>（物理量单位）</t>
  </si>
  <si>
    <t>设计编号</t>
  </si>
  <si>
    <t>D01YBP</t>
  </si>
  <si>
    <t>部位</t>
  </si>
  <si>
    <t>右岸边坡</t>
  </si>
  <si>
    <t>仪器编号</t>
  </si>
  <si>
    <t>安装时间</t>
  </si>
  <si>
    <t>直线系数</t>
  </si>
  <si>
    <t>温度系数</t>
  </si>
  <si>
    <t>设计吨位（T)</t>
  </si>
  <si>
    <t>初始值(F)</t>
  </si>
  <si>
    <t>初始温度（℃）</t>
  </si>
  <si>
    <t>仪器型号</t>
  </si>
  <si>
    <t>BGK4900</t>
  </si>
  <si>
    <t>模数（F）</t>
  </si>
  <si>
    <t>P=G*(R1-R0)+K*(T1-T0)</t>
  </si>
  <si>
    <t>单弦测值</t>
  </si>
  <si>
    <t>观测日期</t>
  </si>
  <si>
    <t>间隔天数</t>
  </si>
  <si>
    <t>时间</t>
  </si>
  <si>
    <t>红</t>
  </si>
  <si>
    <t>黑</t>
  </si>
  <si>
    <t>蓝</t>
  </si>
  <si>
    <t>黄</t>
  </si>
  <si>
    <t>温度（℃）</t>
  </si>
  <si>
    <t>平均值（F）</t>
  </si>
  <si>
    <t>实测拉力（KN)</t>
  </si>
  <si>
    <t>预应力损失率</t>
  </si>
  <si>
    <t>备注</t>
  </si>
  <si>
    <t>基准值</t>
  </si>
  <si>
    <t>张拉卸载后</t>
  </si>
  <si>
    <t>黄金峡水利枢纽安全监测工程</t>
  </si>
  <si>
    <t xml:space="preserve"> 多点位移计M18ZPR 观测计算表</t>
  </si>
  <si>
    <t>孔号：</t>
  </si>
  <si>
    <t>M18ZPR</t>
  </si>
  <si>
    <t>部位：</t>
  </si>
  <si>
    <t>左岸边坡502m马道</t>
  </si>
  <si>
    <t>断面：</t>
  </si>
  <si>
    <t>高程：</t>
  </si>
  <si>
    <t>503m</t>
  </si>
  <si>
    <t>初读日期：</t>
  </si>
  <si>
    <t>2018.6.13</t>
  </si>
  <si>
    <t>仪器型号：</t>
  </si>
  <si>
    <t>BGK4450HP-100</t>
  </si>
  <si>
    <t>第一点</t>
  </si>
  <si>
    <t>第二点</t>
  </si>
  <si>
    <t>第三点</t>
  </si>
  <si>
    <t>第四点</t>
  </si>
  <si>
    <t>传感器号：</t>
  </si>
  <si>
    <t>锚头深度：</t>
  </si>
  <si>
    <t>10m</t>
  </si>
  <si>
    <t>20m</t>
  </si>
  <si>
    <t>30m</t>
  </si>
  <si>
    <t>45m</t>
  </si>
  <si>
    <t>基准模数</t>
  </si>
  <si>
    <t>测次间隔</t>
  </si>
  <si>
    <t>实测模数</t>
  </si>
  <si>
    <r>
      <t>区间位移</t>
    </r>
    <r>
      <rPr>
        <sz val="12"/>
        <rFont val="宋体"/>
        <family val="3"/>
        <charset val="134"/>
      </rPr>
      <t>mm</t>
    </r>
  </si>
  <si>
    <r>
      <t>区间位移变化率</t>
    </r>
    <r>
      <rPr>
        <sz val="12"/>
        <rFont val="宋体"/>
        <family val="3"/>
        <charset val="134"/>
      </rPr>
      <t>mm</t>
    </r>
    <r>
      <rPr>
        <sz val="12"/>
        <rFont val="宋体"/>
        <family val="3"/>
        <charset val="134"/>
      </rPr>
      <t>/d</t>
    </r>
  </si>
  <si>
    <t>0～10m</t>
  </si>
  <si>
    <t>0～20m</t>
  </si>
  <si>
    <t>0～30m</t>
  </si>
  <si>
    <t>0～45m</t>
  </si>
  <si>
    <t>0～10</t>
  </si>
  <si>
    <t>0～20</t>
  </si>
  <si>
    <t>0～30</t>
  </si>
  <si>
    <t>0～45</t>
  </si>
  <si>
    <t>5次数据平均值作为基准值</t>
  </si>
  <si>
    <t>上午9点30分测值</t>
  </si>
  <si>
    <t xml:space="preserve">   </t>
  </si>
  <si>
    <t>下午3点40分测值</t>
  </si>
  <si>
    <t>上午9点测值</t>
  </si>
  <si>
    <t>上午</t>
  </si>
  <si>
    <t xml:space="preserve"> </t>
  </si>
  <si>
    <t xml:space="preserve">  </t>
  </si>
  <si>
    <t>下午</t>
  </si>
  <si>
    <t>上午9点</t>
  </si>
  <si>
    <t>上午10点30</t>
  </si>
  <si>
    <t>下午6：00</t>
  </si>
  <si>
    <t>　锚杆应力计R15、R16YBP　观测计算表</t>
  </si>
  <si>
    <t>桩号</t>
  </si>
  <si>
    <t>断面</t>
  </si>
  <si>
    <t>BGK4911HP-32</t>
  </si>
  <si>
    <t>仪器基本   参数</t>
  </si>
  <si>
    <t>第一个点</t>
  </si>
  <si>
    <t>锚固深度</t>
  </si>
  <si>
    <t>1m</t>
  </si>
  <si>
    <t>R16YBP</t>
  </si>
  <si>
    <t>直线系数G</t>
  </si>
  <si>
    <t>直径(mm)</t>
  </si>
  <si>
    <t>传感器编号</t>
  </si>
  <si>
    <t>温度系数K</t>
  </si>
  <si>
    <t>基准温度</t>
  </si>
  <si>
    <t>第二个点</t>
  </si>
  <si>
    <t>6m</t>
  </si>
  <si>
    <t>R15YBP</t>
  </si>
  <si>
    <r>
      <t>截面积</t>
    </r>
    <r>
      <rPr>
        <sz val="11"/>
        <color indexed="8"/>
        <rFont val="Consolas"/>
        <family val="3"/>
      </rPr>
      <t>(m</t>
    </r>
    <r>
      <rPr>
        <vertAlign val="superscript"/>
        <sz val="11"/>
        <color indexed="8"/>
        <rFont val="Consolas"/>
        <family val="3"/>
      </rPr>
      <t>2</t>
    </r>
    <r>
      <rPr>
        <sz val="11"/>
        <color indexed="8"/>
        <rFont val="Consolas"/>
        <family val="3"/>
      </rPr>
      <t>)</t>
    </r>
  </si>
  <si>
    <t>实测荷载（kN）</t>
  </si>
  <si>
    <t>应力变化率(kN/d)</t>
  </si>
  <si>
    <r>
      <t>应力</t>
    </r>
    <r>
      <rPr>
        <sz val="11"/>
        <color indexed="8"/>
        <rFont val="Consolas"/>
        <family val="3"/>
      </rPr>
      <t>(MPa)</t>
    </r>
  </si>
  <si>
    <t>模数</t>
  </si>
  <si>
    <t>温度</t>
  </si>
  <si>
    <t>R16</t>
  </si>
  <si>
    <t>R15</t>
  </si>
  <si>
    <t>取基准值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</si>
</sst>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76" formatCode="0.00_ "/>
    <numFmt numFmtId="177" formatCode="0_ "/>
    <numFmt numFmtId="178" formatCode="yyyy/m/d;@"/>
    <numFmt numFmtId="179" formatCode="0.00000_ "/>
    <numFmt numFmtId="180" formatCode="0.00_);\(0.00\)"/>
    <numFmt numFmtId="181" formatCode="0.0_ "/>
    <numFmt numFmtId="182" formatCode="yyyy/mm/dd"/>
    <numFmt numFmtId="183" formatCode="0.0_);[Red]\(0.0\)"/>
    <numFmt numFmtId="184" formatCode="0.0;[Red]0.0"/>
    <numFmt numFmtId="185" formatCode="0.0000_ "/>
    <numFmt numFmtId="186" formatCode="yyyy/m/d\ h:mm;@"/>
    <numFmt numFmtId="187" formatCode="0;[Red]0"/>
    <numFmt numFmtId="188" formatCode="yyyy/mm/dd\ hh:mm"/>
    <numFmt numFmtId="189" formatCode="0.000000_);\(0.000000\)"/>
  </numFmts>
  <fonts count="29" x14ac:knownFonts="1">
    <font>
      <sz val="12"/>
      <name val="宋体"/>
      <family val="3"/>
      <charset val="134"/>
    </font>
    <font>
      <sz val="12"/>
      <name val="宋体"/>
      <family val="3"/>
      <charset val="134"/>
    </font>
    <font>
      <b/>
      <u/>
      <sz val="16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b/>
      <u/>
      <sz val="12"/>
      <name val="Times New Roman"/>
      <family val="1"/>
    </font>
    <font>
      <sz val="12"/>
      <name val="Times New Roman"/>
      <family val="1"/>
    </font>
    <font>
      <sz val="12"/>
      <name val="等线"/>
      <family val="3"/>
      <charset val="134"/>
      <scheme val="minor"/>
    </font>
    <font>
      <sz val="10"/>
      <name val="Consolas"/>
      <family val="3"/>
    </font>
    <font>
      <sz val="12"/>
      <name val="Consolas"/>
      <family val="3"/>
    </font>
    <font>
      <b/>
      <sz val="16"/>
      <name val="宋体"/>
      <family val="3"/>
      <charset val="134"/>
    </font>
    <font>
      <b/>
      <u/>
      <sz val="12"/>
      <name val="宋体"/>
      <family val="3"/>
      <charset val="134"/>
    </font>
    <font>
      <sz val="6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  <font>
      <sz val="12"/>
      <color indexed="8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Consolas"/>
      <family val="3"/>
    </font>
    <font>
      <b/>
      <sz val="12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vertAlign val="superscript"/>
      <sz val="11"/>
      <color indexed="8"/>
      <name val="Consolas"/>
      <family val="3"/>
    </font>
    <font>
      <sz val="11"/>
      <color rgb="FF000000"/>
      <name val="Consolas"/>
      <family val="3"/>
    </font>
    <font>
      <sz val="11"/>
      <color indexed="8"/>
      <name val="Lucida Console"/>
      <family val="3"/>
    </font>
    <font>
      <sz val="10"/>
      <color indexed="8"/>
      <name val="Consolas"/>
      <family val="3"/>
    </font>
    <font>
      <sz val="12"/>
      <color indexed="8"/>
      <name val="等线 Light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theme="3" tint="0.59999389629810485"/>
      </right>
      <top style="hair">
        <color theme="3" tint="0.59999389629810485"/>
      </top>
      <bottom style="hair">
        <color theme="3" tint="0.59999389629810485"/>
      </bottom>
      <diagonal/>
    </border>
    <border>
      <left style="hair">
        <color theme="3" tint="0.59999389629810485"/>
      </left>
      <right style="hair">
        <color theme="3" tint="0.59999389629810485"/>
      </right>
      <top style="hair">
        <color theme="3" tint="0.59999389629810485"/>
      </top>
      <bottom style="hair">
        <color theme="3" tint="0.5999938962981048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9" fillId="0" borderId="0">
      <alignment vertical="center"/>
    </xf>
  </cellStyleXfs>
  <cellXfs count="197">
    <xf numFmtId="0" fontId="0" fillId="0" borderId="0" xfId="0">
      <alignment vertical="center"/>
    </xf>
    <xf numFmtId="49" fontId="2" fillId="0" borderId="1" xfId="0" applyNumberFormat="1" applyFont="1" applyBorder="1" applyAlignment="1" applyProtection="1">
      <alignment horizontal="center" vertical="center" wrapText="1" shrinkToFi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0" fillId="0" borderId="0" xfId="0" applyAlignment="1"/>
    <xf numFmtId="49" fontId="7" fillId="0" borderId="1" xfId="0" applyNumberFormat="1" applyFont="1" applyBorder="1" applyAlignment="1" applyProtection="1">
      <alignment horizontal="center" vertical="center" wrapText="1" shrinkToFit="1"/>
      <protection locked="0"/>
    </xf>
    <xf numFmtId="176" fontId="0" fillId="0" borderId="1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176" fontId="6" fillId="0" borderId="0" xfId="0" applyNumberFormat="1" applyFont="1" applyBorder="1" applyAlignment="1"/>
    <xf numFmtId="14" fontId="6" fillId="0" borderId="0" xfId="0" applyNumberFormat="1" applyFont="1" applyBorder="1" applyAlignment="1"/>
    <xf numFmtId="49" fontId="0" fillId="0" borderId="2" xfId="0" applyNumberFormat="1" applyFont="1" applyBorder="1" applyAlignment="1" applyProtection="1">
      <alignment horizontal="center" vertical="center" shrinkToFit="1"/>
      <protection locked="0"/>
    </xf>
    <xf numFmtId="177" fontId="0" fillId="0" borderId="2" xfId="0" applyNumberFormat="1" applyFont="1" applyBorder="1" applyAlignment="1" applyProtection="1">
      <alignment horizontal="center" vertical="center" shrinkToFit="1"/>
      <protection hidden="1"/>
    </xf>
    <xf numFmtId="0" fontId="0" fillId="0" borderId="2" xfId="0" applyNumberFormat="1" applyFont="1" applyBorder="1" applyAlignment="1" applyProtection="1">
      <alignment horizontal="center" vertical="center" shrinkToFit="1"/>
      <protection locked="0"/>
    </xf>
    <xf numFmtId="0" fontId="0" fillId="0" borderId="2" xfId="0" applyNumberFormat="1" applyFont="1" applyBorder="1" applyAlignment="1" applyProtection="1">
      <alignment horizontal="center" vertical="center" shrinkToFit="1"/>
      <protection locked="0"/>
    </xf>
    <xf numFmtId="49" fontId="0" fillId="0" borderId="1" xfId="0" applyNumberFormat="1" applyFont="1" applyBorder="1" applyAlignment="1" applyProtection="1">
      <alignment horizontal="center" vertical="center" shrinkToFit="1"/>
      <protection locked="0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9" fontId="0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1" xfId="0" applyNumberFormat="1" applyFont="1" applyBorder="1" applyAlignment="1" applyProtection="1">
      <alignment horizontal="center" vertical="center" shrinkToFit="1"/>
      <protection locked="0"/>
    </xf>
    <xf numFmtId="180" fontId="0" fillId="0" borderId="1" xfId="0" applyNumberFormat="1" applyFont="1" applyBorder="1" applyAlignment="1" applyProtection="1">
      <alignment horizontal="center" vertical="center" shrinkToFit="1"/>
    </xf>
    <xf numFmtId="176" fontId="0" fillId="0" borderId="1" xfId="0" applyNumberFormat="1" applyFont="1" applyBorder="1" applyAlignment="1" applyProtection="1">
      <alignment horizontal="center" vertical="center" shrinkToFit="1"/>
      <protection hidden="1"/>
    </xf>
    <xf numFmtId="181" fontId="0" fillId="0" borderId="1" xfId="0" applyNumberFormat="1" applyFont="1" applyBorder="1" applyAlignment="1" applyProtection="1">
      <alignment horizontal="center" vertical="center" shrinkToFit="1"/>
    </xf>
    <xf numFmtId="0" fontId="0" fillId="0" borderId="3" xfId="0" applyFont="1" applyBorder="1" applyAlignment="1">
      <alignment horizontal="center"/>
    </xf>
    <xf numFmtId="0" fontId="8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1" xfId="0" applyNumberFormat="1" applyFont="1" applyBorder="1" applyAlignment="1" applyProtection="1">
      <alignment horizontal="center" vertical="center" shrinkToFit="1"/>
      <protection locked="0"/>
    </xf>
    <xf numFmtId="0" fontId="8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4" xfId="0" applyNumberFormat="1" applyFont="1" applyBorder="1" applyAlignment="1" applyProtection="1">
      <alignment horizontal="center" vertical="center" shrinkToFit="1"/>
      <protection locked="0"/>
    </xf>
    <xf numFmtId="0" fontId="0" fillId="0" borderId="1" xfId="0" applyFont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178" fontId="9" fillId="3" borderId="1" xfId="0" applyNumberFormat="1" applyFont="1" applyFill="1" applyBorder="1" applyAlignment="1" applyProtection="1">
      <alignment horizontal="center" vertical="center" shrinkToFit="1"/>
      <protection locked="0"/>
    </xf>
    <xf numFmtId="181" fontId="9" fillId="3" borderId="1" xfId="0" applyNumberFormat="1" applyFont="1" applyFill="1" applyBorder="1" applyAlignment="1" applyProtection="1">
      <alignment horizontal="center" vertical="center" shrinkToFit="1"/>
      <protection locked="0"/>
    </xf>
    <xf numFmtId="176" fontId="9" fillId="3" borderId="1" xfId="0" applyNumberFormat="1" applyFont="1" applyFill="1" applyBorder="1" applyAlignment="1" applyProtection="1">
      <alignment horizontal="center" vertical="center" shrinkToFit="1"/>
      <protection locked="0"/>
    </xf>
    <xf numFmtId="176" fontId="9" fillId="3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3" borderId="1" xfId="0" applyFont="1" applyFill="1" applyBorder="1" applyAlignment="1">
      <alignment horizontal="center" vertical="center"/>
    </xf>
    <xf numFmtId="0" fontId="0" fillId="2" borderId="5" xfId="0" applyNumberFormat="1" applyFon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182" fontId="9" fillId="0" borderId="4" xfId="0" applyNumberFormat="1" applyFont="1" applyFill="1" applyBorder="1" applyAlignment="1" applyProtection="1">
      <alignment horizontal="center" vertical="center"/>
      <protection locked="0"/>
    </xf>
    <xf numFmtId="177" fontId="9" fillId="0" borderId="1" xfId="0" applyNumberFormat="1" applyFont="1" applyBorder="1" applyAlignment="1" applyProtection="1">
      <alignment horizontal="center" vertical="center" shrinkToFit="1"/>
      <protection hidden="1"/>
    </xf>
    <xf numFmtId="183" fontId="9" fillId="0" borderId="2" xfId="0" applyNumberFormat="1" applyFont="1" applyFill="1" applyBorder="1" applyAlignment="1" applyProtection="1">
      <alignment horizontal="center" vertical="center"/>
      <protection locked="0"/>
    </xf>
    <xf numFmtId="181" fontId="9" fillId="0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/>
    </xf>
    <xf numFmtId="176" fontId="10" fillId="2" borderId="5" xfId="0" applyNumberFormat="1" applyFont="1" applyFill="1" applyBorder="1" applyAlignment="1" applyProtection="1">
      <alignment vertical="center" shrinkToFit="1"/>
      <protection hidden="1"/>
    </xf>
    <xf numFmtId="176" fontId="10" fillId="2" borderId="6" xfId="0" applyNumberFormat="1" applyFont="1" applyFill="1" applyBorder="1" applyAlignment="1"/>
    <xf numFmtId="176" fontId="10" fillId="2" borderId="6" xfId="0" applyNumberFormat="1" applyFont="1" applyFill="1" applyBorder="1" applyAlignment="1" applyProtection="1">
      <alignment vertical="center" shrinkToFit="1"/>
      <protection hidden="1"/>
    </xf>
    <xf numFmtId="10" fontId="9" fillId="0" borderId="2" xfId="0" applyNumberFormat="1" applyFont="1" applyFill="1" applyBorder="1" applyAlignment="1" applyProtection="1">
      <alignment horizontal="center" vertical="center"/>
    </xf>
    <xf numFmtId="181" fontId="9" fillId="0" borderId="1" xfId="0" applyNumberFormat="1" applyFont="1" applyBorder="1" applyAlignment="1">
      <alignment horizontal="center"/>
    </xf>
    <xf numFmtId="183" fontId="9" fillId="0" borderId="2" xfId="0" applyNumberFormat="1" applyFont="1" applyFill="1" applyBorder="1" applyAlignment="1" applyProtection="1">
      <alignment horizontal="center" vertical="center"/>
    </xf>
    <xf numFmtId="10" fontId="9" fillId="0" borderId="2" xfId="0" applyNumberFormat="1" applyFont="1" applyFill="1" applyBorder="1" applyAlignment="1" applyProtection="1">
      <alignment horizontal="center" vertical="center"/>
      <protection locked="0"/>
    </xf>
    <xf numFmtId="184" fontId="9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84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/>
    <xf numFmtId="184" fontId="11" fillId="0" borderId="1" xfId="0" applyNumberFormat="1" applyFont="1" applyBorder="1" applyAlignment="1">
      <alignment horizontal="center"/>
    </xf>
    <xf numFmtId="184" fontId="10" fillId="0" borderId="1" xfId="0" applyNumberFormat="1" applyFont="1" applyBorder="1" applyAlignment="1">
      <alignment horizontal="center"/>
    </xf>
    <xf numFmtId="176" fontId="10" fillId="0" borderId="1" xfId="0" applyNumberFormat="1" applyFont="1" applyBorder="1" applyAlignment="1">
      <alignment horizontal="center"/>
    </xf>
    <xf numFmtId="176" fontId="10" fillId="0" borderId="1" xfId="0" applyNumberFormat="1" applyFont="1" applyBorder="1" applyAlignment="1"/>
    <xf numFmtId="49" fontId="12" fillId="0" borderId="0" xfId="0" applyNumberFormat="1" applyFont="1" applyAlignment="1" applyProtection="1">
      <alignment horizontal="center" vertical="center" wrapText="1" shrinkToFit="1"/>
      <protection locked="0"/>
    </xf>
    <xf numFmtId="181" fontId="12" fillId="0" borderId="0" xfId="0" applyNumberFormat="1" applyFont="1" applyAlignment="1" applyProtection="1">
      <alignment horizontal="center" vertical="center" wrapText="1" shrinkToFit="1"/>
      <protection locked="0"/>
    </xf>
    <xf numFmtId="49" fontId="0" fillId="0" borderId="0" xfId="0" applyNumberFormat="1" applyFont="1" applyAlignment="1" applyProtection="1">
      <alignment horizontal="center" vertical="center" shrinkToFit="1"/>
      <protection locked="0"/>
    </xf>
    <xf numFmtId="49" fontId="13" fillId="0" borderId="0" xfId="0" applyNumberFormat="1" applyFont="1" applyAlignment="1" applyProtection="1">
      <alignment horizontal="center" vertical="center" wrapText="1" shrinkToFit="1"/>
      <protection locked="0"/>
    </xf>
    <xf numFmtId="181" fontId="13" fillId="0" borderId="0" xfId="0" applyNumberFormat="1" applyFont="1" applyAlignment="1" applyProtection="1">
      <alignment horizontal="center" vertical="center" wrapText="1" shrinkToFit="1"/>
      <protection locked="0"/>
    </xf>
    <xf numFmtId="49" fontId="14" fillId="0" borderId="0" xfId="0" applyNumberFormat="1" applyFont="1" applyAlignment="1" applyProtection="1">
      <alignment horizontal="center" vertical="center" shrinkToFit="1"/>
      <protection locked="0"/>
    </xf>
    <xf numFmtId="181" fontId="14" fillId="0" borderId="0" xfId="0" applyNumberFormat="1" applyFont="1" applyAlignment="1" applyProtection="1">
      <alignment horizontal="center" vertical="center" shrinkToFit="1"/>
      <protection locked="0"/>
    </xf>
    <xf numFmtId="181" fontId="0" fillId="0" borderId="1" xfId="0" applyNumberFormat="1" applyFont="1" applyBorder="1" applyAlignment="1" applyProtection="1">
      <alignment horizontal="center" vertical="center" shrinkToFit="1"/>
      <protection locked="0"/>
    </xf>
    <xf numFmtId="181" fontId="0" fillId="0" borderId="4" xfId="0" applyNumberFormat="1" applyFont="1" applyBorder="1" applyAlignment="1" applyProtection="1">
      <alignment horizontal="center" vertical="center" shrinkToFit="1"/>
      <protection locked="0"/>
    </xf>
    <xf numFmtId="181" fontId="0" fillId="0" borderId="7" xfId="0" applyNumberFormat="1" applyFont="1" applyBorder="1" applyAlignment="1" applyProtection="1">
      <alignment horizontal="center" vertical="center" shrinkToFit="1"/>
      <protection locked="0"/>
    </xf>
    <xf numFmtId="181" fontId="0" fillId="0" borderId="8" xfId="0" applyNumberFormat="1" applyFont="1" applyBorder="1" applyAlignment="1" applyProtection="1">
      <alignment horizontal="center" vertical="center" shrinkToFit="1"/>
      <protection locked="0"/>
    </xf>
    <xf numFmtId="178" fontId="0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8" xfId="0" applyNumberFormat="1" applyFont="1" applyBorder="1" applyAlignment="1" applyProtection="1">
      <alignment horizontal="center" vertical="center" shrinkToFit="1"/>
      <protection locked="0"/>
    </xf>
    <xf numFmtId="49" fontId="0" fillId="0" borderId="4" xfId="0" applyNumberFormat="1" applyFont="1" applyBorder="1" applyAlignment="1" applyProtection="1">
      <alignment horizontal="center" vertical="center" shrinkToFit="1"/>
      <protection locked="0"/>
    </xf>
    <xf numFmtId="49" fontId="0" fillId="0" borderId="8" xfId="0" applyNumberFormat="1" applyFont="1" applyBorder="1" applyAlignment="1" applyProtection="1">
      <alignment horizontal="center" vertical="center" shrinkToFit="1"/>
      <protection locked="0"/>
    </xf>
    <xf numFmtId="181" fontId="0" fillId="0" borderId="1" xfId="0" applyNumberFormat="1" applyFont="1" applyBorder="1" applyAlignment="1" applyProtection="1">
      <alignment horizontal="center" vertical="center" shrinkToFit="1"/>
      <protection locked="0"/>
    </xf>
    <xf numFmtId="49" fontId="0" fillId="0" borderId="1" xfId="0" applyNumberFormat="1" applyFont="1" applyBorder="1" applyAlignment="1" applyProtection="1">
      <alignment horizontal="center" vertical="center" shrinkToFit="1"/>
      <protection locked="0"/>
    </xf>
    <xf numFmtId="177" fontId="15" fillId="4" borderId="9" xfId="0" applyNumberFormat="1" applyFont="1" applyFill="1" applyBorder="1" applyAlignment="1">
      <alignment horizontal="center" vertical="center"/>
    </xf>
    <xf numFmtId="177" fontId="15" fillId="4" borderId="1" xfId="0" applyNumberFormat="1" applyFont="1" applyFill="1" applyBorder="1" applyAlignment="1">
      <alignment horizontal="center" vertical="center"/>
    </xf>
    <xf numFmtId="177" fontId="15" fillId="4" borderId="10" xfId="0" applyNumberFormat="1" applyFont="1" applyFill="1" applyBorder="1" applyAlignment="1">
      <alignment horizontal="center" vertical="center"/>
    </xf>
    <xf numFmtId="185" fontId="0" fillId="0" borderId="1" xfId="0" applyNumberFormat="1" applyFont="1" applyBorder="1" applyAlignment="1" applyProtection="1">
      <alignment horizontal="center" vertical="center" shrinkToFit="1"/>
      <protection locked="0"/>
    </xf>
    <xf numFmtId="181" fontId="0" fillId="0" borderId="1" xfId="0" applyNumberFormat="1" applyFont="1" applyBorder="1" applyAlignment="1" applyProtection="1">
      <alignment horizontal="right" vertical="center" shrinkToFit="1"/>
      <protection locked="0"/>
    </xf>
    <xf numFmtId="185" fontId="0" fillId="0" borderId="1" xfId="0" applyNumberFormat="1" applyFont="1" applyBorder="1" applyAlignment="1" applyProtection="1">
      <alignment horizontal="right" vertical="center" shrinkToFit="1"/>
      <protection locked="0"/>
    </xf>
    <xf numFmtId="178" fontId="0" fillId="5" borderId="1" xfId="0" applyNumberFormat="1" applyFont="1" applyFill="1" applyBorder="1" applyAlignment="1" applyProtection="1">
      <alignment horizontal="center" vertical="center" shrinkToFit="1"/>
      <protection locked="0"/>
    </xf>
    <xf numFmtId="181" fontId="0" fillId="5" borderId="1" xfId="0" applyNumberFormat="1" applyFont="1" applyFill="1" applyBorder="1" applyAlignment="1" applyProtection="1">
      <alignment horizontal="center" vertical="center" shrinkToFit="1"/>
      <protection locked="0"/>
    </xf>
    <xf numFmtId="176" fontId="0" fillId="5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5" borderId="3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Alignment="1" applyProtection="1">
      <alignment horizontal="center" vertical="center" shrinkToFit="1"/>
      <protection locked="0"/>
    </xf>
    <xf numFmtId="181" fontId="0" fillId="5" borderId="1" xfId="0" applyNumberFormat="1" applyFont="1" applyFill="1" applyBorder="1" applyAlignment="1" applyProtection="1">
      <alignment horizontal="center" vertical="center" shrinkToFit="1"/>
      <protection locked="0"/>
    </xf>
    <xf numFmtId="176" fontId="0" fillId="5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5" borderId="2" xfId="0" applyFont="1" applyFill="1" applyBorder="1" applyAlignment="1" applyProtection="1">
      <alignment horizontal="center" vertical="center" wrapText="1" shrinkToFit="1"/>
      <protection locked="0"/>
    </xf>
    <xf numFmtId="186" fontId="9" fillId="0" borderId="1" xfId="0" applyNumberFormat="1" applyFont="1" applyBorder="1" applyAlignment="1" applyProtection="1">
      <alignment horizontal="center" vertical="center" shrinkToFit="1"/>
      <protection locked="0"/>
    </xf>
    <xf numFmtId="187" fontId="9" fillId="0" borderId="2" xfId="0" applyNumberFormat="1" applyFont="1" applyBorder="1" applyAlignment="1" applyProtection="1">
      <alignment horizontal="center" vertical="center" shrinkToFit="1"/>
      <protection hidden="1"/>
    </xf>
    <xf numFmtId="0" fontId="0" fillId="0" borderId="1" xfId="0" applyFont="1" applyBorder="1" applyAlignment="1" applyProtection="1">
      <alignment horizontal="center" vertical="center" shrinkToFit="1"/>
      <protection locked="0"/>
    </xf>
    <xf numFmtId="181" fontId="9" fillId="0" borderId="1" xfId="0" applyNumberFormat="1" applyFont="1" applyBorder="1" applyAlignment="1" applyProtection="1">
      <alignment horizontal="center" vertical="center" shrinkToFit="1"/>
      <protection locked="0"/>
    </xf>
    <xf numFmtId="176" fontId="9" fillId="0" borderId="2" xfId="0" applyNumberFormat="1" applyFont="1" applyBorder="1" applyAlignment="1" applyProtection="1">
      <alignment horizontal="center" vertical="center" shrinkToFit="1"/>
      <protection hidden="1"/>
    </xf>
    <xf numFmtId="0" fontId="16" fillId="0" borderId="3" xfId="0" applyFont="1" applyBorder="1" applyAlignment="1" applyProtection="1">
      <alignment horizontal="center" vertical="center" wrapText="1" shrinkToFit="1"/>
      <protection locked="0"/>
    </xf>
    <xf numFmtId="187" fontId="9" fillId="0" borderId="2" xfId="0" applyNumberFormat="1" applyFont="1" applyBorder="1" applyAlignment="1" applyProtection="1">
      <alignment horizontal="center" vertical="center" shrinkToFit="1"/>
      <protection locked="0"/>
    </xf>
    <xf numFmtId="0" fontId="16" fillId="0" borderId="1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 shrinkToFit="1"/>
      <protection locked="0"/>
    </xf>
    <xf numFmtId="182" fontId="16" fillId="0" borderId="4" xfId="0" applyNumberFormat="1" applyFont="1" applyBorder="1" applyAlignment="1" applyProtection="1">
      <alignment horizontal="center" vertical="center"/>
      <protection locked="0"/>
    </xf>
    <xf numFmtId="177" fontId="9" fillId="0" borderId="2" xfId="0" applyNumberFormat="1" applyFont="1" applyBorder="1" applyAlignment="1" applyProtection="1">
      <alignment horizontal="center" vertical="center" shrinkToFit="1"/>
      <protection locked="0"/>
    </xf>
    <xf numFmtId="181" fontId="16" fillId="0" borderId="1" xfId="0" applyNumberFormat="1" applyFont="1" applyBorder="1" applyAlignment="1" applyProtection="1">
      <alignment horizontal="center" vertical="center"/>
      <protection locked="0"/>
    </xf>
    <xf numFmtId="176" fontId="16" fillId="0" borderId="2" xfId="0" applyNumberFormat="1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 shrinkToFit="1"/>
      <protection locked="0"/>
    </xf>
    <xf numFmtId="182" fontId="9" fillId="0" borderId="4" xfId="0" applyNumberFormat="1" applyFont="1" applyBorder="1" applyAlignment="1" applyProtection="1">
      <alignment horizontal="center" vertical="center"/>
      <protection locked="0"/>
    </xf>
    <xf numFmtId="181" fontId="9" fillId="0" borderId="1" xfId="0" applyNumberFormat="1" applyFont="1" applyBorder="1" applyAlignment="1" applyProtection="1">
      <alignment horizontal="center" vertical="center"/>
      <protection locked="0"/>
    </xf>
    <xf numFmtId="176" fontId="9" fillId="0" borderId="2" xfId="0" applyNumberFormat="1" applyFont="1" applyBorder="1" applyAlignment="1" applyProtection="1">
      <alignment horizontal="center" vertical="center"/>
      <protection hidden="1"/>
    </xf>
    <xf numFmtId="0" fontId="18" fillId="0" borderId="1" xfId="0" applyFont="1" applyBorder="1" applyAlignment="1" applyProtection="1">
      <alignment horizontal="center" vertical="center" shrinkToFit="1"/>
      <protection locked="0"/>
    </xf>
    <xf numFmtId="181" fontId="0" fillId="0" borderId="0" xfId="0" applyNumberFormat="1" applyFont="1" applyAlignment="1" applyProtection="1">
      <alignment horizontal="center" vertical="center" shrinkToFit="1"/>
      <protection locked="0"/>
    </xf>
    <xf numFmtId="181" fontId="9" fillId="0" borderId="1" xfId="0" applyNumberFormat="1" applyFont="1" applyFill="1" applyBorder="1" applyAlignment="1" applyProtection="1">
      <alignment horizontal="center" vertical="center"/>
      <protection locked="0"/>
    </xf>
    <xf numFmtId="188" fontId="9" fillId="0" borderId="4" xfId="0" applyNumberFormat="1" applyFont="1" applyBorder="1" applyAlignment="1" applyProtection="1">
      <alignment horizontal="center" vertical="center" shrinkToFit="1"/>
      <protection locked="0"/>
    </xf>
    <xf numFmtId="0" fontId="9" fillId="0" borderId="1" xfId="0" applyFont="1" applyBorder="1" applyAlignment="1" applyProtection="1">
      <alignment horizontal="center" vertical="center" shrinkToFit="1"/>
      <protection locked="0"/>
    </xf>
    <xf numFmtId="176" fontId="9" fillId="0" borderId="1" xfId="0" applyNumberFormat="1" applyFont="1" applyBorder="1" applyAlignment="1" applyProtection="1">
      <alignment vertical="center"/>
      <protection hidden="1"/>
    </xf>
    <xf numFmtId="176" fontId="9" fillId="0" borderId="2" xfId="0" applyNumberFormat="1" applyFont="1" applyBorder="1" applyAlignment="1" applyProtection="1">
      <alignment vertical="center"/>
      <protection hidden="1"/>
    </xf>
    <xf numFmtId="177" fontId="9" fillId="0" borderId="12" xfId="0" applyNumberFormat="1" applyFont="1" applyBorder="1" applyAlignment="1" applyProtection="1">
      <alignment horizontal="center" vertical="center" shrinkToFit="1"/>
      <protection locked="0"/>
    </xf>
    <xf numFmtId="177" fontId="9" fillId="0" borderId="1" xfId="0" applyNumberFormat="1" applyFont="1" applyBorder="1" applyAlignment="1" applyProtection="1">
      <alignment horizontal="center" vertical="center" shrinkToFit="1"/>
      <protection locked="0"/>
    </xf>
    <xf numFmtId="176" fontId="0" fillId="0" borderId="1" xfId="0" applyNumberFormat="1" applyFont="1" applyBorder="1" applyAlignment="1" applyProtection="1">
      <alignment horizontal="right" vertical="center" shrinkToFit="1"/>
      <protection locked="0"/>
    </xf>
    <xf numFmtId="176" fontId="0" fillId="0" borderId="1" xfId="0" applyNumberFormat="1" applyFont="1" applyBorder="1" applyAlignment="1" applyProtection="1">
      <alignment horizontal="center" vertical="center" shrinkToFit="1"/>
      <protection locked="0"/>
    </xf>
    <xf numFmtId="178" fontId="0" fillId="0" borderId="0" xfId="0" applyNumberFormat="1" applyFont="1" applyAlignment="1" applyProtection="1">
      <alignment horizontal="center" vertical="center" shrinkToFit="1"/>
      <protection locked="0"/>
    </xf>
    <xf numFmtId="176" fontId="0" fillId="0" borderId="0" xfId="0" applyNumberFormat="1" applyFont="1" applyAlignment="1" applyProtection="1">
      <alignment horizontal="right" vertical="center" shrinkToFit="1"/>
      <protection locked="0"/>
    </xf>
    <xf numFmtId="176" fontId="0" fillId="0" borderId="0" xfId="0" applyNumberFormat="1" applyFont="1" applyAlignment="1" applyProtection="1">
      <alignment horizontal="center" vertical="center" shrinkToFit="1"/>
      <protection locked="0"/>
    </xf>
    <xf numFmtId="181" fontId="0" fillId="0" borderId="0" xfId="0" applyNumberFormat="1" applyFont="1" applyAlignment="1" applyProtection="1">
      <alignment horizontal="right" vertical="center" shrinkToFit="1"/>
      <protection locked="0"/>
    </xf>
    <xf numFmtId="49" fontId="12" fillId="0" borderId="0" xfId="1" applyNumberFormat="1" applyFont="1" applyFill="1" applyBorder="1" applyAlignment="1" applyProtection="1">
      <alignment horizontal="center" vertical="center" wrapText="1" shrinkToFit="1"/>
      <protection locked="0"/>
    </xf>
    <xf numFmtId="49" fontId="12" fillId="0" borderId="0" xfId="1" applyNumberFormat="1" applyFont="1" applyFill="1" applyBorder="1" applyAlignment="1" applyProtection="1">
      <alignment horizontal="center" vertical="center" shrinkToFit="1"/>
      <protection locked="0"/>
    </xf>
    <xf numFmtId="181" fontId="12" fillId="0" borderId="0" xfId="1" applyNumberFormat="1" applyFont="1" applyFill="1" applyBorder="1" applyAlignment="1" applyProtection="1">
      <alignment horizontal="center" vertical="center" shrinkToFit="1"/>
      <protection locked="0"/>
    </xf>
    <xf numFmtId="0" fontId="19" fillId="0" borderId="0" xfId="1">
      <alignment vertical="center"/>
    </xf>
    <xf numFmtId="0" fontId="20" fillId="0" borderId="0" xfId="1" applyFont="1">
      <alignment vertical="center"/>
    </xf>
    <xf numFmtId="49" fontId="13" fillId="0" borderId="0" xfId="1" applyNumberFormat="1" applyFont="1" applyFill="1" applyBorder="1" applyAlignment="1" applyProtection="1">
      <alignment horizontal="center" vertical="center" wrapText="1" shrinkToFit="1"/>
      <protection locked="0"/>
    </xf>
    <xf numFmtId="49" fontId="21" fillId="0" borderId="0" xfId="1" applyNumberFormat="1" applyFont="1" applyFill="1" applyBorder="1" applyAlignment="1" applyProtection="1">
      <alignment horizontal="center" vertical="center" shrinkToFit="1"/>
      <protection locked="0"/>
    </xf>
    <xf numFmtId="181" fontId="21" fillId="0" borderId="0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1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181" fontId="4" fillId="0" borderId="1" xfId="1" applyNumberFormat="1" applyFont="1" applyBorder="1" applyAlignment="1">
      <alignment horizontal="center" vertical="center"/>
    </xf>
    <xf numFmtId="181" fontId="4" fillId="0" borderId="3" xfId="1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 wrapText="1"/>
    </xf>
    <xf numFmtId="181" fontId="4" fillId="0" borderId="14" xfId="1" applyNumberFormat="1" applyFont="1" applyBorder="1" applyAlignment="1">
      <alignment horizontal="center" vertical="center"/>
    </xf>
    <xf numFmtId="181" fontId="4" fillId="0" borderId="3" xfId="1" applyNumberFormat="1" applyFont="1" applyBorder="1" applyAlignment="1">
      <alignment horizontal="center" vertical="center"/>
    </xf>
    <xf numFmtId="181" fontId="4" fillId="0" borderId="8" xfId="1" applyNumberFormat="1" applyFont="1" applyBorder="1" applyAlignment="1">
      <alignment horizontal="center" vertical="center"/>
    </xf>
    <xf numFmtId="181" fontId="4" fillId="0" borderId="4" xfId="1" applyNumberFormat="1" applyFont="1" applyBorder="1" applyAlignment="1">
      <alignment horizontal="center" vertical="center"/>
    </xf>
    <xf numFmtId="189" fontId="4" fillId="0" borderId="4" xfId="1" applyNumberFormat="1" applyFont="1" applyBorder="1" applyAlignment="1">
      <alignment horizontal="center" vertical="center"/>
    </xf>
    <xf numFmtId="0" fontId="19" fillId="0" borderId="1" xfId="1" applyBorder="1" applyAlignment="1">
      <alignment horizontal="center" vertical="center"/>
    </xf>
    <xf numFmtId="181" fontId="4" fillId="0" borderId="15" xfId="1" applyNumberFormat="1" applyFont="1" applyBorder="1" applyAlignment="1">
      <alignment horizontal="center" vertical="center"/>
    </xf>
    <xf numFmtId="181" fontId="4" fillId="0" borderId="2" xfId="1" applyNumberFormat="1" applyFont="1" applyBorder="1" applyAlignment="1">
      <alignment horizontal="center" vertical="center"/>
    </xf>
    <xf numFmtId="0" fontId="22" fillId="0" borderId="1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81" fontId="4" fillId="0" borderId="4" xfId="1" applyNumberFormat="1" applyFont="1" applyBorder="1" applyAlignment="1">
      <alignment horizontal="center" vertical="center"/>
    </xf>
    <xf numFmtId="181" fontId="4" fillId="0" borderId="8" xfId="1" applyNumberFormat="1" applyFont="1" applyBorder="1" applyAlignment="1">
      <alignment horizontal="center" vertical="center"/>
    </xf>
    <xf numFmtId="0" fontId="23" fillId="6" borderId="1" xfId="1" applyFont="1" applyFill="1" applyBorder="1" applyAlignment="1">
      <alignment horizontal="center" vertical="center"/>
    </xf>
    <xf numFmtId="0" fontId="25" fillId="6" borderId="1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20" fillId="6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181" fontId="4" fillId="5" borderId="1" xfId="1" applyNumberFormat="1" applyFont="1" applyFill="1" applyBorder="1" applyAlignment="1">
      <alignment horizontal="center" vertical="center"/>
    </xf>
    <xf numFmtId="181" fontId="1" fillId="5" borderId="1" xfId="1" applyNumberFormat="1" applyFont="1" applyFill="1" applyBorder="1" applyAlignment="1" applyProtection="1">
      <alignment horizontal="center" vertical="center" shrinkToFit="1"/>
      <protection locked="0"/>
    </xf>
    <xf numFmtId="0" fontId="23" fillId="7" borderId="1" xfId="1" applyFont="1" applyFill="1" applyBorder="1" applyAlignment="1">
      <alignment horizontal="center" vertical="center"/>
    </xf>
    <xf numFmtId="0" fontId="20" fillId="7" borderId="1" xfId="1" applyFont="1" applyFill="1" applyBorder="1" applyAlignment="1">
      <alignment horizontal="center" vertical="center"/>
    </xf>
    <xf numFmtId="181" fontId="4" fillId="5" borderId="1" xfId="1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20" fillId="7" borderId="1" xfId="1" applyFont="1" applyFill="1" applyBorder="1" applyAlignment="1">
      <alignment horizontal="center" vertical="center"/>
    </xf>
    <xf numFmtId="186" fontId="9" fillId="0" borderId="1" xfId="1" applyNumberFormat="1" applyFont="1" applyFill="1" applyBorder="1" applyAlignment="1" applyProtection="1">
      <alignment horizontal="center" vertical="center" shrinkToFit="1"/>
      <protection locked="0"/>
    </xf>
    <xf numFmtId="0" fontId="18" fillId="0" borderId="16" xfId="1" applyFont="1" applyBorder="1" applyAlignment="1">
      <alignment horizontal="center" vertical="center"/>
    </xf>
    <xf numFmtId="181" fontId="18" fillId="0" borderId="1" xfId="1" applyNumberFormat="1" applyFont="1" applyBorder="1" applyAlignment="1">
      <alignment horizontal="center" vertical="center"/>
    </xf>
    <xf numFmtId="176" fontId="18" fillId="0" borderId="1" xfId="1" applyNumberFormat="1" applyFont="1" applyBorder="1" applyAlignment="1">
      <alignment horizontal="center" vertical="center"/>
    </xf>
    <xf numFmtId="180" fontId="18" fillId="0" borderId="1" xfId="1" applyNumberFormat="1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20" fillId="7" borderId="1" xfId="1" applyFont="1" applyFill="1" applyBorder="1">
      <alignment vertical="center"/>
    </xf>
    <xf numFmtId="0" fontId="18" fillId="0" borderId="8" xfId="1" applyFont="1" applyBorder="1" applyAlignment="1">
      <alignment horizontal="center" vertical="center"/>
    </xf>
    <xf numFmtId="181" fontId="18" fillId="0" borderId="1" xfId="1" applyNumberFormat="1" applyFont="1" applyBorder="1" applyAlignment="1">
      <alignment horizontal="center"/>
    </xf>
    <xf numFmtId="182" fontId="16" fillId="0" borderId="1" xfId="1" applyNumberFormat="1" applyFont="1" applyFill="1" applyBorder="1" applyAlignment="1" applyProtection="1">
      <alignment horizontal="center" vertical="center" shrinkToFit="1"/>
      <protection locked="0"/>
    </xf>
    <xf numFmtId="0" fontId="17" fillId="0" borderId="1" xfId="1" applyFont="1" applyBorder="1" applyAlignment="1">
      <alignment horizontal="center" vertical="center"/>
    </xf>
    <xf numFmtId="181" fontId="17" fillId="0" borderId="1" xfId="1" applyNumberFormat="1" applyFont="1" applyBorder="1" applyAlignment="1">
      <alignment horizontal="center" vertical="center"/>
    </xf>
    <xf numFmtId="176" fontId="17" fillId="0" borderId="1" xfId="1" applyNumberFormat="1" applyFont="1" applyBorder="1" applyAlignment="1">
      <alignment horizontal="center" vertical="center"/>
    </xf>
    <xf numFmtId="176" fontId="20" fillId="7" borderId="1" xfId="1" applyNumberFormat="1" applyFont="1" applyFill="1" applyBorder="1">
      <alignment vertical="center"/>
    </xf>
    <xf numFmtId="182" fontId="9" fillId="0" borderId="1" xfId="1" applyNumberFormat="1" applyFont="1" applyFill="1" applyBorder="1" applyAlignment="1" applyProtection="1">
      <alignment horizontal="center" vertical="center" shrinkToFit="1"/>
      <protection locked="0"/>
    </xf>
    <xf numFmtId="0" fontId="18" fillId="0" borderId="3" xfId="1" applyFont="1" applyBorder="1" applyAlignment="1">
      <alignment horizontal="center" vertical="center"/>
    </xf>
    <xf numFmtId="0" fontId="26" fillId="0" borderId="0" xfId="1" applyFont="1">
      <alignment vertical="center"/>
    </xf>
    <xf numFmtId="181" fontId="18" fillId="0" borderId="3" xfId="1" applyNumberFormat="1" applyFont="1" applyBorder="1" applyAlignment="1">
      <alignment horizontal="center" vertical="center"/>
    </xf>
    <xf numFmtId="176" fontId="18" fillId="0" borderId="3" xfId="1" applyNumberFormat="1" applyFont="1" applyBorder="1" applyAlignment="1">
      <alignment horizontal="center" vertical="center"/>
    </xf>
    <xf numFmtId="0" fontId="27" fillId="0" borderId="1" xfId="1" applyFont="1" applyBorder="1">
      <alignment vertical="center"/>
    </xf>
    <xf numFmtId="176" fontId="4" fillId="0" borderId="1" xfId="1" applyNumberFormat="1" applyFont="1" applyBorder="1" applyAlignment="1">
      <alignment horizontal="center" vertical="center"/>
    </xf>
    <xf numFmtId="0" fontId="4" fillId="0" borderId="1" xfId="1" applyFont="1" applyBorder="1">
      <alignment vertical="center"/>
    </xf>
    <xf numFmtId="14" fontId="4" fillId="0" borderId="1" xfId="1" applyNumberFormat="1" applyFont="1" applyBorder="1" applyAlignment="1">
      <alignment horizontal="center" vertical="center"/>
    </xf>
    <xf numFmtId="182" fontId="18" fillId="0" borderId="1" xfId="1" applyNumberFormat="1" applyFont="1" applyBorder="1" applyAlignment="1">
      <alignment horizontal="center" vertical="center"/>
    </xf>
    <xf numFmtId="181" fontId="28" fillId="0" borderId="1" xfId="1" applyNumberFormat="1" applyFont="1" applyBorder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7" fillId="0" borderId="0" xfId="1" applyFont="1">
      <alignment vertical="center"/>
    </xf>
    <xf numFmtId="181" fontId="4" fillId="0" borderId="0" xfId="1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>
      <alignment vertical="center"/>
    </xf>
    <xf numFmtId="181" fontId="27" fillId="0" borderId="0" xfId="1" applyNumberFormat="1" applyFont="1" applyAlignment="1">
      <alignment horizontal="center" vertical="center"/>
    </xf>
    <xf numFmtId="176" fontId="27" fillId="0" borderId="0" xfId="1" applyNumberFormat="1" applyFont="1" applyAlignment="1">
      <alignment horizontal="center" vertical="center"/>
    </xf>
  </cellXfs>
  <cellStyles count="2">
    <cellStyle name="常规" xfId="0" builtinId="0"/>
    <cellStyle name="常规 2" xfId="1"/>
  </cellStyles>
  <dxfs count="1">
    <dxf>
      <font>
        <b val="0"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锚索测力计</a:t>
            </a:r>
            <a:r>
              <a:rPr lang="en-US" altLang="zh-CN"/>
              <a:t>D01YBP</a:t>
            </a:r>
            <a:r>
              <a:rPr lang="zh-CN" altLang="en-US"/>
              <a:t>变化曲线图</a:t>
            </a:r>
          </a:p>
        </c:rich>
      </c:tx>
      <c:layout>
        <c:manualLayout>
          <c:xMode val="edge"/>
          <c:yMode val="edge"/>
          <c:x val="0.39868526072795119"/>
          <c:y val="3.342373177224580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20654265554806E-2"/>
          <c:y val="0.17680213586472901"/>
          <c:w val="0.83332264271969203"/>
          <c:h val="0.60525066745772804"/>
        </c:manualLayout>
      </c:layout>
      <c:lineChart>
        <c:grouping val="standard"/>
        <c:varyColors val="0"/>
        <c:ser>
          <c:idx val="0"/>
          <c:order val="0"/>
          <c:tx>
            <c:strRef>
              <c:f>D01YBP!$J$7</c:f>
              <c:strCache>
                <c:ptCount val="1"/>
                <c:pt idx="0">
                  <c:v>实测拉力（KN)</c:v>
                </c:pt>
              </c:strCache>
            </c:strRef>
          </c:tx>
          <c:spPr>
            <a:ln w="12700" cap="rnd" cmpd="sng" algn="ctr">
              <a:solidFill>
                <a:srgbClr val="000000"/>
              </a:soli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3"/>
            <c:spPr>
              <a:solidFill>
                <a:srgbClr val="0000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D01YBP!$A$8:$A$53</c:f>
              <c:numCache>
                <c:formatCode>yyyy/mm/dd</c:formatCode>
                <c:ptCount val="46"/>
                <c:pt idx="0">
                  <c:v>43201</c:v>
                </c:pt>
                <c:pt idx="1">
                  <c:v>43201</c:v>
                </c:pt>
                <c:pt idx="2">
                  <c:v>43202</c:v>
                </c:pt>
                <c:pt idx="3">
                  <c:v>43204</c:v>
                </c:pt>
                <c:pt idx="4">
                  <c:v>43205</c:v>
                </c:pt>
                <c:pt idx="5">
                  <c:v>43206</c:v>
                </c:pt>
                <c:pt idx="6">
                  <c:v>43207</c:v>
                </c:pt>
                <c:pt idx="7">
                  <c:v>43209</c:v>
                </c:pt>
                <c:pt idx="8">
                  <c:v>43211</c:v>
                </c:pt>
                <c:pt idx="9">
                  <c:v>43213</c:v>
                </c:pt>
                <c:pt idx="10">
                  <c:v>43214</c:v>
                </c:pt>
                <c:pt idx="11">
                  <c:v>43215</c:v>
                </c:pt>
                <c:pt idx="12">
                  <c:v>43216</c:v>
                </c:pt>
                <c:pt idx="13">
                  <c:v>43218</c:v>
                </c:pt>
                <c:pt idx="14">
                  <c:v>43222</c:v>
                </c:pt>
                <c:pt idx="15">
                  <c:v>43224</c:v>
                </c:pt>
                <c:pt idx="16">
                  <c:v>43227</c:v>
                </c:pt>
                <c:pt idx="17">
                  <c:v>43229</c:v>
                </c:pt>
                <c:pt idx="18">
                  <c:v>43231</c:v>
                </c:pt>
                <c:pt idx="19">
                  <c:v>43232</c:v>
                </c:pt>
                <c:pt idx="20">
                  <c:v>43233</c:v>
                </c:pt>
                <c:pt idx="21">
                  <c:v>43235</c:v>
                </c:pt>
                <c:pt idx="22">
                  <c:v>43237</c:v>
                </c:pt>
                <c:pt idx="23">
                  <c:v>43239</c:v>
                </c:pt>
                <c:pt idx="24">
                  <c:v>43241</c:v>
                </c:pt>
                <c:pt idx="25">
                  <c:v>43243</c:v>
                </c:pt>
                <c:pt idx="26">
                  <c:v>43245</c:v>
                </c:pt>
                <c:pt idx="27">
                  <c:v>43247</c:v>
                </c:pt>
                <c:pt idx="28">
                  <c:v>43250</c:v>
                </c:pt>
                <c:pt idx="29">
                  <c:v>43255</c:v>
                </c:pt>
                <c:pt idx="30">
                  <c:v>43260</c:v>
                </c:pt>
                <c:pt idx="31">
                  <c:v>43266</c:v>
                </c:pt>
                <c:pt idx="32">
                  <c:v>43287</c:v>
                </c:pt>
                <c:pt idx="33">
                  <c:v>43291</c:v>
                </c:pt>
                <c:pt idx="34">
                  <c:v>43294</c:v>
                </c:pt>
                <c:pt idx="35">
                  <c:v>43299</c:v>
                </c:pt>
                <c:pt idx="36">
                  <c:v>43305</c:v>
                </c:pt>
                <c:pt idx="37">
                  <c:v>43311</c:v>
                </c:pt>
                <c:pt idx="38">
                  <c:v>43316</c:v>
                </c:pt>
                <c:pt idx="39">
                  <c:v>43320</c:v>
                </c:pt>
                <c:pt idx="40">
                  <c:v>43328</c:v>
                </c:pt>
              </c:numCache>
            </c:numRef>
          </c:cat>
          <c:val>
            <c:numRef>
              <c:f>D01YBP!$J$8:$J$150</c:f>
              <c:numCache>
                <c:formatCode>0.0_);[Red]\(0.0\)</c:formatCode>
                <c:ptCount val="143"/>
                <c:pt idx="0">
                  <c:v>0</c:v>
                </c:pt>
                <c:pt idx="1">
                  <c:v>1068.8597577999999</c:v>
                </c:pt>
                <c:pt idx="2">
                  <c:v>1065.8163136500002</c:v>
                </c:pt>
                <c:pt idx="3">
                  <c:v>1065.7444209499999</c:v>
                </c:pt>
                <c:pt idx="4">
                  <c:v>1063.3917193499999</c:v>
                </c:pt>
                <c:pt idx="5">
                  <c:v>1059.2623951499995</c:v>
                </c:pt>
                <c:pt idx="6">
                  <c:v>1051.9689882999994</c:v>
                </c:pt>
                <c:pt idx="7">
                  <c:v>1047.57301925</c:v>
                </c:pt>
                <c:pt idx="8">
                  <c:v>1051.1234293999998</c:v>
                </c:pt>
                <c:pt idx="9">
                  <c:v>1048.8685102000002</c:v>
                </c:pt>
                <c:pt idx="10">
                  <c:v>1045.5305090999991</c:v>
                </c:pt>
                <c:pt idx="11">
                  <c:v>1045.45762365</c:v>
                </c:pt>
                <c:pt idx="12">
                  <c:v>1049.0707193999999</c:v>
                </c:pt>
                <c:pt idx="13">
                  <c:v>1046.0071988500001</c:v>
                </c:pt>
                <c:pt idx="14">
                  <c:v>1052.5195746999998</c:v>
                </c:pt>
                <c:pt idx="15">
                  <c:v>1041.4817074999999</c:v>
                </c:pt>
                <c:pt idx="16">
                  <c:v>1035.8673024999996</c:v>
                </c:pt>
                <c:pt idx="17">
                  <c:v>1036.4319349999996</c:v>
                </c:pt>
                <c:pt idx="18">
                  <c:v>1035.1984601999991</c:v>
                </c:pt>
                <c:pt idx="19">
                  <c:v>1044.0286025</c:v>
                </c:pt>
                <c:pt idx="20">
                  <c:v>1044.8998525499997</c:v>
                </c:pt>
                <c:pt idx="21">
                  <c:v>1044.5934519999996</c:v>
                </c:pt>
                <c:pt idx="22">
                  <c:v>1039.9412365000001</c:v>
                </c:pt>
                <c:pt idx="23">
                  <c:v>1040.6185101499998</c:v>
                </c:pt>
                <c:pt idx="24">
                  <c:v>1034.6482893500001</c:v>
                </c:pt>
                <c:pt idx="25">
                  <c:v>1032.5805035999999</c:v>
                </c:pt>
                <c:pt idx="26">
                  <c:v>1029.3445282500002</c:v>
                </c:pt>
                <c:pt idx="27">
                  <c:v>1028.9200334499997</c:v>
                </c:pt>
                <c:pt idx="28">
                  <c:v>1033.6929243500001</c:v>
                </c:pt>
                <c:pt idx="29">
                  <c:v>1037.8774586499999</c:v>
                </c:pt>
                <c:pt idx="30">
                  <c:v>1026.2400422499993</c:v>
                </c:pt>
                <c:pt idx="31">
                  <c:v>1029.3362954500003</c:v>
                </c:pt>
                <c:pt idx="32">
                  <c:v>1024.1449769499993</c:v>
                </c:pt>
                <c:pt idx="33">
                  <c:v>1026.5143426999994</c:v>
                </c:pt>
                <c:pt idx="34">
                  <c:v>1030.6938947999995</c:v>
                </c:pt>
                <c:pt idx="35">
                  <c:v>1025.5509434499997</c:v>
                </c:pt>
                <c:pt idx="36">
                  <c:v>1031.6400157999999</c:v>
                </c:pt>
                <c:pt idx="37">
                  <c:v>1044.2255756</c:v>
                </c:pt>
                <c:pt idx="38">
                  <c:v>1043.9285991500001</c:v>
                </c:pt>
                <c:pt idx="39">
                  <c:v>1040.2129373500002</c:v>
                </c:pt>
                <c:pt idx="40">
                  <c:v>1041.4271299500003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EF7-4916-B9EB-47E5E837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04832"/>
        <c:axId val="1"/>
      </c:lineChart>
      <c:lineChart>
        <c:grouping val="standard"/>
        <c:varyColors val="0"/>
        <c:ser>
          <c:idx val="1"/>
          <c:order val="1"/>
          <c:tx>
            <c:strRef>
              <c:f>D01YBP!$H$7</c:f>
              <c:strCache>
                <c:ptCount val="1"/>
                <c:pt idx="0">
                  <c:v>温度（℃）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circle"/>
            <c:size val="3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D01YBP!$A$8:$A$150</c:f>
              <c:numCache>
                <c:formatCode>yyyy/mm/dd</c:formatCode>
                <c:ptCount val="143"/>
                <c:pt idx="0">
                  <c:v>43201</c:v>
                </c:pt>
                <c:pt idx="1">
                  <c:v>43201</c:v>
                </c:pt>
                <c:pt idx="2">
                  <c:v>43202</c:v>
                </c:pt>
                <c:pt idx="3">
                  <c:v>43204</c:v>
                </c:pt>
                <c:pt idx="4">
                  <c:v>43205</c:v>
                </c:pt>
                <c:pt idx="5">
                  <c:v>43206</c:v>
                </c:pt>
                <c:pt idx="6">
                  <c:v>43207</c:v>
                </c:pt>
                <c:pt idx="7">
                  <c:v>43209</c:v>
                </c:pt>
                <c:pt idx="8">
                  <c:v>43211</c:v>
                </c:pt>
                <c:pt idx="9">
                  <c:v>43213</c:v>
                </c:pt>
                <c:pt idx="10">
                  <c:v>43214</c:v>
                </c:pt>
                <c:pt idx="11">
                  <c:v>43215</c:v>
                </c:pt>
                <c:pt idx="12">
                  <c:v>43216</c:v>
                </c:pt>
                <c:pt idx="13">
                  <c:v>43218</c:v>
                </c:pt>
                <c:pt idx="14">
                  <c:v>43222</c:v>
                </c:pt>
                <c:pt idx="15">
                  <c:v>43224</c:v>
                </c:pt>
                <c:pt idx="16">
                  <c:v>43227</c:v>
                </c:pt>
                <c:pt idx="17">
                  <c:v>43229</c:v>
                </c:pt>
                <c:pt idx="18">
                  <c:v>43231</c:v>
                </c:pt>
                <c:pt idx="19">
                  <c:v>43232</c:v>
                </c:pt>
                <c:pt idx="20">
                  <c:v>43233</c:v>
                </c:pt>
                <c:pt idx="21">
                  <c:v>43235</c:v>
                </c:pt>
                <c:pt idx="22">
                  <c:v>43237</c:v>
                </c:pt>
                <c:pt idx="23">
                  <c:v>43239</c:v>
                </c:pt>
                <c:pt idx="24">
                  <c:v>43241</c:v>
                </c:pt>
                <c:pt idx="25">
                  <c:v>43243</c:v>
                </c:pt>
                <c:pt idx="26">
                  <c:v>43245</c:v>
                </c:pt>
                <c:pt idx="27">
                  <c:v>43247</c:v>
                </c:pt>
                <c:pt idx="28">
                  <c:v>43250</c:v>
                </c:pt>
                <c:pt idx="29">
                  <c:v>43255</c:v>
                </c:pt>
                <c:pt idx="30">
                  <c:v>43260</c:v>
                </c:pt>
                <c:pt idx="31">
                  <c:v>43266</c:v>
                </c:pt>
                <c:pt idx="32">
                  <c:v>43287</c:v>
                </c:pt>
                <c:pt idx="33">
                  <c:v>43291</c:v>
                </c:pt>
                <c:pt idx="34">
                  <c:v>43294</c:v>
                </c:pt>
                <c:pt idx="35">
                  <c:v>43299</c:v>
                </c:pt>
                <c:pt idx="36">
                  <c:v>43305</c:v>
                </c:pt>
                <c:pt idx="37">
                  <c:v>43311</c:v>
                </c:pt>
                <c:pt idx="38">
                  <c:v>43316</c:v>
                </c:pt>
                <c:pt idx="39">
                  <c:v>43320</c:v>
                </c:pt>
                <c:pt idx="40">
                  <c:v>43328</c:v>
                </c:pt>
              </c:numCache>
            </c:numRef>
          </c:cat>
          <c:val>
            <c:numRef>
              <c:f>D01YBP!$H$8:$H$150</c:f>
              <c:numCache>
                <c:formatCode>0.0_);[Red]\(0.0\)</c:formatCode>
                <c:ptCount val="143"/>
                <c:pt idx="0">
                  <c:v>21.3</c:v>
                </c:pt>
                <c:pt idx="1">
                  <c:v>18.899999999999999</c:v>
                </c:pt>
                <c:pt idx="2">
                  <c:v>14.6</c:v>
                </c:pt>
                <c:pt idx="3" formatCode="0.0_ ">
                  <c:v>11.2</c:v>
                </c:pt>
                <c:pt idx="4" formatCode="0.0_ ">
                  <c:v>11.5</c:v>
                </c:pt>
                <c:pt idx="5" formatCode="0.0_ ">
                  <c:v>12.6</c:v>
                </c:pt>
                <c:pt idx="6" formatCode="0.0_ ">
                  <c:v>24.9</c:v>
                </c:pt>
                <c:pt idx="7" formatCode="0.0_ ">
                  <c:v>29.8</c:v>
                </c:pt>
                <c:pt idx="8" formatCode="0.0_ ">
                  <c:v>18.600000000000001</c:v>
                </c:pt>
                <c:pt idx="9" formatCode="0.0_ ">
                  <c:v>17.2</c:v>
                </c:pt>
                <c:pt idx="10" formatCode="0.0_ ">
                  <c:v>16</c:v>
                </c:pt>
                <c:pt idx="11" formatCode="0.0_ ">
                  <c:v>17.100000000000001</c:v>
                </c:pt>
                <c:pt idx="12" formatCode="0.0_ ">
                  <c:v>21.1</c:v>
                </c:pt>
                <c:pt idx="13" formatCode="0.0_ ">
                  <c:v>18</c:v>
                </c:pt>
                <c:pt idx="14" formatCode="0.0_ ">
                  <c:v>28.7</c:v>
                </c:pt>
                <c:pt idx="15" formatCode="0.0_ ">
                  <c:v>18.8</c:v>
                </c:pt>
                <c:pt idx="16" formatCode="0.0_ ">
                  <c:v>16.3</c:v>
                </c:pt>
                <c:pt idx="17" formatCode="0.0_ ">
                  <c:v>16.3</c:v>
                </c:pt>
                <c:pt idx="18" formatCode="0.0_ ">
                  <c:v>17.2</c:v>
                </c:pt>
                <c:pt idx="19" formatCode="0.0_ ">
                  <c:v>28.8</c:v>
                </c:pt>
                <c:pt idx="20" formatCode="0.0_ ">
                  <c:v>30.9</c:v>
                </c:pt>
                <c:pt idx="21" formatCode="0.0_ ">
                  <c:v>35.299999999999997</c:v>
                </c:pt>
                <c:pt idx="22" formatCode="0.0_ ">
                  <c:v>26.8</c:v>
                </c:pt>
                <c:pt idx="23" formatCode="0.0_ ">
                  <c:v>25.1</c:v>
                </c:pt>
                <c:pt idx="24" formatCode="0.0_ ">
                  <c:v>19</c:v>
                </c:pt>
                <c:pt idx="25" formatCode="0.0_ ">
                  <c:v>15</c:v>
                </c:pt>
                <c:pt idx="26" formatCode="0.0_ ">
                  <c:v>22.8</c:v>
                </c:pt>
                <c:pt idx="27" formatCode="0.0_ ">
                  <c:v>16.2</c:v>
                </c:pt>
                <c:pt idx="28" formatCode="0.0_ ">
                  <c:v>24</c:v>
                </c:pt>
                <c:pt idx="29" formatCode="0.0_ ">
                  <c:v>19.600000000000001</c:v>
                </c:pt>
                <c:pt idx="30" formatCode="0.0;[Red]0.0">
                  <c:v>18.3</c:v>
                </c:pt>
                <c:pt idx="31" formatCode="0.0;[Red]0.0">
                  <c:v>22.7</c:v>
                </c:pt>
                <c:pt idx="32" formatCode="0.0;[Red]0.0">
                  <c:v>25.7</c:v>
                </c:pt>
                <c:pt idx="33" formatCode="0.0;[Red]0.0">
                  <c:v>24.7</c:v>
                </c:pt>
                <c:pt idx="34" formatCode="0.0;[Red]0.0">
                  <c:v>35.4</c:v>
                </c:pt>
                <c:pt idx="35" formatCode="0.0;[Red]0.0">
                  <c:v>28.7</c:v>
                </c:pt>
                <c:pt idx="36" formatCode="0.0;[Red]0.0">
                  <c:v>27.4</c:v>
                </c:pt>
                <c:pt idx="37" formatCode="0.0;[Red]0.0">
                  <c:v>26.5</c:v>
                </c:pt>
                <c:pt idx="38" formatCode="0.0;[Red]0.0">
                  <c:v>25.6</c:v>
                </c:pt>
                <c:pt idx="39" formatCode="0.0;[Red]0.0">
                  <c:v>37.5</c:v>
                </c:pt>
                <c:pt idx="40" formatCode="0.0;[Red]0.0">
                  <c:v>34.200000000000003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EF7-4916-B9EB-47E5E837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56390483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93844707965721152"/>
              <c:y val="0.84087929626373892"/>
            </c:manualLayout>
          </c:layout>
          <c:overlay val="0"/>
        </c:title>
        <c:numFmt formatCode="yy/mm/dd" sourceLinked="0"/>
        <c:majorTickMark val="out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ysDash"/>
            <a:round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onsolas"/>
                <a:ea typeface="Consolas"/>
                <a:cs typeface="Consolas"/>
              </a:defRPr>
            </a:pPr>
            <a:endParaRPr lang="zh-CN"/>
          </a:p>
        </c:txPr>
        <c:crossAx val="1"/>
        <c:crosses val="autoZero"/>
        <c:auto val="1"/>
        <c:lblOffset val="100"/>
        <c:baseTimeUnit val="days"/>
        <c:majorUnit val="6"/>
        <c:majorTimeUnit val="days"/>
      </c:dateAx>
      <c:valAx>
        <c:axId val="1"/>
        <c:scaling>
          <c:orientation val="minMax"/>
          <c:min val="90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实测拉力</a:t>
                </a:r>
                <a:r>
                  <a:rPr lang="en-US" altLang="zh-CN"/>
                  <a:t>(KN)</a:t>
                </a:r>
              </a:p>
            </c:rich>
          </c:tx>
          <c:layout>
            <c:manualLayout>
              <c:xMode val="edge"/>
              <c:yMode val="edge"/>
              <c:x val="1.2103216013660942E-2"/>
              <c:y val="9.6861740263464696E-2"/>
            </c:manualLayout>
          </c:layout>
          <c:overlay val="0"/>
        </c:title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onsolas"/>
                <a:ea typeface="Consolas"/>
                <a:cs typeface="Consolas"/>
              </a:defRPr>
            </a:pPr>
            <a:endParaRPr lang="zh-CN"/>
          </a:p>
        </c:txPr>
        <c:crossAx val="563904832"/>
        <c:crossesAt val="42537"/>
        <c:crossBetween val="midCat"/>
        <c:majorUnit val="50"/>
        <c:minorUnit val="2"/>
      </c:valAx>
      <c:dateAx>
        <c:axId val="3"/>
        <c:scaling>
          <c:orientation val="minMax"/>
        </c:scaling>
        <c:delete val="1"/>
        <c:axPos val="b"/>
        <c:numFmt formatCode="yyyy/mm/dd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温度</a:t>
                </a:r>
                <a:r>
                  <a:rPr lang="en-US" altLang="zh-CN"/>
                  <a:t>(℃)</a:t>
                </a:r>
              </a:p>
            </c:rich>
          </c:tx>
          <c:layout>
            <c:manualLayout>
              <c:xMode val="edge"/>
              <c:yMode val="edge"/>
              <c:x val="0.90452581981469182"/>
              <c:y val="9.2097181439018461E-2"/>
            </c:manualLayout>
          </c:layout>
          <c:overlay val="0"/>
        </c:title>
        <c:numFmt formatCode="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ysDash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onsolas"/>
                <a:ea typeface="Consolas"/>
                <a:cs typeface="Consolas"/>
              </a:defRPr>
            </a:pPr>
            <a:endParaRPr lang="zh-CN"/>
          </a:p>
        </c:txPr>
        <c:crossAx val="3"/>
        <c:crosses val="max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t"/>
      <c:legendEntry>
        <c:idx val="0"/>
        <c:txPr>
          <a:bodyPr/>
          <a:lstStyle/>
          <a:p>
            <a:pPr>
              <a:defRPr sz="71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71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ayout>
        <c:manualLayout>
          <c:xMode val="edge"/>
          <c:yMode val="edge"/>
          <c:x val="0.37835246497802233"/>
          <c:y val="8.3455589428993587E-2"/>
          <c:w val="0.29631420168864442"/>
          <c:h val="6.7551947930499207E-2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FFFFFF">
              <a:alpha val="100000"/>
            </a:srgbClr>
          </a:solidFill>
          <a:prstDash val="solid"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900" b="0" i="0" u="none" strike="noStrike" baseline="0">
                <a:solidFill>
                  <a:srgbClr val="333333"/>
                </a:solidFill>
                <a:latin typeface="Calibri"/>
              </a:rPr>
              <a:t>D01YBP</a:t>
            </a:r>
            <a:r>
              <a:rPr lang="zh-CN" altLang="en-US" sz="900" b="0" i="0" u="none" strike="noStrike" baseline="0">
                <a:solidFill>
                  <a:srgbClr val="333333"/>
                </a:solidFill>
                <a:latin typeface="宋体"/>
                <a:ea typeface="宋体"/>
              </a:rPr>
              <a:t>单弦测值</a:t>
            </a:r>
            <a:endParaRPr lang="zh-CN" altLang="en-US"/>
          </a:p>
        </c:rich>
      </c:tx>
      <c:layout>
        <c:manualLayout>
          <c:xMode val="edge"/>
          <c:yMode val="edge"/>
          <c:x val="0.43983337668377037"/>
          <c:y val="4.74231247409863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39665887732"/>
          <c:y val="0.22982703785088801"/>
          <c:w val="0.84472555416554196"/>
          <c:h val="0.50995698454359895"/>
        </c:manualLayout>
      </c:layout>
      <c:lineChart>
        <c:grouping val="standard"/>
        <c:varyColors val="0"/>
        <c:ser>
          <c:idx val="0"/>
          <c:order val="0"/>
          <c:tx>
            <c:strRef>
              <c:f>D01YBP!$M$7</c:f>
              <c:strCache>
                <c:ptCount val="1"/>
                <c:pt idx="0">
                  <c:v>红</c:v>
                </c:pt>
              </c:strCache>
            </c:strRef>
          </c:tx>
          <c:spPr>
            <a:ln w="95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D01YBP!$A$8:$A$73</c:f>
              <c:numCache>
                <c:formatCode>yyyy/mm/dd</c:formatCode>
                <c:ptCount val="66"/>
                <c:pt idx="0">
                  <c:v>43201</c:v>
                </c:pt>
                <c:pt idx="1">
                  <c:v>43201</c:v>
                </c:pt>
                <c:pt idx="2">
                  <c:v>43202</c:v>
                </c:pt>
                <c:pt idx="3">
                  <c:v>43204</c:v>
                </c:pt>
                <c:pt idx="4">
                  <c:v>43205</c:v>
                </c:pt>
                <c:pt idx="5">
                  <c:v>43206</c:v>
                </c:pt>
                <c:pt idx="6">
                  <c:v>43207</c:v>
                </c:pt>
                <c:pt idx="7">
                  <c:v>43209</c:v>
                </c:pt>
                <c:pt idx="8">
                  <c:v>43211</c:v>
                </c:pt>
                <c:pt idx="9">
                  <c:v>43213</c:v>
                </c:pt>
                <c:pt idx="10">
                  <c:v>43214</c:v>
                </c:pt>
                <c:pt idx="11">
                  <c:v>43215</c:v>
                </c:pt>
                <c:pt idx="12">
                  <c:v>43216</c:v>
                </c:pt>
                <c:pt idx="13">
                  <c:v>43218</c:v>
                </c:pt>
                <c:pt idx="14">
                  <c:v>43222</c:v>
                </c:pt>
                <c:pt idx="15">
                  <c:v>43224</c:v>
                </c:pt>
                <c:pt idx="16">
                  <c:v>43227</c:v>
                </c:pt>
                <c:pt idx="17">
                  <c:v>43229</c:v>
                </c:pt>
                <c:pt idx="18">
                  <c:v>43231</c:v>
                </c:pt>
                <c:pt idx="19">
                  <c:v>43232</c:v>
                </c:pt>
                <c:pt idx="20">
                  <c:v>43233</c:v>
                </c:pt>
                <c:pt idx="21">
                  <c:v>43235</c:v>
                </c:pt>
                <c:pt idx="22">
                  <c:v>43237</c:v>
                </c:pt>
                <c:pt idx="23">
                  <c:v>43239</c:v>
                </c:pt>
                <c:pt idx="24">
                  <c:v>43241</c:v>
                </c:pt>
                <c:pt idx="25">
                  <c:v>43243</c:v>
                </c:pt>
                <c:pt idx="26">
                  <c:v>43245</c:v>
                </c:pt>
                <c:pt idx="27">
                  <c:v>43247</c:v>
                </c:pt>
                <c:pt idx="28">
                  <c:v>43250</c:v>
                </c:pt>
                <c:pt idx="29">
                  <c:v>43255</c:v>
                </c:pt>
                <c:pt idx="30">
                  <c:v>43260</c:v>
                </c:pt>
                <c:pt idx="31">
                  <c:v>43266</c:v>
                </c:pt>
                <c:pt idx="32">
                  <c:v>43287</c:v>
                </c:pt>
                <c:pt idx="33">
                  <c:v>43291</c:v>
                </c:pt>
                <c:pt idx="34">
                  <c:v>43294</c:v>
                </c:pt>
                <c:pt idx="35">
                  <c:v>43299</c:v>
                </c:pt>
                <c:pt idx="36">
                  <c:v>43305</c:v>
                </c:pt>
                <c:pt idx="37">
                  <c:v>43311</c:v>
                </c:pt>
                <c:pt idx="38">
                  <c:v>43316</c:v>
                </c:pt>
                <c:pt idx="39">
                  <c:v>43320</c:v>
                </c:pt>
                <c:pt idx="40">
                  <c:v>43328</c:v>
                </c:pt>
              </c:numCache>
            </c:numRef>
          </c:cat>
          <c:val>
            <c:numRef>
              <c:f>D01YBP!$M$9:$M$47</c:f>
              <c:numCache>
                <c:formatCode>0.00_ </c:formatCode>
                <c:ptCount val="39"/>
                <c:pt idx="0">
                  <c:v>1271.2953678000001</c:v>
                </c:pt>
                <c:pt idx="1">
                  <c:v>1263.4525474</c:v>
                </c:pt>
                <c:pt idx="2">
                  <c:v>1263.1726322</c:v>
                </c:pt>
                <c:pt idx="3">
                  <c:v>1260.2850156000004</c:v>
                </c:pt>
                <c:pt idx="4">
                  <c:v>1255.2047314000001</c:v>
                </c:pt>
                <c:pt idx="5">
                  <c:v>1248.4908158000003</c:v>
                </c:pt>
                <c:pt idx="6">
                  <c:v>1243.2478980000003</c:v>
                </c:pt>
                <c:pt idx="7">
                  <c:v>1245.9513594</c:v>
                </c:pt>
                <c:pt idx="8">
                  <c:v>1242.3888702000004</c:v>
                </c:pt>
                <c:pt idx="9">
                  <c:v>1239.9126766000004</c:v>
                </c:pt>
                <c:pt idx="10">
                  <c:v>1240.3004124000004</c:v>
                </c:pt>
                <c:pt idx="11">
                  <c:v>1242.6505144000002</c:v>
                </c:pt>
                <c:pt idx="12">
                  <c:v>1240.9094226000002</c:v>
                </c:pt>
                <c:pt idx="13">
                  <c:v>1246.4262622000003</c:v>
                </c:pt>
                <c:pt idx="14">
                  <c:v>1235.5072650000004</c:v>
                </c:pt>
                <c:pt idx="15">
                  <c:v>1230.0711650000001</c:v>
                </c:pt>
                <c:pt idx="16">
                  <c:v>1232.1513900000002</c:v>
                </c:pt>
                <c:pt idx="17">
                  <c:v>1230.3830002</c:v>
                </c:pt>
                <c:pt idx="18">
                  <c:v>1236.3899799999999</c:v>
                </c:pt>
                <c:pt idx="19">
                  <c:v>1237.1572188</c:v>
                </c:pt>
                <c:pt idx="20">
                  <c:v>1236.509067</c:v>
                </c:pt>
                <c:pt idx="21">
                  <c:v>1232.3026140000004</c:v>
                </c:pt>
                <c:pt idx="22">
                  <c:v>1232.5787014</c:v>
                </c:pt>
                <c:pt idx="23">
                  <c:v>1225.4197806000004</c:v>
                </c:pt>
                <c:pt idx="24">
                  <c:v>1224.6149886000001</c:v>
                </c:pt>
                <c:pt idx="25">
                  <c:v>1223.6524020000002</c:v>
                </c:pt>
                <c:pt idx="26">
                  <c:v>1220.9099422000006</c:v>
                </c:pt>
                <c:pt idx="27">
                  <c:v>1224.4644156000002</c:v>
                </c:pt>
                <c:pt idx="28">
                  <c:v>1226.8361824000006</c:v>
                </c:pt>
                <c:pt idx="29">
                  <c:v>1213.891196</c:v>
                </c:pt>
                <c:pt idx="30">
                  <c:v>1216.6902742000004</c:v>
                </c:pt>
                <c:pt idx="31">
                  <c:v>1209.2701432000001</c:v>
                </c:pt>
                <c:pt idx="32">
                  <c:v>1210.0793402000002</c:v>
                </c:pt>
                <c:pt idx="33">
                  <c:v>1216.0122248</c:v>
                </c:pt>
                <c:pt idx="34">
                  <c:v>1208.6256022000002</c:v>
                </c:pt>
                <c:pt idx="35">
                  <c:v>1218.0281758000001</c:v>
                </c:pt>
                <c:pt idx="36">
                  <c:v>1253.4962106000003</c:v>
                </c:pt>
                <c:pt idx="37">
                  <c:v>1252.8277654000003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22D-B768-7C2C7B1911EB}"/>
            </c:ext>
          </c:extLst>
        </c:ser>
        <c:ser>
          <c:idx val="1"/>
          <c:order val="1"/>
          <c:tx>
            <c:strRef>
              <c:f>D01YBP!$N$7</c:f>
              <c:strCache>
                <c:ptCount val="1"/>
                <c:pt idx="0">
                  <c:v>黑</c:v>
                </c:pt>
              </c:strCache>
            </c:strRef>
          </c:tx>
          <c:spPr>
            <a:ln w="12700" cap="rnd" cmpd="sng" algn="ctr">
              <a:solidFill>
                <a:schemeClr val="tx1"/>
              </a:soli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5"/>
            <c:spPr>
              <a:solidFill>
                <a:schemeClr val="tx1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D01YBP!$A$8:$A$73</c:f>
              <c:numCache>
                <c:formatCode>yyyy/mm/dd</c:formatCode>
                <c:ptCount val="66"/>
                <c:pt idx="0">
                  <c:v>43201</c:v>
                </c:pt>
                <c:pt idx="1">
                  <c:v>43201</c:v>
                </c:pt>
                <c:pt idx="2">
                  <c:v>43202</c:v>
                </c:pt>
                <c:pt idx="3">
                  <c:v>43204</c:v>
                </c:pt>
                <c:pt idx="4">
                  <c:v>43205</c:v>
                </c:pt>
                <c:pt idx="5">
                  <c:v>43206</c:v>
                </c:pt>
                <c:pt idx="6">
                  <c:v>43207</c:v>
                </c:pt>
                <c:pt idx="7">
                  <c:v>43209</c:v>
                </c:pt>
                <c:pt idx="8">
                  <c:v>43211</c:v>
                </c:pt>
                <c:pt idx="9">
                  <c:v>43213</c:v>
                </c:pt>
                <c:pt idx="10">
                  <c:v>43214</c:v>
                </c:pt>
                <c:pt idx="11">
                  <c:v>43215</c:v>
                </c:pt>
                <c:pt idx="12">
                  <c:v>43216</c:v>
                </c:pt>
                <c:pt idx="13">
                  <c:v>43218</c:v>
                </c:pt>
                <c:pt idx="14">
                  <c:v>43222</c:v>
                </c:pt>
                <c:pt idx="15">
                  <c:v>43224</c:v>
                </c:pt>
                <c:pt idx="16">
                  <c:v>43227</c:v>
                </c:pt>
                <c:pt idx="17">
                  <c:v>43229</c:v>
                </c:pt>
                <c:pt idx="18">
                  <c:v>43231</c:v>
                </c:pt>
                <c:pt idx="19">
                  <c:v>43232</c:v>
                </c:pt>
                <c:pt idx="20">
                  <c:v>43233</c:v>
                </c:pt>
                <c:pt idx="21">
                  <c:v>43235</c:v>
                </c:pt>
                <c:pt idx="22">
                  <c:v>43237</c:v>
                </c:pt>
                <c:pt idx="23">
                  <c:v>43239</c:v>
                </c:pt>
                <c:pt idx="24">
                  <c:v>43241</c:v>
                </c:pt>
                <c:pt idx="25">
                  <c:v>43243</c:v>
                </c:pt>
                <c:pt idx="26">
                  <c:v>43245</c:v>
                </c:pt>
                <c:pt idx="27">
                  <c:v>43247</c:v>
                </c:pt>
                <c:pt idx="28">
                  <c:v>43250</c:v>
                </c:pt>
                <c:pt idx="29">
                  <c:v>43255</c:v>
                </c:pt>
                <c:pt idx="30">
                  <c:v>43260</c:v>
                </c:pt>
                <c:pt idx="31">
                  <c:v>43266</c:v>
                </c:pt>
                <c:pt idx="32">
                  <c:v>43287</c:v>
                </c:pt>
                <c:pt idx="33">
                  <c:v>43291</c:v>
                </c:pt>
                <c:pt idx="34">
                  <c:v>43294</c:v>
                </c:pt>
                <c:pt idx="35">
                  <c:v>43299</c:v>
                </c:pt>
                <c:pt idx="36">
                  <c:v>43305</c:v>
                </c:pt>
                <c:pt idx="37">
                  <c:v>43311</c:v>
                </c:pt>
                <c:pt idx="38">
                  <c:v>43316</c:v>
                </c:pt>
                <c:pt idx="39">
                  <c:v>43320</c:v>
                </c:pt>
                <c:pt idx="40">
                  <c:v>43328</c:v>
                </c:pt>
              </c:numCache>
            </c:numRef>
          </c:cat>
          <c:val>
            <c:numRef>
              <c:f>D01YBP!$N$9:$N$57</c:f>
              <c:numCache>
                <c:formatCode>0.00_ </c:formatCode>
                <c:ptCount val="49"/>
                <c:pt idx="0">
                  <c:v>559.7395478000002</c:v>
                </c:pt>
                <c:pt idx="1">
                  <c:v>557.8402274</c:v>
                </c:pt>
                <c:pt idx="2">
                  <c:v>557.85748720000004</c:v>
                </c:pt>
                <c:pt idx="3">
                  <c:v>556.09913560000007</c:v>
                </c:pt>
                <c:pt idx="4">
                  <c:v>554.10947140000007</c:v>
                </c:pt>
                <c:pt idx="5">
                  <c:v>548.88143079999998</c:v>
                </c:pt>
                <c:pt idx="6">
                  <c:v>545.77817300000027</c:v>
                </c:pt>
                <c:pt idx="7">
                  <c:v>549.3137244000003</c:v>
                </c:pt>
                <c:pt idx="8">
                  <c:v>548.30694020000021</c:v>
                </c:pt>
                <c:pt idx="9">
                  <c:v>545.29583159999993</c:v>
                </c:pt>
                <c:pt idx="10">
                  <c:v>546.15904740000008</c:v>
                </c:pt>
                <c:pt idx="11">
                  <c:v>550.47050439999998</c:v>
                </c:pt>
                <c:pt idx="12">
                  <c:v>545.75766259999989</c:v>
                </c:pt>
                <c:pt idx="13">
                  <c:v>558.2283971999999</c:v>
                </c:pt>
                <c:pt idx="14">
                  <c:v>543.2678199999998</c:v>
                </c:pt>
                <c:pt idx="15">
                  <c:v>539.31759500000021</c:v>
                </c:pt>
                <c:pt idx="16">
                  <c:v>541.33838500000002</c:v>
                </c:pt>
                <c:pt idx="17">
                  <c:v>540.6398251999999</c:v>
                </c:pt>
                <c:pt idx="18">
                  <c:v>552.76861000000008</c:v>
                </c:pt>
                <c:pt idx="19">
                  <c:v>554.42737379999994</c:v>
                </c:pt>
                <c:pt idx="20">
                  <c:v>556.98871199999996</c:v>
                </c:pt>
                <c:pt idx="21">
                  <c:v>549.09728900000027</c:v>
                </c:pt>
                <c:pt idx="22">
                  <c:v>548.7195913999999</c:v>
                </c:pt>
                <c:pt idx="23">
                  <c:v>540.96632060000013</c:v>
                </c:pt>
                <c:pt idx="24">
                  <c:v>539.62661360000016</c:v>
                </c:pt>
                <c:pt idx="25">
                  <c:v>540.7442520000003</c:v>
                </c:pt>
                <c:pt idx="26">
                  <c:v>540.08201719999977</c:v>
                </c:pt>
                <c:pt idx="27">
                  <c:v>547.14315559999989</c:v>
                </c:pt>
                <c:pt idx="28">
                  <c:v>548.9205724000002</c:v>
                </c:pt>
                <c:pt idx="29">
                  <c:v>540.78982100000019</c:v>
                </c:pt>
                <c:pt idx="30">
                  <c:v>544.53985920000002</c:v>
                </c:pt>
                <c:pt idx="31">
                  <c:v>544.25192820000018</c:v>
                </c:pt>
                <c:pt idx="32">
                  <c:v>549.16214020000007</c:v>
                </c:pt>
                <c:pt idx="33">
                  <c:v>552.7770598000003</c:v>
                </c:pt>
                <c:pt idx="34">
                  <c:v>545.27156719999982</c:v>
                </c:pt>
                <c:pt idx="35">
                  <c:v>538.56725580000011</c:v>
                </c:pt>
                <c:pt idx="36">
                  <c:v>552.16321060000018</c:v>
                </c:pt>
                <c:pt idx="37">
                  <c:v>552.62403039999992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22D-B768-7C2C7B1911EB}"/>
            </c:ext>
          </c:extLst>
        </c:ser>
        <c:ser>
          <c:idx val="2"/>
          <c:order val="2"/>
          <c:tx>
            <c:strRef>
              <c:f>D01YBP!$O$7</c:f>
              <c:strCache>
                <c:ptCount val="1"/>
                <c:pt idx="0">
                  <c:v>蓝</c:v>
                </c:pt>
              </c:strCache>
            </c:strRef>
          </c:tx>
          <c:spPr>
            <a:ln w="1587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7"/>
            <c:spPr>
              <a:solidFill>
                <a:schemeClr val="tx2"/>
              </a:soli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D01YBP!$A$8:$A$73</c:f>
              <c:numCache>
                <c:formatCode>yyyy/mm/dd</c:formatCode>
                <c:ptCount val="66"/>
                <c:pt idx="0">
                  <c:v>43201</c:v>
                </c:pt>
                <c:pt idx="1">
                  <c:v>43201</c:v>
                </c:pt>
                <c:pt idx="2">
                  <c:v>43202</c:v>
                </c:pt>
                <c:pt idx="3">
                  <c:v>43204</c:v>
                </c:pt>
                <c:pt idx="4">
                  <c:v>43205</c:v>
                </c:pt>
                <c:pt idx="5">
                  <c:v>43206</c:v>
                </c:pt>
                <c:pt idx="6">
                  <c:v>43207</c:v>
                </c:pt>
                <c:pt idx="7">
                  <c:v>43209</c:v>
                </c:pt>
                <c:pt idx="8">
                  <c:v>43211</c:v>
                </c:pt>
                <c:pt idx="9">
                  <c:v>43213</c:v>
                </c:pt>
                <c:pt idx="10">
                  <c:v>43214</c:v>
                </c:pt>
                <c:pt idx="11">
                  <c:v>43215</c:v>
                </c:pt>
                <c:pt idx="12">
                  <c:v>43216</c:v>
                </c:pt>
                <c:pt idx="13">
                  <c:v>43218</c:v>
                </c:pt>
                <c:pt idx="14">
                  <c:v>43222</c:v>
                </c:pt>
                <c:pt idx="15">
                  <c:v>43224</c:v>
                </c:pt>
                <c:pt idx="16">
                  <c:v>43227</c:v>
                </c:pt>
                <c:pt idx="17">
                  <c:v>43229</c:v>
                </c:pt>
                <c:pt idx="18">
                  <c:v>43231</c:v>
                </c:pt>
                <c:pt idx="19">
                  <c:v>43232</c:v>
                </c:pt>
                <c:pt idx="20">
                  <c:v>43233</c:v>
                </c:pt>
                <c:pt idx="21">
                  <c:v>43235</c:v>
                </c:pt>
                <c:pt idx="22">
                  <c:v>43237</c:v>
                </c:pt>
                <c:pt idx="23">
                  <c:v>43239</c:v>
                </c:pt>
                <c:pt idx="24">
                  <c:v>43241</c:v>
                </c:pt>
                <c:pt idx="25">
                  <c:v>43243</c:v>
                </c:pt>
                <c:pt idx="26">
                  <c:v>43245</c:v>
                </c:pt>
                <c:pt idx="27">
                  <c:v>43247</c:v>
                </c:pt>
                <c:pt idx="28">
                  <c:v>43250</c:v>
                </c:pt>
                <c:pt idx="29">
                  <c:v>43255</c:v>
                </c:pt>
                <c:pt idx="30">
                  <c:v>43260</c:v>
                </c:pt>
                <c:pt idx="31">
                  <c:v>43266</c:v>
                </c:pt>
                <c:pt idx="32">
                  <c:v>43287</c:v>
                </c:pt>
                <c:pt idx="33">
                  <c:v>43291</c:v>
                </c:pt>
                <c:pt idx="34">
                  <c:v>43294</c:v>
                </c:pt>
                <c:pt idx="35">
                  <c:v>43299</c:v>
                </c:pt>
                <c:pt idx="36">
                  <c:v>43305</c:v>
                </c:pt>
                <c:pt idx="37">
                  <c:v>43311</c:v>
                </c:pt>
                <c:pt idx="38">
                  <c:v>43316</c:v>
                </c:pt>
                <c:pt idx="39">
                  <c:v>43320</c:v>
                </c:pt>
                <c:pt idx="40">
                  <c:v>43328</c:v>
                </c:pt>
              </c:numCache>
            </c:numRef>
          </c:cat>
          <c:val>
            <c:numRef>
              <c:f>D01YBP!$O$9:$O$57</c:f>
              <c:numCache>
                <c:formatCode>0.00_ </c:formatCode>
                <c:ptCount val="49"/>
                <c:pt idx="0">
                  <c:v>806.98914780000018</c:v>
                </c:pt>
                <c:pt idx="1">
                  <c:v>801.10768240000016</c:v>
                </c:pt>
                <c:pt idx="2">
                  <c:v>800.88720220000039</c:v>
                </c:pt>
                <c:pt idx="3">
                  <c:v>797.99958560000005</c:v>
                </c:pt>
                <c:pt idx="4">
                  <c:v>793.51365140000019</c:v>
                </c:pt>
                <c:pt idx="5">
                  <c:v>787.33465079999985</c:v>
                </c:pt>
                <c:pt idx="6">
                  <c:v>783.28043300000002</c:v>
                </c:pt>
                <c:pt idx="7">
                  <c:v>785.68671940000024</c:v>
                </c:pt>
                <c:pt idx="8">
                  <c:v>783.90728020000006</c:v>
                </c:pt>
                <c:pt idx="9">
                  <c:v>779.17255660000001</c:v>
                </c:pt>
                <c:pt idx="10">
                  <c:v>778.66876739999998</c:v>
                </c:pt>
                <c:pt idx="11">
                  <c:v>784.40666440000018</c:v>
                </c:pt>
                <c:pt idx="12">
                  <c:v>779.75325760000032</c:v>
                </c:pt>
                <c:pt idx="13">
                  <c:v>789.3711122000002</c:v>
                </c:pt>
                <c:pt idx="14">
                  <c:v>776.37189000000023</c:v>
                </c:pt>
                <c:pt idx="15">
                  <c:v>768.49895499999991</c:v>
                </c:pt>
                <c:pt idx="16">
                  <c:v>768.43952000000024</c:v>
                </c:pt>
                <c:pt idx="17">
                  <c:v>767.80039520000037</c:v>
                </c:pt>
                <c:pt idx="18">
                  <c:v>782.66319000000021</c:v>
                </c:pt>
                <c:pt idx="19">
                  <c:v>783.90590880000025</c:v>
                </c:pt>
                <c:pt idx="20">
                  <c:v>783.91154200000005</c:v>
                </c:pt>
                <c:pt idx="21">
                  <c:v>776.67390400000011</c:v>
                </c:pt>
                <c:pt idx="22">
                  <c:v>777.90095140000017</c:v>
                </c:pt>
                <c:pt idx="23">
                  <c:v>772.70338560000039</c:v>
                </c:pt>
                <c:pt idx="24">
                  <c:v>767.67870860000005</c:v>
                </c:pt>
                <c:pt idx="25">
                  <c:v>763.09058700000003</c:v>
                </c:pt>
                <c:pt idx="26">
                  <c:v>764.44914220000032</c:v>
                </c:pt>
                <c:pt idx="27">
                  <c:v>771.56971560000011</c:v>
                </c:pt>
                <c:pt idx="28">
                  <c:v>776.97266740000009</c:v>
                </c:pt>
                <c:pt idx="29">
                  <c:v>766.28621099999998</c:v>
                </c:pt>
                <c:pt idx="30">
                  <c:v>770.92777420000039</c:v>
                </c:pt>
                <c:pt idx="31">
                  <c:v>768.67848819999995</c:v>
                </c:pt>
                <c:pt idx="32">
                  <c:v>772.16226019999999</c:v>
                </c:pt>
                <c:pt idx="33">
                  <c:v>776.54983480000033</c:v>
                </c:pt>
                <c:pt idx="34">
                  <c:v>772.13496220000025</c:v>
                </c:pt>
                <c:pt idx="35">
                  <c:v>783.3800207999999</c:v>
                </c:pt>
                <c:pt idx="36">
                  <c:v>783.18705560000001</c:v>
                </c:pt>
                <c:pt idx="37">
                  <c:v>782.87522040000022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22D-B768-7C2C7B1911EB}"/>
            </c:ext>
          </c:extLst>
        </c:ser>
        <c:ser>
          <c:idx val="3"/>
          <c:order val="3"/>
          <c:tx>
            <c:strRef>
              <c:f>D01YBP!$P$7</c:f>
              <c:strCache>
                <c:ptCount val="1"/>
                <c:pt idx="0">
                  <c:v>黄</c:v>
                </c:pt>
              </c:strCache>
            </c:strRef>
          </c:tx>
          <c:spPr>
            <a:ln w="9525" cap="rnd" cmpd="sng" algn="ctr">
              <a:solidFill>
                <a:srgbClr val="FFC000"/>
              </a:soli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5"/>
            <c:spPr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ang="5400000" scaled="0"/>
              </a:gradFill>
              <a:ln w="9525" cap="flat" cmpd="sng" algn="ctr">
                <a:solidFill>
                  <a:srgbClr val="FFC000"/>
                </a:solidFill>
                <a:prstDash val="solid"/>
                <a:round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D01YBP!$A$8:$A$73</c:f>
              <c:numCache>
                <c:formatCode>yyyy/mm/dd</c:formatCode>
                <c:ptCount val="66"/>
                <c:pt idx="0">
                  <c:v>43201</c:v>
                </c:pt>
                <c:pt idx="1">
                  <c:v>43201</c:v>
                </c:pt>
                <c:pt idx="2">
                  <c:v>43202</c:v>
                </c:pt>
                <c:pt idx="3">
                  <c:v>43204</c:v>
                </c:pt>
                <c:pt idx="4">
                  <c:v>43205</c:v>
                </c:pt>
                <c:pt idx="5">
                  <c:v>43206</c:v>
                </c:pt>
                <c:pt idx="6">
                  <c:v>43207</c:v>
                </c:pt>
                <c:pt idx="7">
                  <c:v>43209</c:v>
                </c:pt>
                <c:pt idx="8">
                  <c:v>43211</c:v>
                </c:pt>
                <c:pt idx="9">
                  <c:v>43213</c:v>
                </c:pt>
                <c:pt idx="10">
                  <c:v>43214</c:v>
                </c:pt>
                <c:pt idx="11">
                  <c:v>43215</c:v>
                </c:pt>
                <c:pt idx="12">
                  <c:v>43216</c:v>
                </c:pt>
                <c:pt idx="13">
                  <c:v>43218</c:v>
                </c:pt>
                <c:pt idx="14">
                  <c:v>43222</c:v>
                </c:pt>
                <c:pt idx="15">
                  <c:v>43224</c:v>
                </c:pt>
                <c:pt idx="16">
                  <c:v>43227</c:v>
                </c:pt>
                <c:pt idx="17">
                  <c:v>43229</c:v>
                </c:pt>
                <c:pt idx="18">
                  <c:v>43231</c:v>
                </c:pt>
                <c:pt idx="19">
                  <c:v>43232</c:v>
                </c:pt>
                <c:pt idx="20">
                  <c:v>43233</c:v>
                </c:pt>
                <c:pt idx="21">
                  <c:v>43235</c:v>
                </c:pt>
                <c:pt idx="22">
                  <c:v>43237</c:v>
                </c:pt>
                <c:pt idx="23">
                  <c:v>43239</c:v>
                </c:pt>
                <c:pt idx="24">
                  <c:v>43241</c:v>
                </c:pt>
                <c:pt idx="25">
                  <c:v>43243</c:v>
                </c:pt>
                <c:pt idx="26">
                  <c:v>43245</c:v>
                </c:pt>
                <c:pt idx="27">
                  <c:v>43247</c:v>
                </c:pt>
                <c:pt idx="28">
                  <c:v>43250</c:v>
                </c:pt>
                <c:pt idx="29">
                  <c:v>43255</c:v>
                </c:pt>
                <c:pt idx="30">
                  <c:v>43260</c:v>
                </c:pt>
                <c:pt idx="31">
                  <c:v>43266</c:v>
                </c:pt>
                <c:pt idx="32">
                  <c:v>43287</c:v>
                </c:pt>
                <c:pt idx="33">
                  <c:v>43291</c:v>
                </c:pt>
                <c:pt idx="34">
                  <c:v>43294</c:v>
                </c:pt>
                <c:pt idx="35">
                  <c:v>43299</c:v>
                </c:pt>
                <c:pt idx="36">
                  <c:v>43305</c:v>
                </c:pt>
                <c:pt idx="37">
                  <c:v>43311</c:v>
                </c:pt>
                <c:pt idx="38">
                  <c:v>43316</c:v>
                </c:pt>
                <c:pt idx="39">
                  <c:v>43320</c:v>
                </c:pt>
                <c:pt idx="40">
                  <c:v>43328</c:v>
                </c:pt>
              </c:numCache>
            </c:numRef>
          </c:cat>
          <c:val>
            <c:numRef>
              <c:f>D01YBP!$P$9:$P$68</c:f>
              <c:numCache>
                <c:formatCode>0.00_ </c:formatCode>
                <c:ptCount val="60"/>
                <c:pt idx="0">
                  <c:v>1637.4149678000001</c:v>
                </c:pt>
                <c:pt idx="1">
                  <c:v>1640.8647974</c:v>
                </c:pt>
                <c:pt idx="2">
                  <c:v>1641.0603622000001</c:v>
                </c:pt>
                <c:pt idx="3">
                  <c:v>1639.1831406000003</c:v>
                </c:pt>
                <c:pt idx="4">
                  <c:v>1634.2217264000001</c:v>
                </c:pt>
                <c:pt idx="5">
                  <c:v>1623.1690558</c:v>
                </c:pt>
                <c:pt idx="6">
                  <c:v>1617.9855730000002</c:v>
                </c:pt>
                <c:pt idx="7">
                  <c:v>1623.5419144</c:v>
                </c:pt>
                <c:pt idx="8">
                  <c:v>1620.8709502000002</c:v>
                </c:pt>
                <c:pt idx="9">
                  <c:v>1617.7409716000002</c:v>
                </c:pt>
                <c:pt idx="10">
                  <c:v>1616.7022674</c:v>
                </c:pt>
                <c:pt idx="11">
                  <c:v>1618.7551944000004</c:v>
                </c:pt>
                <c:pt idx="12">
                  <c:v>1617.6084526000004</c:v>
                </c:pt>
                <c:pt idx="13">
                  <c:v>1616.0525272000002</c:v>
                </c:pt>
                <c:pt idx="14">
                  <c:v>1610.7798550000002</c:v>
                </c:pt>
                <c:pt idx="15">
                  <c:v>1605.5814950000004</c:v>
                </c:pt>
                <c:pt idx="16">
                  <c:v>1603.7984450000004</c:v>
                </c:pt>
                <c:pt idx="17">
                  <c:v>1601.9706202000004</c:v>
                </c:pt>
                <c:pt idx="18">
                  <c:v>1604.2926299999999</c:v>
                </c:pt>
                <c:pt idx="19">
                  <c:v>1604.1089088000003</c:v>
                </c:pt>
                <c:pt idx="20">
                  <c:v>1600.964487</c:v>
                </c:pt>
                <c:pt idx="21">
                  <c:v>1601.6911390000002</c:v>
                </c:pt>
                <c:pt idx="22">
                  <c:v>1603.2747964</c:v>
                </c:pt>
                <c:pt idx="23">
                  <c:v>1599.5036706000001</c:v>
                </c:pt>
                <c:pt idx="24">
                  <c:v>1598.4017036</c:v>
                </c:pt>
                <c:pt idx="25">
                  <c:v>1589.8908720000002</c:v>
                </c:pt>
                <c:pt idx="26">
                  <c:v>1590.2390322000003</c:v>
                </c:pt>
                <c:pt idx="27">
                  <c:v>1591.5944106000002</c:v>
                </c:pt>
                <c:pt idx="28">
                  <c:v>1598.7804124000002</c:v>
                </c:pt>
                <c:pt idx="29">
                  <c:v>1583.992941</c:v>
                </c:pt>
                <c:pt idx="30">
                  <c:v>1585.1872742000005</c:v>
                </c:pt>
                <c:pt idx="31">
                  <c:v>1574.3793482000001</c:v>
                </c:pt>
                <c:pt idx="32">
                  <c:v>1574.6536302000004</c:v>
                </c:pt>
                <c:pt idx="33">
                  <c:v>1577.4364598000004</c:v>
                </c:pt>
                <c:pt idx="34">
                  <c:v>1576.1716422000006</c:v>
                </c:pt>
                <c:pt idx="35">
                  <c:v>1586.5846108000005</c:v>
                </c:pt>
                <c:pt idx="36">
                  <c:v>1588.0558255999999</c:v>
                </c:pt>
                <c:pt idx="37">
                  <c:v>1587.3873804000002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22D-B768-7C2C7B191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07784"/>
        <c:axId val="1"/>
      </c:lineChart>
      <c:dateAx>
        <c:axId val="56390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日期</a:t>
                </a:r>
              </a:p>
            </c:rich>
          </c:tx>
          <c:layout/>
          <c:overlay val="0"/>
        </c:title>
        <c:numFmt formatCode="yyyy/mm/dd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2">
                <a:lumMod val="60000"/>
                <a:lumOff val="40000"/>
              </a:schemeClr>
            </a:solidFill>
            <a:prstDash val="solid"/>
            <a:round/>
          </a:ln>
          <a:effectLst/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  <c:max val="15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  <a:headEnd type="none"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333333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 sz="1000" b="0" i="0" u="none" strike="noStrike" baseline="0">
                    <a:solidFill>
                      <a:srgbClr val="333333"/>
                    </a:solidFill>
                    <a:latin typeface="宋体"/>
                    <a:ea typeface="宋体"/>
                  </a:rPr>
                  <a:t>拉力</a:t>
                </a:r>
                <a:r>
                  <a:rPr lang="zh-CN" altLang="en-US" sz="1000" b="0" i="0" u="none" strike="noStrike" baseline="0">
                    <a:solidFill>
                      <a:srgbClr val="333333"/>
                    </a:solidFill>
                    <a:latin typeface="Calibri"/>
                    <a:ea typeface="宋体"/>
                  </a:rPr>
                  <a:t>(kN)</a:t>
                </a:r>
                <a:endParaRPr lang="zh-CN" altLang="en-US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639077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7657815295610569"/>
          <c:y val="0.11939908827186076"/>
          <c:w val="0.28547114043177041"/>
          <c:h val="6.182704793479761E-2"/>
        </c:manualLayout>
      </c:layout>
      <c:overlay val="0"/>
      <c:spPr>
        <a:noFill/>
        <a:ln w="3175">
          <a:noFill/>
        </a:ln>
      </c:spPr>
      <c:txPr>
        <a:bodyPr/>
        <a:lstStyle/>
        <a:p>
          <a:pPr>
            <a:defRPr sz="575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多点变位计</a:t>
            </a:r>
            <a:r>
              <a:rPr lang="en-US" altLang="zh-CN"/>
              <a:t>M18ZPR</a:t>
            </a:r>
            <a:r>
              <a:rPr lang="zh-CN" altLang="en-US"/>
              <a:t>位移变化曲线图</a:t>
            </a:r>
          </a:p>
        </c:rich>
      </c:tx>
      <c:layout>
        <c:manualLayout>
          <c:xMode val="edge"/>
          <c:yMode val="edge"/>
          <c:x val="0.37701712343165339"/>
          <c:y val="3.3618257610846768E-2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878197418009799E-2"/>
          <c:y val="0.17974951490562699"/>
          <c:w val="0.850581348729051"/>
          <c:h val="0.60462162638913397"/>
        </c:manualLayout>
      </c:layout>
      <c:lineChart>
        <c:grouping val="standard"/>
        <c:varyColors val="0"/>
        <c:ser>
          <c:idx val="0"/>
          <c:order val="0"/>
          <c:tx>
            <c:strRef>
              <c:f>M18ZPR!$G$11</c:f>
              <c:strCache>
                <c:ptCount val="1"/>
                <c:pt idx="0">
                  <c:v>0～10m</c:v>
                </c:pt>
              </c:strCache>
            </c:strRef>
          </c:tx>
          <c:spPr>
            <a:ln w="12700" cap="rnd" cmpd="sng" algn="ctr">
              <a:solidFill>
                <a:srgbClr val="3366FF">
                  <a:alpha val="100000"/>
                </a:srgbClr>
              </a:solidFill>
              <a:prstDash val="solid"/>
              <a:round/>
            </a:ln>
            <a:effectLst>
              <a:outerShdw blurRad="508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7"/>
            <c:spPr>
              <a:solidFill>
                <a:srgbClr val="3366FF">
                  <a:alpha val="100000"/>
                </a:srgbClr>
              </a:solidFill>
              <a:ln w="6350" cap="flat" cmpd="sng" algn="ctr">
                <a:solidFill>
                  <a:srgbClr val="3366FF">
                    <a:alpha val="100000"/>
                  </a:srgbClr>
                </a:solidFill>
                <a:prstDash val="solid"/>
                <a:round/>
              </a:ln>
              <a:effectLst>
                <a:outerShdw blurRad="50800" dist="254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M18ZPR!$A$17:$A$300</c:f>
              <c:numCache>
                <c:formatCode>yyyy/mm/dd</c:formatCode>
                <c:ptCount val="284"/>
                <c:pt idx="0">
                  <c:v>43264</c:v>
                </c:pt>
                <c:pt idx="1">
                  <c:v>43265</c:v>
                </c:pt>
                <c:pt idx="2">
                  <c:v>43266</c:v>
                </c:pt>
                <c:pt idx="3">
                  <c:v>43267</c:v>
                </c:pt>
                <c:pt idx="4">
                  <c:v>43268</c:v>
                </c:pt>
                <c:pt idx="5">
                  <c:v>43269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43274</c:v>
                </c:pt>
                <c:pt idx="11">
                  <c:v>43275</c:v>
                </c:pt>
                <c:pt idx="12">
                  <c:v>43276</c:v>
                </c:pt>
                <c:pt idx="13">
                  <c:v>43277</c:v>
                </c:pt>
                <c:pt idx="14">
                  <c:v>43278</c:v>
                </c:pt>
                <c:pt idx="15">
                  <c:v>43279</c:v>
                </c:pt>
                <c:pt idx="16">
                  <c:v>43280</c:v>
                </c:pt>
                <c:pt idx="17">
                  <c:v>43281</c:v>
                </c:pt>
                <c:pt idx="18">
                  <c:v>43282</c:v>
                </c:pt>
                <c:pt idx="19">
                  <c:v>43284</c:v>
                </c:pt>
                <c:pt idx="20">
                  <c:v>43286</c:v>
                </c:pt>
                <c:pt idx="21">
                  <c:v>43287</c:v>
                </c:pt>
                <c:pt idx="22">
                  <c:v>43288</c:v>
                </c:pt>
                <c:pt idx="23">
                  <c:v>43289</c:v>
                </c:pt>
                <c:pt idx="24" formatCode="yyyy/m/d\ h:mm;@">
                  <c:v>43290.402777777781</c:v>
                </c:pt>
                <c:pt idx="25" formatCode="yyyy/m/d\ h:mm;@">
                  <c:v>43290.645833333336</c:v>
                </c:pt>
                <c:pt idx="26" formatCode="yyyy/m/d\ h:mm;@">
                  <c:v>43291.402777777781</c:v>
                </c:pt>
                <c:pt idx="27" formatCode="yyyy/mm/dd\ hh:mm">
                  <c:v>43291.652777777781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43295</c:v>
                </c:pt>
                <c:pt idx="32">
                  <c:v>43296</c:v>
                </c:pt>
                <c:pt idx="33">
                  <c:v>43297</c:v>
                </c:pt>
                <c:pt idx="34">
                  <c:v>43298</c:v>
                </c:pt>
                <c:pt idx="35" formatCode="yyyy/mm/dd\ hh:mm">
                  <c:v>43299.402777777781</c:v>
                </c:pt>
                <c:pt idx="36" formatCode="yyyy/mm/dd\ hh:mm">
                  <c:v>43299.708333333336</c:v>
                </c:pt>
                <c:pt idx="37">
                  <c:v>43300</c:v>
                </c:pt>
                <c:pt idx="38">
                  <c:v>43301</c:v>
                </c:pt>
                <c:pt idx="39">
                  <c:v>43302</c:v>
                </c:pt>
                <c:pt idx="40" formatCode="yyyy/mm/dd\ hh:mm">
                  <c:v>43303.375</c:v>
                </c:pt>
                <c:pt idx="41" formatCode="yyyy/mm/dd\ hh:mm">
                  <c:v>43303.666666666664</c:v>
                </c:pt>
                <c:pt idx="42" formatCode="yyyy/mm/dd\ hh:mm">
                  <c:v>43304.375</c:v>
                </c:pt>
                <c:pt idx="43" formatCode="yyyy/mm/dd\ hh:mm">
                  <c:v>43304.4375</c:v>
                </c:pt>
                <c:pt idx="44" formatCode="yyyy/mm/dd\ hh:mm">
                  <c:v>43304.75</c:v>
                </c:pt>
                <c:pt idx="45">
                  <c:v>43305</c:v>
                </c:pt>
                <c:pt idx="46">
                  <c:v>43306</c:v>
                </c:pt>
                <c:pt idx="47">
                  <c:v>43307</c:v>
                </c:pt>
                <c:pt idx="48">
                  <c:v>43308</c:v>
                </c:pt>
                <c:pt idx="49">
                  <c:v>43309</c:v>
                </c:pt>
                <c:pt idx="50">
                  <c:v>43310</c:v>
                </c:pt>
                <c:pt idx="51">
                  <c:v>43311</c:v>
                </c:pt>
                <c:pt idx="52">
                  <c:v>43312</c:v>
                </c:pt>
                <c:pt idx="53">
                  <c:v>43313</c:v>
                </c:pt>
                <c:pt idx="54">
                  <c:v>43314</c:v>
                </c:pt>
                <c:pt idx="55">
                  <c:v>43315</c:v>
                </c:pt>
                <c:pt idx="56">
                  <c:v>43316</c:v>
                </c:pt>
                <c:pt idx="57">
                  <c:v>43317</c:v>
                </c:pt>
                <c:pt idx="58">
                  <c:v>43318</c:v>
                </c:pt>
                <c:pt idx="59">
                  <c:v>43319</c:v>
                </c:pt>
                <c:pt idx="60">
                  <c:v>43320</c:v>
                </c:pt>
                <c:pt idx="61">
                  <c:v>43321</c:v>
                </c:pt>
                <c:pt idx="62">
                  <c:v>43322</c:v>
                </c:pt>
                <c:pt idx="63">
                  <c:v>43323</c:v>
                </c:pt>
                <c:pt idx="64">
                  <c:v>43324</c:v>
                </c:pt>
                <c:pt idx="65">
                  <c:v>43325</c:v>
                </c:pt>
                <c:pt idx="66">
                  <c:v>43326</c:v>
                </c:pt>
                <c:pt idx="67">
                  <c:v>43327</c:v>
                </c:pt>
                <c:pt idx="68">
                  <c:v>43328</c:v>
                </c:pt>
                <c:pt idx="69">
                  <c:v>43329</c:v>
                </c:pt>
                <c:pt idx="70">
                  <c:v>43330</c:v>
                </c:pt>
                <c:pt idx="71">
                  <c:v>43331</c:v>
                </c:pt>
                <c:pt idx="72">
                  <c:v>43332</c:v>
                </c:pt>
                <c:pt idx="73">
                  <c:v>43333</c:v>
                </c:pt>
              </c:numCache>
            </c:numRef>
          </c:cat>
          <c:val>
            <c:numRef>
              <c:f>M18ZPR!$G$17:$G$200</c:f>
              <c:numCache>
                <c:formatCode>0.00_ </c:formatCode>
                <c:ptCount val="184"/>
                <c:pt idx="0">
                  <c:v>0</c:v>
                </c:pt>
                <c:pt idx="1">
                  <c:v>0.11600704000000707</c:v>
                </c:pt>
                <c:pt idx="2">
                  <c:v>0.27869984000000381</c:v>
                </c:pt>
                <c:pt idx="3">
                  <c:v>0.41132984000000383</c:v>
                </c:pt>
                <c:pt idx="4">
                  <c:v>0.43255064000000865</c:v>
                </c:pt>
                <c:pt idx="5">
                  <c:v>0.46791864000000866</c:v>
                </c:pt>
                <c:pt idx="6">
                  <c:v>0.53688624000000218</c:v>
                </c:pt>
                <c:pt idx="7">
                  <c:v>0.55810704000000699</c:v>
                </c:pt>
                <c:pt idx="8">
                  <c:v>0.76677824000000216</c:v>
                </c:pt>
                <c:pt idx="9">
                  <c:v>0.83044064000000861</c:v>
                </c:pt>
                <c:pt idx="10">
                  <c:v>0.89410304000000695</c:v>
                </c:pt>
                <c:pt idx="11">
                  <c:v>0.89940824000000219</c:v>
                </c:pt>
                <c:pt idx="12">
                  <c:v>0.90117664000000863</c:v>
                </c:pt>
                <c:pt idx="13">
                  <c:v>0.92416584000000379</c:v>
                </c:pt>
                <c:pt idx="14">
                  <c:v>0.93123944000000536</c:v>
                </c:pt>
                <c:pt idx="15">
                  <c:v>1.062101040000007</c:v>
                </c:pt>
                <c:pt idx="16">
                  <c:v>0.91178704000000699</c:v>
                </c:pt>
                <c:pt idx="17">
                  <c:v>0.92770264000000857</c:v>
                </c:pt>
                <c:pt idx="18">
                  <c:v>0.90471344000000542</c:v>
                </c:pt>
                <c:pt idx="19">
                  <c:v>0.95953384000000375</c:v>
                </c:pt>
                <c:pt idx="20">
                  <c:v>0.96307064000000864</c:v>
                </c:pt>
                <c:pt idx="21">
                  <c:v>0.95776544000000541</c:v>
                </c:pt>
                <c:pt idx="22">
                  <c:v>0.93654464000000859</c:v>
                </c:pt>
                <c:pt idx="23">
                  <c:v>0.96307064000000864</c:v>
                </c:pt>
                <c:pt idx="24">
                  <c:v>0.98429144000000535</c:v>
                </c:pt>
                <c:pt idx="25">
                  <c:v>0.97898624000000212</c:v>
                </c:pt>
                <c:pt idx="26">
                  <c:v>0.99313344000000536</c:v>
                </c:pt>
                <c:pt idx="27">
                  <c:v>0.98782824000000213</c:v>
                </c:pt>
                <c:pt idx="28">
                  <c:v>0.99136504000000703</c:v>
                </c:pt>
                <c:pt idx="29">
                  <c:v>1.0072806400000085</c:v>
                </c:pt>
                <c:pt idx="30">
                  <c:v>0.98782824000000213</c:v>
                </c:pt>
                <c:pt idx="31">
                  <c:v>1.017891040000007</c:v>
                </c:pt>
                <c:pt idx="32">
                  <c:v>1.0143542400000021</c:v>
                </c:pt>
                <c:pt idx="33">
                  <c:v>1.0196594400000054</c:v>
                </c:pt>
                <c:pt idx="34">
                  <c:v>1.0391118400000037</c:v>
                </c:pt>
                <c:pt idx="35">
                  <c:v>1.0408802400000021</c:v>
                </c:pt>
                <c:pt idx="36">
                  <c:v>0.99136504000000703</c:v>
                </c:pt>
                <c:pt idx="37">
                  <c:v>1.0285014400000054</c:v>
                </c:pt>
                <c:pt idx="38">
                  <c:v>1.0338066400000085</c:v>
                </c:pt>
                <c:pt idx="39">
                  <c:v>1.0338066400000085</c:v>
                </c:pt>
                <c:pt idx="40">
                  <c:v>1.0320382400000021</c:v>
                </c:pt>
                <c:pt idx="41">
                  <c:v>0.99136504000000703</c:v>
                </c:pt>
                <c:pt idx="42">
                  <c:v>1.0408802400000021</c:v>
                </c:pt>
                <c:pt idx="43">
                  <c:v>1.0408802400000021</c:v>
                </c:pt>
                <c:pt idx="44">
                  <c:v>0.99843864000000859</c:v>
                </c:pt>
                <c:pt idx="45">
                  <c:v>1.0125858400000038</c:v>
                </c:pt>
                <c:pt idx="46">
                  <c:v>1.053259040000007</c:v>
                </c:pt>
                <c:pt idx="47">
                  <c:v>1.0603326400000086</c:v>
                </c:pt>
                <c:pt idx="48">
                  <c:v>1.062101040000007</c:v>
                </c:pt>
                <c:pt idx="49">
                  <c:v>1.0744798400000037</c:v>
                </c:pt>
                <c:pt idx="50">
                  <c:v>1.0656378400000037</c:v>
                </c:pt>
                <c:pt idx="51">
                  <c:v>1.0921638400000038</c:v>
                </c:pt>
                <c:pt idx="52">
                  <c:v>1.0638694400000053</c:v>
                </c:pt>
                <c:pt idx="53">
                  <c:v>1.0974690400000069</c:v>
                </c:pt>
                <c:pt idx="54">
                  <c:v>1.1010058400000038</c:v>
                </c:pt>
                <c:pt idx="55">
                  <c:v>1.1063110400000069</c:v>
                </c:pt>
                <c:pt idx="56">
                  <c:v>1.1063110400000069</c:v>
                </c:pt>
                <c:pt idx="57">
                  <c:v>1.1010058400000038</c:v>
                </c:pt>
                <c:pt idx="58">
                  <c:v>1.1080794400000054</c:v>
                </c:pt>
                <c:pt idx="59">
                  <c:v>1.1133846400000085</c:v>
                </c:pt>
                <c:pt idx="60">
                  <c:v>1.1116162400000023</c:v>
                </c:pt>
                <c:pt idx="61">
                  <c:v>1.1080794400000054</c:v>
                </c:pt>
                <c:pt idx="62">
                  <c:v>1.1239950400000069</c:v>
                </c:pt>
                <c:pt idx="63">
                  <c:v>1.1293002400000021</c:v>
                </c:pt>
                <c:pt idx="64">
                  <c:v>1.1487526400000085</c:v>
                </c:pt>
                <c:pt idx="65">
                  <c:v>1.0939322400000022</c:v>
                </c:pt>
                <c:pt idx="66">
                  <c:v>1.1381422400000021</c:v>
                </c:pt>
                <c:pt idx="67">
                  <c:v>1.1399106400000085</c:v>
                </c:pt>
                <c:pt idx="68">
                  <c:v>1.1487526400000085</c:v>
                </c:pt>
                <c:pt idx="69">
                  <c:v>1.150521040000007</c:v>
                </c:pt>
                <c:pt idx="70">
                  <c:v>1.1717418400000037</c:v>
                </c:pt>
                <c:pt idx="71">
                  <c:v>1.168205040000007</c:v>
                </c:pt>
                <c:pt idx="72">
                  <c:v>1.1293002400000021</c:v>
                </c:pt>
                <c:pt idx="73">
                  <c:v>1.1010058400000038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4F-410E-B1C5-1442769608EC}"/>
            </c:ext>
          </c:extLst>
        </c:ser>
        <c:ser>
          <c:idx val="1"/>
          <c:order val="1"/>
          <c:tx>
            <c:strRef>
              <c:f>M18ZPR!$H$11</c:f>
              <c:strCache>
                <c:ptCount val="1"/>
                <c:pt idx="0">
                  <c:v>0～20m</c:v>
                </c:pt>
              </c:strCache>
            </c:strRef>
          </c:tx>
          <c:spPr>
            <a:ln w="12700" cap="rnd" cmpd="sng" algn="ctr">
              <a:solidFill>
                <a:srgbClr val="FF00FF">
                  <a:alpha val="100000"/>
                </a:srgbClr>
              </a:solidFill>
              <a:prstDash val="solid"/>
              <a:round/>
            </a:ln>
            <a:effectLst>
              <a:outerShdw blurRad="508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5"/>
            <c:spPr>
              <a:solidFill>
                <a:srgbClr val="FF00FF">
                  <a:alpha val="100000"/>
                </a:srgbClr>
              </a:solidFill>
              <a:ln w="6350" cap="flat" cmpd="sng" algn="ctr">
                <a:solidFill>
                  <a:srgbClr val="FF00FF">
                    <a:alpha val="100000"/>
                  </a:srgbClr>
                </a:solidFill>
                <a:prstDash val="solid"/>
                <a:round/>
              </a:ln>
              <a:effectLst>
                <a:outerShdw blurRad="50800" dist="254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M18ZPR!$A$17:$A$300</c:f>
              <c:numCache>
                <c:formatCode>yyyy/mm/dd</c:formatCode>
                <c:ptCount val="284"/>
                <c:pt idx="0">
                  <c:v>43264</c:v>
                </c:pt>
                <c:pt idx="1">
                  <c:v>43265</c:v>
                </c:pt>
                <c:pt idx="2">
                  <c:v>43266</c:v>
                </c:pt>
                <c:pt idx="3">
                  <c:v>43267</c:v>
                </c:pt>
                <c:pt idx="4">
                  <c:v>43268</c:v>
                </c:pt>
                <c:pt idx="5">
                  <c:v>43269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43274</c:v>
                </c:pt>
                <c:pt idx="11">
                  <c:v>43275</c:v>
                </c:pt>
                <c:pt idx="12">
                  <c:v>43276</c:v>
                </c:pt>
                <c:pt idx="13">
                  <c:v>43277</c:v>
                </c:pt>
                <c:pt idx="14">
                  <c:v>43278</c:v>
                </c:pt>
                <c:pt idx="15">
                  <c:v>43279</c:v>
                </c:pt>
                <c:pt idx="16">
                  <c:v>43280</c:v>
                </c:pt>
                <c:pt idx="17">
                  <c:v>43281</c:v>
                </c:pt>
                <c:pt idx="18">
                  <c:v>43282</c:v>
                </c:pt>
                <c:pt idx="19">
                  <c:v>43284</c:v>
                </c:pt>
                <c:pt idx="20">
                  <c:v>43286</c:v>
                </c:pt>
                <c:pt idx="21">
                  <c:v>43287</c:v>
                </c:pt>
                <c:pt idx="22">
                  <c:v>43288</c:v>
                </c:pt>
                <c:pt idx="23">
                  <c:v>43289</c:v>
                </c:pt>
                <c:pt idx="24" formatCode="yyyy/m/d\ h:mm;@">
                  <c:v>43290.402777777781</c:v>
                </c:pt>
                <c:pt idx="25" formatCode="yyyy/m/d\ h:mm;@">
                  <c:v>43290.645833333336</c:v>
                </c:pt>
                <c:pt idx="26" formatCode="yyyy/m/d\ h:mm;@">
                  <c:v>43291.402777777781</c:v>
                </c:pt>
                <c:pt idx="27" formatCode="yyyy/mm/dd\ hh:mm">
                  <c:v>43291.652777777781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43295</c:v>
                </c:pt>
                <c:pt idx="32">
                  <c:v>43296</c:v>
                </c:pt>
                <c:pt idx="33">
                  <c:v>43297</c:v>
                </c:pt>
                <c:pt idx="34">
                  <c:v>43298</c:v>
                </c:pt>
                <c:pt idx="35" formatCode="yyyy/mm/dd\ hh:mm">
                  <c:v>43299.402777777781</c:v>
                </c:pt>
                <c:pt idx="36" formatCode="yyyy/mm/dd\ hh:mm">
                  <c:v>43299.708333333336</c:v>
                </c:pt>
                <c:pt idx="37">
                  <c:v>43300</c:v>
                </c:pt>
                <c:pt idx="38">
                  <c:v>43301</c:v>
                </c:pt>
                <c:pt idx="39">
                  <c:v>43302</c:v>
                </c:pt>
                <c:pt idx="40" formatCode="yyyy/mm/dd\ hh:mm">
                  <c:v>43303.375</c:v>
                </c:pt>
                <c:pt idx="41" formatCode="yyyy/mm/dd\ hh:mm">
                  <c:v>43303.666666666664</c:v>
                </c:pt>
                <c:pt idx="42" formatCode="yyyy/mm/dd\ hh:mm">
                  <c:v>43304.375</c:v>
                </c:pt>
                <c:pt idx="43" formatCode="yyyy/mm/dd\ hh:mm">
                  <c:v>43304.4375</c:v>
                </c:pt>
                <c:pt idx="44" formatCode="yyyy/mm/dd\ hh:mm">
                  <c:v>43304.75</c:v>
                </c:pt>
                <c:pt idx="45">
                  <c:v>43305</c:v>
                </c:pt>
                <c:pt idx="46">
                  <c:v>43306</c:v>
                </c:pt>
                <c:pt idx="47">
                  <c:v>43307</c:v>
                </c:pt>
                <c:pt idx="48">
                  <c:v>43308</c:v>
                </c:pt>
                <c:pt idx="49">
                  <c:v>43309</c:v>
                </c:pt>
                <c:pt idx="50">
                  <c:v>43310</c:v>
                </c:pt>
                <c:pt idx="51">
                  <c:v>43311</c:v>
                </c:pt>
                <c:pt idx="52">
                  <c:v>43312</c:v>
                </c:pt>
                <c:pt idx="53">
                  <c:v>43313</c:v>
                </c:pt>
                <c:pt idx="54">
                  <c:v>43314</c:v>
                </c:pt>
                <c:pt idx="55">
                  <c:v>43315</c:v>
                </c:pt>
                <c:pt idx="56">
                  <c:v>43316</c:v>
                </c:pt>
                <c:pt idx="57">
                  <c:v>43317</c:v>
                </c:pt>
                <c:pt idx="58">
                  <c:v>43318</c:v>
                </c:pt>
                <c:pt idx="59">
                  <c:v>43319</c:v>
                </c:pt>
                <c:pt idx="60">
                  <c:v>43320</c:v>
                </c:pt>
                <c:pt idx="61">
                  <c:v>43321</c:v>
                </c:pt>
                <c:pt idx="62">
                  <c:v>43322</c:v>
                </c:pt>
                <c:pt idx="63">
                  <c:v>43323</c:v>
                </c:pt>
                <c:pt idx="64">
                  <c:v>43324</c:v>
                </c:pt>
                <c:pt idx="65">
                  <c:v>43325</c:v>
                </c:pt>
                <c:pt idx="66">
                  <c:v>43326</c:v>
                </c:pt>
                <c:pt idx="67">
                  <c:v>43327</c:v>
                </c:pt>
                <c:pt idx="68">
                  <c:v>43328</c:v>
                </c:pt>
                <c:pt idx="69">
                  <c:v>43329</c:v>
                </c:pt>
                <c:pt idx="70">
                  <c:v>43330</c:v>
                </c:pt>
                <c:pt idx="71">
                  <c:v>43331</c:v>
                </c:pt>
                <c:pt idx="72">
                  <c:v>43332</c:v>
                </c:pt>
                <c:pt idx="73">
                  <c:v>43333</c:v>
                </c:pt>
              </c:numCache>
            </c:numRef>
          </c:cat>
          <c:val>
            <c:numRef>
              <c:f>M18ZPR!$H$17:$H$200</c:f>
              <c:numCache>
                <c:formatCode>0.00_ </c:formatCode>
                <c:ptCount val="184"/>
                <c:pt idx="0">
                  <c:v>0</c:v>
                </c:pt>
                <c:pt idx="1">
                  <c:v>0.10221119999999581</c:v>
                </c:pt>
                <c:pt idx="2">
                  <c:v>0.36661169999999743</c:v>
                </c:pt>
                <c:pt idx="3">
                  <c:v>0.65408069999999419</c:v>
                </c:pt>
                <c:pt idx="4">
                  <c:v>0.6718256999999942</c:v>
                </c:pt>
                <c:pt idx="5">
                  <c:v>0.84217769999999259</c:v>
                </c:pt>
                <c:pt idx="6">
                  <c:v>1.0373726999999926</c:v>
                </c:pt>
                <c:pt idx="7">
                  <c:v>1.0551176999999925</c:v>
                </c:pt>
                <c:pt idx="8">
                  <c:v>1.2999986999999957</c:v>
                </c:pt>
                <c:pt idx="9">
                  <c:v>1.3869491999999974</c:v>
                </c:pt>
                <c:pt idx="10">
                  <c:v>1.3904981999999941</c:v>
                </c:pt>
                <c:pt idx="11">
                  <c:v>1.3993706999999942</c:v>
                </c:pt>
                <c:pt idx="12">
                  <c:v>1.3816256999999943</c:v>
                </c:pt>
                <c:pt idx="13">
                  <c:v>1.3763021999999909</c:v>
                </c:pt>
                <c:pt idx="14">
                  <c:v>1.3887236999999959</c:v>
                </c:pt>
                <c:pt idx="15">
                  <c:v>1.4756741999999974</c:v>
                </c:pt>
                <c:pt idx="16">
                  <c:v>1.4117921999999909</c:v>
                </c:pt>
                <c:pt idx="17">
                  <c:v>1.3816256999999943</c:v>
                </c:pt>
                <c:pt idx="18">
                  <c:v>1.5022916999999973</c:v>
                </c:pt>
                <c:pt idx="19">
                  <c:v>1.7471726999999926</c:v>
                </c:pt>
                <c:pt idx="20">
                  <c:v>1.4401841999999974</c:v>
                </c:pt>
                <c:pt idx="21">
                  <c:v>1.509389699999991</c:v>
                </c:pt>
                <c:pt idx="22">
                  <c:v>1.6211831999999942</c:v>
                </c:pt>
                <c:pt idx="23">
                  <c:v>1.5927911999999957</c:v>
                </c:pt>
                <c:pt idx="24">
                  <c:v>1.6247321999999911</c:v>
                </c:pt>
                <c:pt idx="25">
                  <c:v>1.6318301999999927</c:v>
                </c:pt>
                <c:pt idx="26">
                  <c:v>1.6460261999999959</c:v>
                </c:pt>
                <c:pt idx="27">
                  <c:v>1.6478006999999941</c:v>
                </c:pt>
                <c:pt idx="28">
                  <c:v>1.6478006999999941</c:v>
                </c:pt>
                <c:pt idx="29">
                  <c:v>1.6602221999999911</c:v>
                </c:pt>
                <c:pt idx="30">
                  <c:v>1.7170061999999959</c:v>
                </c:pt>
                <c:pt idx="31">
                  <c:v>1.7116826999999926</c:v>
                </c:pt>
                <c:pt idx="32">
                  <c:v>1.7347511999999958</c:v>
                </c:pt>
                <c:pt idx="33">
                  <c:v>1.7365256999999943</c:v>
                </c:pt>
                <c:pt idx="34">
                  <c:v>1.7560451999999926</c:v>
                </c:pt>
                <c:pt idx="35">
                  <c:v>1.7684666999999974</c:v>
                </c:pt>
                <c:pt idx="36">
                  <c:v>1.8181526999999926</c:v>
                </c:pt>
                <c:pt idx="37">
                  <c:v>1.7808881999999941</c:v>
                </c:pt>
                <c:pt idx="38">
                  <c:v>1.7986331999999943</c:v>
                </c:pt>
                <c:pt idx="39">
                  <c:v>1.7897606999999942</c:v>
                </c:pt>
                <c:pt idx="40">
                  <c:v>1.7595941999999976</c:v>
                </c:pt>
                <c:pt idx="41">
                  <c:v>1.7578196999999911</c:v>
                </c:pt>
                <c:pt idx="42">
                  <c:v>1.7915351999999927</c:v>
                </c:pt>
                <c:pt idx="43">
                  <c:v>1.7986331999999943</c:v>
                </c:pt>
                <c:pt idx="44">
                  <c:v>1.7666921999999909</c:v>
                </c:pt>
                <c:pt idx="45">
                  <c:v>1.7791136999999959</c:v>
                </c:pt>
                <c:pt idx="46">
                  <c:v>1.8146036999999959</c:v>
                </c:pt>
                <c:pt idx="47">
                  <c:v>1.8252506999999942</c:v>
                </c:pt>
                <c:pt idx="48">
                  <c:v>1.8287996999999909</c:v>
                </c:pt>
                <c:pt idx="49">
                  <c:v>1.8713876999999925</c:v>
                </c:pt>
                <c:pt idx="50">
                  <c:v>1.8713876999999925</c:v>
                </c:pt>
                <c:pt idx="51">
                  <c:v>1.8820346999999911</c:v>
                </c:pt>
                <c:pt idx="52">
                  <c:v>1.8607406999999943</c:v>
                </c:pt>
                <c:pt idx="53">
                  <c:v>1.8838091999999975</c:v>
                </c:pt>
                <c:pt idx="54">
                  <c:v>1.8909071999999909</c:v>
                </c:pt>
                <c:pt idx="55">
                  <c:v>1.8926816999999974</c:v>
                </c:pt>
                <c:pt idx="56">
                  <c:v>1.8962306999999943</c:v>
                </c:pt>
                <c:pt idx="57">
                  <c:v>1.8873581999999942</c:v>
                </c:pt>
                <c:pt idx="58">
                  <c:v>1.8713876999999925</c:v>
                </c:pt>
                <c:pt idx="59">
                  <c:v>1.8713876999999925</c:v>
                </c:pt>
                <c:pt idx="60">
                  <c:v>1.873162199999991</c:v>
                </c:pt>
                <c:pt idx="61">
                  <c:v>1.8571916999999976</c:v>
                </c:pt>
                <c:pt idx="62">
                  <c:v>1.8802601999999926</c:v>
                </c:pt>
                <c:pt idx="63">
                  <c:v>1.8909071999999909</c:v>
                </c:pt>
                <c:pt idx="64">
                  <c:v>1.9068776999999926</c:v>
                </c:pt>
                <c:pt idx="65">
                  <c:v>1.8571916999999976</c:v>
                </c:pt>
                <c:pt idx="66">
                  <c:v>1.899779699999991</c:v>
                </c:pt>
                <c:pt idx="67">
                  <c:v>1.899779699999991</c:v>
                </c:pt>
                <c:pt idx="68">
                  <c:v>1.908652199999991</c:v>
                </c:pt>
                <c:pt idx="69">
                  <c:v>1.9051031999999943</c:v>
                </c:pt>
                <c:pt idx="70">
                  <c:v>1.9192991999999975</c:v>
                </c:pt>
                <c:pt idx="71">
                  <c:v>1.9157501999999926</c:v>
                </c:pt>
                <c:pt idx="72">
                  <c:v>1.8412211999999959</c:v>
                </c:pt>
                <c:pt idx="73">
                  <c:v>1.8128291999999975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4F-410E-B1C5-1442769608EC}"/>
            </c:ext>
          </c:extLst>
        </c:ser>
        <c:ser>
          <c:idx val="2"/>
          <c:order val="2"/>
          <c:tx>
            <c:strRef>
              <c:f>M18ZPR!$I$11</c:f>
              <c:strCache>
                <c:ptCount val="1"/>
                <c:pt idx="0">
                  <c:v>0～30m</c:v>
                </c:pt>
              </c:strCache>
            </c:strRef>
          </c:tx>
          <c:spPr>
            <a:ln w="12700" cap="rnd" cmpd="sng" algn="ctr">
              <a:solidFill>
                <a:schemeClr val="tx1">
                  <a:lumMod val="75000"/>
                  <a:lumOff val="25000"/>
                  <a:alpha val="100000"/>
                </a:schemeClr>
              </a:solidFill>
              <a:prstDash val="solid"/>
              <a:round/>
            </a:ln>
            <a:effectLst>
              <a:outerShdw blurRad="508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7"/>
            <c:spPr>
              <a:solidFill>
                <a:srgbClr val="969696">
                  <a:alpha val="100000"/>
                </a:srgbClr>
              </a:solidFill>
              <a:ln w="6350" cap="flat" cmpd="sng" algn="ctr">
                <a:solidFill>
                  <a:schemeClr val="tx1">
                    <a:lumMod val="75000"/>
                    <a:lumOff val="25000"/>
                    <a:alpha val="100000"/>
                  </a:schemeClr>
                </a:solidFill>
                <a:prstDash val="solid"/>
                <a:round/>
              </a:ln>
              <a:effectLst>
                <a:outerShdw blurRad="50800" dist="254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M18ZPR!$A$17:$A$300</c:f>
              <c:numCache>
                <c:formatCode>yyyy/mm/dd</c:formatCode>
                <c:ptCount val="284"/>
                <c:pt idx="0">
                  <c:v>43264</c:v>
                </c:pt>
                <c:pt idx="1">
                  <c:v>43265</c:v>
                </c:pt>
                <c:pt idx="2">
                  <c:v>43266</c:v>
                </c:pt>
                <c:pt idx="3">
                  <c:v>43267</c:v>
                </c:pt>
                <c:pt idx="4">
                  <c:v>43268</c:v>
                </c:pt>
                <c:pt idx="5">
                  <c:v>43269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43274</c:v>
                </c:pt>
                <c:pt idx="11">
                  <c:v>43275</c:v>
                </c:pt>
                <c:pt idx="12">
                  <c:v>43276</c:v>
                </c:pt>
                <c:pt idx="13">
                  <c:v>43277</c:v>
                </c:pt>
                <c:pt idx="14">
                  <c:v>43278</c:v>
                </c:pt>
                <c:pt idx="15">
                  <c:v>43279</c:v>
                </c:pt>
                <c:pt idx="16">
                  <c:v>43280</c:v>
                </c:pt>
                <c:pt idx="17">
                  <c:v>43281</c:v>
                </c:pt>
                <c:pt idx="18">
                  <c:v>43282</c:v>
                </c:pt>
                <c:pt idx="19">
                  <c:v>43284</c:v>
                </c:pt>
                <c:pt idx="20">
                  <c:v>43286</c:v>
                </c:pt>
                <c:pt idx="21">
                  <c:v>43287</c:v>
                </c:pt>
                <c:pt idx="22">
                  <c:v>43288</c:v>
                </c:pt>
                <c:pt idx="23">
                  <c:v>43289</c:v>
                </c:pt>
                <c:pt idx="24" formatCode="yyyy/m/d\ h:mm;@">
                  <c:v>43290.402777777781</c:v>
                </c:pt>
                <c:pt idx="25" formatCode="yyyy/m/d\ h:mm;@">
                  <c:v>43290.645833333336</c:v>
                </c:pt>
                <c:pt idx="26" formatCode="yyyy/m/d\ h:mm;@">
                  <c:v>43291.402777777781</c:v>
                </c:pt>
                <c:pt idx="27" formatCode="yyyy/mm/dd\ hh:mm">
                  <c:v>43291.652777777781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43295</c:v>
                </c:pt>
                <c:pt idx="32">
                  <c:v>43296</c:v>
                </c:pt>
                <c:pt idx="33">
                  <c:v>43297</c:v>
                </c:pt>
                <c:pt idx="34">
                  <c:v>43298</c:v>
                </c:pt>
                <c:pt idx="35" formatCode="yyyy/mm/dd\ hh:mm">
                  <c:v>43299.402777777781</c:v>
                </c:pt>
                <c:pt idx="36" formatCode="yyyy/mm/dd\ hh:mm">
                  <c:v>43299.708333333336</c:v>
                </c:pt>
                <c:pt idx="37">
                  <c:v>43300</c:v>
                </c:pt>
                <c:pt idx="38">
                  <c:v>43301</c:v>
                </c:pt>
                <c:pt idx="39">
                  <c:v>43302</c:v>
                </c:pt>
                <c:pt idx="40" formatCode="yyyy/mm/dd\ hh:mm">
                  <c:v>43303.375</c:v>
                </c:pt>
                <c:pt idx="41" formatCode="yyyy/mm/dd\ hh:mm">
                  <c:v>43303.666666666664</c:v>
                </c:pt>
                <c:pt idx="42" formatCode="yyyy/mm/dd\ hh:mm">
                  <c:v>43304.375</c:v>
                </c:pt>
                <c:pt idx="43" formatCode="yyyy/mm/dd\ hh:mm">
                  <c:v>43304.4375</c:v>
                </c:pt>
                <c:pt idx="44" formatCode="yyyy/mm/dd\ hh:mm">
                  <c:v>43304.75</c:v>
                </c:pt>
                <c:pt idx="45">
                  <c:v>43305</c:v>
                </c:pt>
                <c:pt idx="46">
                  <c:v>43306</c:v>
                </c:pt>
                <c:pt idx="47">
                  <c:v>43307</c:v>
                </c:pt>
                <c:pt idx="48">
                  <c:v>43308</c:v>
                </c:pt>
                <c:pt idx="49">
                  <c:v>43309</c:v>
                </c:pt>
                <c:pt idx="50">
                  <c:v>43310</c:v>
                </c:pt>
                <c:pt idx="51">
                  <c:v>43311</c:v>
                </c:pt>
                <c:pt idx="52">
                  <c:v>43312</c:v>
                </c:pt>
                <c:pt idx="53">
                  <c:v>43313</c:v>
                </c:pt>
                <c:pt idx="54">
                  <c:v>43314</c:v>
                </c:pt>
                <c:pt idx="55">
                  <c:v>43315</c:v>
                </c:pt>
                <c:pt idx="56">
                  <c:v>43316</c:v>
                </c:pt>
                <c:pt idx="57">
                  <c:v>43317</c:v>
                </c:pt>
                <c:pt idx="58">
                  <c:v>43318</c:v>
                </c:pt>
                <c:pt idx="59">
                  <c:v>43319</c:v>
                </c:pt>
                <c:pt idx="60">
                  <c:v>43320</c:v>
                </c:pt>
                <c:pt idx="61">
                  <c:v>43321</c:v>
                </c:pt>
                <c:pt idx="62">
                  <c:v>43322</c:v>
                </c:pt>
                <c:pt idx="63">
                  <c:v>43323</c:v>
                </c:pt>
                <c:pt idx="64">
                  <c:v>43324</c:v>
                </c:pt>
                <c:pt idx="65">
                  <c:v>43325</c:v>
                </c:pt>
                <c:pt idx="66">
                  <c:v>43326</c:v>
                </c:pt>
                <c:pt idx="67">
                  <c:v>43327</c:v>
                </c:pt>
                <c:pt idx="68">
                  <c:v>43328</c:v>
                </c:pt>
                <c:pt idx="69">
                  <c:v>43329</c:v>
                </c:pt>
                <c:pt idx="70">
                  <c:v>43330</c:v>
                </c:pt>
                <c:pt idx="71">
                  <c:v>43331</c:v>
                </c:pt>
                <c:pt idx="72">
                  <c:v>43332</c:v>
                </c:pt>
                <c:pt idx="73">
                  <c:v>43333</c:v>
                </c:pt>
              </c:numCache>
            </c:numRef>
          </c:cat>
          <c:val>
            <c:numRef>
              <c:f>M18ZPR!$I$17:$I$200</c:f>
              <c:numCache>
                <c:formatCode>0.00_ </c:formatCode>
                <c:ptCount val="184"/>
                <c:pt idx="0">
                  <c:v>0</c:v>
                </c:pt>
                <c:pt idx="1">
                  <c:v>4.0628440000000904E-2</c:v>
                </c:pt>
                <c:pt idx="2">
                  <c:v>4.728884000000242E-2</c:v>
                </c:pt>
                <c:pt idx="3">
                  <c:v>6.5604940000000903E-2</c:v>
                </c:pt>
                <c:pt idx="4">
                  <c:v>8.0590840000002426E-2</c:v>
                </c:pt>
                <c:pt idx="5">
                  <c:v>8.7251240000003935E-2</c:v>
                </c:pt>
                <c:pt idx="6">
                  <c:v>0.16051564000000546</c:v>
                </c:pt>
                <c:pt idx="7">
                  <c:v>0.1571854400000009</c:v>
                </c:pt>
                <c:pt idx="8">
                  <c:v>0.31370484000000243</c:v>
                </c:pt>
                <c:pt idx="9">
                  <c:v>0.3486719400000009</c:v>
                </c:pt>
                <c:pt idx="10">
                  <c:v>0.38696924000000393</c:v>
                </c:pt>
                <c:pt idx="11">
                  <c:v>0.40528534000000238</c:v>
                </c:pt>
                <c:pt idx="12">
                  <c:v>0.41361084000000242</c:v>
                </c:pt>
                <c:pt idx="13">
                  <c:v>0.42859674000000392</c:v>
                </c:pt>
                <c:pt idx="14">
                  <c:v>0.43525714000000543</c:v>
                </c:pt>
                <c:pt idx="15">
                  <c:v>0.44524774000000389</c:v>
                </c:pt>
                <c:pt idx="16">
                  <c:v>0.38530414000000546</c:v>
                </c:pt>
                <c:pt idx="17">
                  <c:v>0.41194574000000389</c:v>
                </c:pt>
                <c:pt idx="18">
                  <c:v>0.42360144000000088</c:v>
                </c:pt>
                <c:pt idx="19">
                  <c:v>0.47854974000000389</c:v>
                </c:pt>
                <c:pt idx="20">
                  <c:v>0.49520074000000391</c:v>
                </c:pt>
                <c:pt idx="21">
                  <c:v>0.49187054000000696</c:v>
                </c:pt>
                <c:pt idx="22">
                  <c:v>0.56346984000000244</c:v>
                </c:pt>
                <c:pt idx="23">
                  <c:v>0.57346044000000085</c:v>
                </c:pt>
                <c:pt idx="24">
                  <c:v>13.293159340000003</c:v>
                </c:pt>
                <c:pt idx="25">
                  <c:v>13.301484840000002</c:v>
                </c:pt>
                <c:pt idx="26">
                  <c:v>14.964919740000003</c:v>
                </c:pt>
                <c:pt idx="27">
                  <c:v>15.536049040000005</c:v>
                </c:pt>
                <c:pt idx="28">
                  <c:v>16.020593140000006</c:v>
                </c:pt>
                <c:pt idx="29">
                  <c:v>17.096247740000003</c:v>
                </c:pt>
                <c:pt idx="30">
                  <c:v>17.65738644</c:v>
                </c:pt>
                <c:pt idx="31">
                  <c:v>18.188553340000002</c:v>
                </c:pt>
                <c:pt idx="32">
                  <c:v>18.293454640000004</c:v>
                </c:pt>
                <c:pt idx="33">
                  <c:v>18.857923540000005</c:v>
                </c:pt>
                <c:pt idx="34">
                  <c:v>19.38742534</c:v>
                </c:pt>
                <c:pt idx="35">
                  <c:v>19.48067094</c:v>
                </c:pt>
                <c:pt idx="36">
                  <c:v>19.477340740000002</c:v>
                </c:pt>
                <c:pt idx="37">
                  <c:v>19.523963540000008</c:v>
                </c:pt>
                <c:pt idx="38">
                  <c:v>20.150041140000006</c:v>
                </c:pt>
                <c:pt idx="39">
                  <c:v>20.171687439999999</c:v>
                </c:pt>
                <c:pt idx="40">
                  <c:v>20.876024740000002</c:v>
                </c:pt>
                <c:pt idx="41">
                  <c:v>20.859373740000002</c:v>
                </c:pt>
                <c:pt idx="42">
                  <c:v>20.942628740000004</c:v>
                </c:pt>
                <c:pt idx="43">
                  <c:v>20.942628740000004</c:v>
                </c:pt>
                <c:pt idx="44">
                  <c:v>20.859373740000002</c:v>
                </c:pt>
                <c:pt idx="45">
                  <c:v>20.874359640000005</c:v>
                </c:pt>
                <c:pt idx="46">
                  <c:v>20.947624040000004</c:v>
                </c:pt>
                <c:pt idx="47">
                  <c:v>20.975930740000003</c:v>
                </c:pt>
                <c:pt idx="48">
                  <c:v>20.975930740000003</c:v>
                </c:pt>
                <c:pt idx="49">
                  <c:v>20.987586440000001</c:v>
                </c:pt>
                <c:pt idx="50">
                  <c:v>20.969270340000001</c:v>
                </c:pt>
                <c:pt idx="51">
                  <c:v>22.061575940000001</c:v>
                </c:pt>
                <c:pt idx="52">
                  <c:v>22.07822694</c:v>
                </c:pt>
                <c:pt idx="53">
                  <c:v>22.141500740000001</c:v>
                </c:pt>
                <c:pt idx="54">
                  <c:v>22.15315644</c:v>
                </c:pt>
                <c:pt idx="55">
                  <c:v>22.148161140000003</c:v>
                </c:pt>
                <c:pt idx="56">
                  <c:v>22.159816840000001</c:v>
                </c:pt>
                <c:pt idx="57">
                  <c:v>22.148161140000003</c:v>
                </c:pt>
                <c:pt idx="58">
                  <c:v>22.181463140000005</c:v>
                </c:pt>
                <c:pt idx="59">
                  <c:v>22.183128240000002</c:v>
                </c:pt>
                <c:pt idx="60">
                  <c:v>22.16980744</c:v>
                </c:pt>
                <c:pt idx="61">
                  <c:v>22.166477240000003</c:v>
                </c:pt>
                <c:pt idx="62">
                  <c:v>22.19311884</c:v>
                </c:pt>
                <c:pt idx="63">
                  <c:v>22.186458439999999</c:v>
                </c:pt>
                <c:pt idx="64">
                  <c:v>22.219760439999998</c:v>
                </c:pt>
                <c:pt idx="65">
                  <c:v>22.108198740000002</c:v>
                </c:pt>
                <c:pt idx="66">
                  <c:v>22.186458439999999</c:v>
                </c:pt>
                <c:pt idx="67">
                  <c:v>22.119854440000001</c:v>
                </c:pt>
                <c:pt idx="68">
                  <c:v>22.201444340000002</c:v>
                </c:pt>
                <c:pt idx="69">
                  <c:v>22.198114140000005</c:v>
                </c:pt>
                <c:pt idx="70">
                  <c:v>22.236411440000001</c:v>
                </c:pt>
                <c:pt idx="71">
                  <c:v>22.224755740000003</c:v>
                </c:pt>
                <c:pt idx="72">
                  <c:v>22.161481939999998</c:v>
                </c:pt>
                <c:pt idx="73">
                  <c:v>22.158151740000005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F4F-410E-B1C5-1442769608EC}"/>
            </c:ext>
          </c:extLst>
        </c:ser>
        <c:ser>
          <c:idx val="3"/>
          <c:order val="3"/>
          <c:tx>
            <c:strRef>
              <c:f>M18ZPR!$J$11</c:f>
              <c:strCache>
                <c:ptCount val="1"/>
                <c:pt idx="0">
                  <c:v>0～45m</c:v>
                </c:pt>
              </c:strCache>
            </c:strRef>
          </c:tx>
          <c:spPr>
            <a:ln w="12700" cap="rnd" cmpd="sng" algn="ctr">
              <a:solidFill>
                <a:schemeClr val="accent2">
                  <a:lumMod val="75000"/>
                  <a:alpha val="100000"/>
                </a:schemeClr>
              </a:solidFill>
              <a:prstDash val="solid"/>
              <a:round/>
            </a:ln>
            <a:effectLst>
              <a:outerShdw blurRad="508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x"/>
            <c:size val="7"/>
            <c:spPr>
              <a:noFill/>
              <a:ln w="6350" cap="flat" cmpd="sng" algn="ctr">
                <a:solidFill>
                  <a:schemeClr val="accent2">
                    <a:lumMod val="75000"/>
                    <a:alpha val="100000"/>
                  </a:schemeClr>
                </a:solidFill>
                <a:prstDash val="solid"/>
                <a:round/>
              </a:ln>
              <a:effectLst>
                <a:outerShdw blurRad="50800" dist="254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M18ZPR!$A$17:$A$300</c:f>
              <c:numCache>
                <c:formatCode>yyyy/mm/dd</c:formatCode>
                <c:ptCount val="284"/>
                <c:pt idx="0">
                  <c:v>43264</c:v>
                </c:pt>
                <c:pt idx="1">
                  <c:v>43265</c:v>
                </c:pt>
                <c:pt idx="2">
                  <c:v>43266</c:v>
                </c:pt>
                <c:pt idx="3">
                  <c:v>43267</c:v>
                </c:pt>
                <c:pt idx="4">
                  <c:v>43268</c:v>
                </c:pt>
                <c:pt idx="5">
                  <c:v>43269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43274</c:v>
                </c:pt>
                <c:pt idx="11">
                  <c:v>43275</c:v>
                </c:pt>
                <c:pt idx="12">
                  <c:v>43276</c:v>
                </c:pt>
                <c:pt idx="13">
                  <c:v>43277</c:v>
                </c:pt>
                <c:pt idx="14">
                  <c:v>43278</c:v>
                </c:pt>
                <c:pt idx="15">
                  <c:v>43279</c:v>
                </c:pt>
                <c:pt idx="16">
                  <c:v>43280</c:v>
                </c:pt>
                <c:pt idx="17">
                  <c:v>43281</c:v>
                </c:pt>
                <c:pt idx="18">
                  <c:v>43282</c:v>
                </c:pt>
                <c:pt idx="19">
                  <c:v>43284</c:v>
                </c:pt>
                <c:pt idx="20">
                  <c:v>43286</c:v>
                </c:pt>
                <c:pt idx="21">
                  <c:v>43287</c:v>
                </c:pt>
                <c:pt idx="22">
                  <c:v>43288</c:v>
                </c:pt>
                <c:pt idx="23">
                  <c:v>43289</c:v>
                </c:pt>
                <c:pt idx="24" formatCode="yyyy/m/d\ h:mm;@">
                  <c:v>43290.402777777781</c:v>
                </c:pt>
                <c:pt idx="25" formatCode="yyyy/m/d\ h:mm;@">
                  <c:v>43290.645833333336</c:v>
                </c:pt>
                <c:pt idx="26" formatCode="yyyy/m/d\ h:mm;@">
                  <c:v>43291.402777777781</c:v>
                </c:pt>
                <c:pt idx="27" formatCode="yyyy/mm/dd\ hh:mm">
                  <c:v>43291.652777777781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43295</c:v>
                </c:pt>
                <c:pt idx="32">
                  <c:v>43296</c:v>
                </c:pt>
                <c:pt idx="33">
                  <c:v>43297</c:v>
                </c:pt>
                <c:pt idx="34">
                  <c:v>43298</c:v>
                </c:pt>
                <c:pt idx="35" formatCode="yyyy/mm/dd\ hh:mm">
                  <c:v>43299.402777777781</c:v>
                </c:pt>
                <c:pt idx="36" formatCode="yyyy/mm/dd\ hh:mm">
                  <c:v>43299.708333333336</c:v>
                </c:pt>
                <c:pt idx="37">
                  <c:v>43300</c:v>
                </c:pt>
                <c:pt idx="38">
                  <c:v>43301</c:v>
                </c:pt>
                <c:pt idx="39">
                  <c:v>43302</c:v>
                </c:pt>
                <c:pt idx="40" formatCode="yyyy/mm/dd\ hh:mm">
                  <c:v>43303.375</c:v>
                </c:pt>
                <c:pt idx="41" formatCode="yyyy/mm/dd\ hh:mm">
                  <c:v>43303.666666666664</c:v>
                </c:pt>
                <c:pt idx="42" formatCode="yyyy/mm/dd\ hh:mm">
                  <c:v>43304.375</c:v>
                </c:pt>
                <c:pt idx="43" formatCode="yyyy/mm/dd\ hh:mm">
                  <c:v>43304.4375</c:v>
                </c:pt>
                <c:pt idx="44" formatCode="yyyy/mm/dd\ hh:mm">
                  <c:v>43304.75</c:v>
                </c:pt>
                <c:pt idx="45">
                  <c:v>43305</c:v>
                </c:pt>
                <c:pt idx="46">
                  <c:v>43306</c:v>
                </c:pt>
                <c:pt idx="47">
                  <c:v>43307</c:v>
                </c:pt>
                <c:pt idx="48">
                  <c:v>43308</c:v>
                </c:pt>
                <c:pt idx="49">
                  <c:v>43309</c:v>
                </c:pt>
                <c:pt idx="50">
                  <c:v>43310</c:v>
                </c:pt>
                <c:pt idx="51">
                  <c:v>43311</c:v>
                </c:pt>
                <c:pt idx="52">
                  <c:v>43312</c:v>
                </c:pt>
                <c:pt idx="53">
                  <c:v>43313</c:v>
                </c:pt>
                <c:pt idx="54">
                  <c:v>43314</c:v>
                </c:pt>
                <c:pt idx="55">
                  <c:v>43315</c:v>
                </c:pt>
                <c:pt idx="56">
                  <c:v>43316</c:v>
                </c:pt>
                <c:pt idx="57">
                  <c:v>43317</c:v>
                </c:pt>
                <c:pt idx="58">
                  <c:v>43318</c:v>
                </c:pt>
                <c:pt idx="59">
                  <c:v>43319</c:v>
                </c:pt>
                <c:pt idx="60">
                  <c:v>43320</c:v>
                </c:pt>
                <c:pt idx="61">
                  <c:v>43321</c:v>
                </c:pt>
                <c:pt idx="62">
                  <c:v>43322</c:v>
                </c:pt>
                <c:pt idx="63">
                  <c:v>43323</c:v>
                </c:pt>
                <c:pt idx="64">
                  <c:v>43324</c:v>
                </c:pt>
                <c:pt idx="65">
                  <c:v>43325</c:v>
                </c:pt>
                <c:pt idx="66">
                  <c:v>43326</c:v>
                </c:pt>
                <c:pt idx="67">
                  <c:v>43327</c:v>
                </c:pt>
                <c:pt idx="68">
                  <c:v>43328</c:v>
                </c:pt>
                <c:pt idx="69">
                  <c:v>43329</c:v>
                </c:pt>
                <c:pt idx="70">
                  <c:v>43330</c:v>
                </c:pt>
                <c:pt idx="71">
                  <c:v>43331</c:v>
                </c:pt>
                <c:pt idx="72">
                  <c:v>43332</c:v>
                </c:pt>
                <c:pt idx="73">
                  <c:v>43333</c:v>
                </c:pt>
              </c:numCache>
            </c:numRef>
          </c:cat>
          <c:val>
            <c:numRef>
              <c:f>M18ZPR!$J$17:$J$200</c:f>
              <c:numCache>
                <c:formatCode>0.00_ </c:formatCode>
                <c:ptCount val="184"/>
                <c:pt idx="0">
                  <c:v>0</c:v>
                </c:pt>
                <c:pt idx="1">
                  <c:v>0.12256206000000361</c:v>
                </c:pt>
                <c:pt idx="2">
                  <c:v>0.84383436000000522</c:v>
                </c:pt>
                <c:pt idx="3">
                  <c:v>2.1616476599999985</c:v>
                </c:pt>
                <c:pt idx="4">
                  <c:v>3.0112666599999987</c:v>
                </c:pt>
                <c:pt idx="5">
                  <c:v>5.8999712600000018</c:v>
                </c:pt>
                <c:pt idx="6">
                  <c:v>8.6567137600000024</c:v>
                </c:pt>
                <c:pt idx="7">
                  <c:v>9.8262956599999978</c:v>
                </c:pt>
                <c:pt idx="8">
                  <c:v>10.995877560000004</c:v>
                </c:pt>
                <c:pt idx="9">
                  <c:v>12.058805159999999</c:v>
                </c:pt>
                <c:pt idx="10">
                  <c:v>12.216075060000003</c:v>
                </c:pt>
                <c:pt idx="11">
                  <c:v>12.451076060000004</c:v>
                </c:pt>
                <c:pt idx="12">
                  <c:v>12.877693260000001</c:v>
                </c:pt>
                <c:pt idx="13">
                  <c:v>13.025924659999998</c:v>
                </c:pt>
                <c:pt idx="14">
                  <c:v>13.185002260000001</c:v>
                </c:pt>
                <c:pt idx="15">
                  <c:v>13.591734760000001</c:v>
                </c:pt>
                <c:pt idx="16">
                  <c:v>14.278660760000001</c:v>
                </c:pt>
                <c:pt idx="17">
                  <c:v>14.352776459999999</c:v>
                </c:pt>
                <c:pt idx="18">
                  <c:v>14.736008860000005</c:v>
                </c:pt>
                <c:pt idx="19">
                  <c:v>15.419319460000001</c:v>
                </c:pt>
                <c:pt idx="20">
                  <c:v>16.426208360000004</c:v>
                </c:pt>
                <c:pt idx="21">
                  <c:v>16.852825560000003</c:v>
                </c:pt>
                <c:pt idx="22">
                  <c:v>17.357173860000003</c:v>
                </c:pt>
                <c:pt idx="23">
                  <c:v>17.478289760000003</c:v>
                </c:pt>
                <c:pt idx="24">
                  <c:v>20.988843159999998</c:v>
                </c:pt>
                <c:pt idx="25">
                  <c:v>21.516691560000002</c:v>
                </c:pt>
                <c:pt idx="26">
                  <c:v>22.608542360000005</c:v>
                </c:pt>
                <c:pt idx="27">
                  <c:v>22.952005360000005</c:v>
                </c:pt>
                <c:pt idx="28">
                  <c:v>23.720277860000003</c:v>
                </c:pt>
                <c:pt idx="29">
                  <c:v>24.58255076</c:v>
                </c:pt>
                <c:pt idx="30">
                  <c:v>25.424938959999999</c:v>
                </c:pt>
                <c:pt idx="31">
                  <c:v>26.010633760000001</c:v>
                </c:pt>
                <c:pt idx="32">
                  <c:v>26.525828260000001</c:v>
                </c:pt>
                <c:pt idx="33">
                  <c:v>26.959676260000002</c:v>
                </c:pt>
                <c:pt idx="34">
                  <c:v>27.39352426</c:v>
                </c:pt>
                <c:pt idx="35">
                  <c:v>27.793025959999998</c:v>
                </c:pt>
                <c:pt idx="36">
                  <c:v>28.087681060000001</c:v>
                </c:pt>
                <c:pt idx="37">
                  <c:v>28.152758260000002</c:v>
                </c:pt>
                <c:pt idx="38">
                  <c:v>28.413067060000003</c:v>
                </c:pt>
                <c:pt idx="39">
                  <c:v>28.740260760000002</c:v>
                </c:pt>
                <c:pt idx="40">
                  <c:v>29.107223860000005</c:v>
                </c:pt>
                <c:pt idx="41">
                  <c:v>29.206647360000005</c:v>
                </c:pt>
                <c:pt idx="42">
                  <c:v>29.204839659999998</c:v>
                </c:pt>
                <c:pt idx="43">
                  <c:v>29.226532060000004</c:v>
                </c:pt>
                <c:pt idx="44">
                  <c:v>29.186762659999996</c:v>
                </c:pt>
                <c:pt idx="45">
                  <c:v>29.367532659999998</c:v>
                </c:pt>
                <c:pt idx="46">
                  <c:v>29.450686860000005</c:v>
                </c:pt>
                <c:pt idx="47">
                  <c:v>29.604341360000003</c:v>
                </c:pt>
                <c:pt idx="48">
                  <c:v>29.748957360000006</c:v>
                </c:pt>
                <c:pt idx="49">
                  <c:v>29.92611196</c:v>
                </c:pt>
                <c:pt idx="50">
                  <c:v>29.976727560000004</c:v>
                </c:pt>
                <c:pt idx="51">
                  <c:v>30.139420560000001</c:v>
                </c:pt>
                <c:pt idx="52">
                  <c:v>30.244267159999996</c:v>
                </c:pt>
                <c:pt idx="53">
                  <c:v>30.314767459999999</c:v>
                </c:pt>
                <c:pt idx="54">
                  <c:v>30.437691060000002</c:v>
                </c:pt>
                <c:pt idx="55">
                  <c:v>30.585922459999999</c:v>
                </c:pt>
                <c:pt idx="56">
                  <c:v>30.708846060000003</c:v>
                </c:pt>
                <c:pt idx="57">
                  <c:v>30.842615860000006</c:v>
                </c:pt>
                <c:pt idx="58">
                  <c:v>31.09207846</c:v>
                </c:pt>
                <c:pt idx="59">
                  <c:v>31.099309260000002</c:v>
                </c:pt>
                <c:pt idx="60">
                  <c:v>31.090270759999999</c:v>
                </c:pt>
                <c:pt idx="61">
                  <c:v>31.177040360000003</c:v>
                </c:pt>
                <c:pt idx="62">
                  <c:v>31.209578960000009</c:v>
                </c:pt>
                <c:pt idx="63">
                  <c:v>31.256579159999998</c:v>
                </c:pt>
                <c:pt idx="64">
                  <c:v>31.321656360000006</c:v>
                </c:pt>
                <c:pt idx="65">
                  <c:v>31.265617659999997</c:v>
                </c:pt>
                <c:pt idx="66">
                  <c:v>31.372271960000006</c:v>
                </c:pt>
                <c:pt idx="67">
                  <c:v>31.397579759999999</c:v>
                </c:pt>
                <c:pt idx="68">
                  <c:v>31.440964559999994</c:v>
                </c:pt>
                <c:pt idx="69">
                  <c:v>31.475310860000004</c:v>
                </c:pt>
                <c:pt idx="70">
                  <c:v>31.536772659999997</c:v>
                </c:pt>
                <c:pt idx="71">
                  <c:v>31.549426559999993</c:v>
                </c:pt>
                <c:pt idx="72">
                  <c:v>31.515080260000001</c:v>
                </c:pt>
                <c:pt idx="73">
                  <c:v>31.545811159999996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F4F-410E-B1C5-14427696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063936"/>
        <c:axId val="1"/>
      </c:lineChart>
      <c:dateAx>
        <c:axId val="66306393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94292077334726754"/>
              <c:y val="0.84975479669319409"/>
            </c:manualLayout>
          </c:layout>
          <c:overlay val="0"/>
          <c:spPr>
            <a:noFill/>
            <a:ln w="3175">
              <a:noFill/>
            </a:ln>
          </c:spPr>
        </c:title>
        <c:numFmt formatCode="yy/mm/dd" sourceLinked="0"/>
        <c:majorTickMark val="none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onsolas"/>
                <a:ea typeface="Consolas"/>
                <a:cs typeface="Consolas"/>
              </a:defRPr>
            </a:pPr>
            <a:endParaRPr lang="zh-CN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区 间 位 移 </a:t>
                </a:r>
                <a:r>
                  <a:rPr lang="en-US" altLang="zh-CN"/>
                  <a:t>(mm)</a:t>
                </a:r>
              </a:p>
            </c:rich>
          </c:tx>
          <c:layout>
            <c:manualLayout>
              <c:xMode val="edge"/>
              <c:yMode val="edge"/>
              <c:x val="1.8040565295470788E-2"/>
              <c:y val="0.35669768551658315"/>
            </c:manualLayout>
          </c:layout>
          <c:overlay val="0"/>
          <c:spPr>
            <a:noFill/>
            <a:ln w="3175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onsolas"/>
                <a:ea typeface="Consolas"/>
                <a:cs typeface="Consolas"/>
              </a:defRPr>
            </a:pPr>
            <a:endParaRPr lang="zh-CN"/>
          </a:p>
        </c:txPr>
        <c:crossAx val="663063936"/>
        <c:crosses val="autoZero"/>
        <c:crossBetween val="between"/>
      </c:valAx>
      <c:spPr>
        <a:noFill/>
        <a:ln w="3175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780" b="0" i="0" u="none" strike="noStrike" baseline="0">
                <a:solidFill>
                  <a:srgbClr val="000000"/>
                </a:solidFill>
                <a:latin typeface="Consolas"/>
                <a:ea typeface="Consolas"/>
                <a:cs typeface="Consolas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780" b="0" i="0" u="none" strike="noStrike" baseline="0">
                <a:solidFill>
                  <a:srgbClr val="000000"/>
                </a:solidFill>
                <a:latin typeface="Consolas"/>
                <a:ea typeface="Consolas"/>
                <a:cs typeface="Consolas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780" b="0" i="0" u="none" strike="noStrike" baseline="0">
                <a:solidFill>
                  <a:srgbClr val="000000"/>
                </a:solidFill>
                <a:latin typeface="Consolas"/>
                <a:ea typeface="Consolas"/>
                <a:cs typeface="Consolas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780" b="0" i="0" u="none" strike="noStrike" baseline="0">
                <a:solidFill>
                  <a:srgbClr val="000000"/>
                </a:solidFill>
                <a:latin typeface="Consolas"/>
                <a:ea typeface="Consolas"/>
                <a:cs typeface="Consolas"/>
              </a:defRPr>
            </a:pPr>
            <a:endParaRPr lang="zh-CN"/>
          </a:p>
        </c:txPr>
      </c:legendEntry>
      <c:layout>
        <c:manualLayout>
          <c:xMode val="edge"/>
          <c:yMode val="edge"/>
          <c:x val="0.31875000750764276"/>
          <c:y val="0.10025011579434924"/>
          <c:w val="0.10400000000000004"/>
          <c:h val="0.23600000000000004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Consolas"/>
              <a:ea typeface="Consolas"/>
              <a:cs typeface="Consola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254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黑体"/>
                <a:ea typeface="黑体"/>
                <a:cs typeface="黑体"/>
              </a:defRPr>
            </a:pPr>
            <a:r>
              <a:rPr lang="zh-CN" altLang="en-US"/>
              <a:t>锚杆应力计</a:t>
            </a:r>
            <a:r>
              <a:rPr lang="en-US" altLang="zh-CN"/>
              <a:t>R15YBP</a:t>
            </a:r>
            <a:r>
              <a:rPr lang="zh-CN" altLang="en-US"/>
              <a:t>、</a:t>
            </a:r>
            <a:r>
              <a:rPr lang="en-US" altLang="zh-CN"/>
              <a:t>R16YBP</a:t>
            </a:r>
            <a:r>
              <a:rPr lang="zh-CN" altLang="en-US"/>
              <a:t>变化曲线图</a:t>
            </a:r>
          </a:p>
        </c:rich>
      </c:tx>
      <c:layout>
        <c:manualLayout>
          <c:xMode val="edge"/>
          <c:yMode val="edge"/>
          <c:x val="0.39032278648655155"/>
          <c:y val="2.1988918051910177E-2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1225144323301"/>
          <c:y val="0.17692714764508699"/>
          <c:w val="0.82251443232841603"/>
          <c:h val="0.60740871405891705"/>
        </c:manualLayout>
      </c:layout>
      <c:lineChart>
        <c:grouping val="standard"/>
        <c:varyColors val="0"/>
        <c:ser>
          <c:idx val="0"/>
          <c:order val="0"/>
          <c:tx>
            <c:strRef>
              <c:f>'R15、R16YBP'!$H$9</c:f>
              <c:strCache>
                <c:ptCount val="1"/>
                <c:pt idx="0">
                  <c:v>R15YBP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pPr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'R15、R16YBP'!$A$15:$A$190</c:f>
              <c:numCache>
                <c:formatCode>yyyy/mm/dd</c:formatCode>
                <c:ptCount val="176"/>
                <c:pt idx="0">
                  <c:v>43243</c:v>
                </c:pt>
                <c:pt idx="1">
                  <c:v>43244</c:v>
                </c:pt>
                <c:pt idx="2">
                  <c:v>43245</c:v>
                </c:pt>
                <c:pt idx="3">
                  <c:v>43246</c:v>
                </c:pt>
                <c:pt idx="4">
                  <c:v>43247</c:v>
                </c:pt>
                <c:pt idx="5">
                  <c:v>43248</c:v>
                </c:pt>
                <c:pt idx="6">
                  <c:v>43249</c:v>
                </c:pt>
                <c:pt idx="7">
                  <c:v>43250</c:v>
                </c:pt>
                <c:pt idx="8">
                  <c:v>43255</c:v>
                </c:pt>
                <c:pt idx="9">
                  <c:v>43260</c:v>
                </c:pt>
                <c:pt idx="10">
                  <c:v>43287</c:v>
                </c:pt>
                <c:pt idx="11">
                  <c:v>43291</c:v>
                </c:pt>
                <c:pt idx="12">
                  <c:v>43294</c:v>
                </c:pt>
                <c:pt idx="13">
                  <c:v>43299</c:v>
                </c:pt>
                <c:pt idx="14">
                  <c:v>43305</c:v>
                </c:pt>
                <c:pt idx="15">
                  <c:v>43311</c:v>
                </c:pt>
                <c:pt idx="16">
                  <c:v>43316</c:v>
                </c:pt>
                <c:pt idx="17">
                  <c:v>43320</c:v>
                </c:pt>
                <c:pt idx="18">
                  <c:v>43328</c:v>
                </c:pt>
              </c:numCache>
            </c:numRef>
          </c:cat>
          <c:val>
            <c:numRef>
              <c:f>'R15、R16YBP'!$H$15:$H$195</c:f>
              <c:numCache>
                <c:formatCode>0.00_ </c:formatCode>
                <c:ptCount val="181"/>
                <c:pt idx="0">
                  <c:v>0</c:v>
                </c:pt>
                <c:pt idx="1">
                  <c:v>0.11098559999999082</c:v>
                </c:pt>
                <c:pt idx="2">
                  <c:v>0.17152320000002752</c:v>
                </c:pt>
                <c:pt idx="3">
                  <c:v>0.25323120000002758</c:v>
                </c:pt>
                <c:pt idx="4">
                  <c:v>0.31930920000002749</c:v>
                </c:pt>
                <c:pt idx="5">
                  <c:v>0.33295680000001837</c:v>
                </c:pt>
                <c:pt idx="6">
                  <c:v>0.47747700000000004</c:v>
                </c:pt>
                <c:pt idx="7">
                  <c:v>0.63564480000001833</c:v>
                </c:pt>
                <c:pt idx="8">
                  <c:v>0.50220540000000913</c:v>
                </c:pt>
                <c:pt idx="9">
                  <c:v>9.6346800000018301E-2</c:v>
                </c:pt>
                <c:pt idx="10">
                  <c:v>26.997202799999972</c:v>
                </c:pt>
                <c:pt idx="11">
                  <c:v>27.034994400000009</c:v>
                </c:pt>
                <c:pt idx="12">
                  <c:v>29.442151799999973</c:v>
                </c:pt>
                <c:pt idx="13">
                  <c:v>30.010435200000025</c:v>
                </c:pt>
                <c:pt idx="14">
                  <c:v>29.319793200000028</c:v>
                </c:pt>
                <c:pt idx="15">
                  <c:v>29.213064599999989</c:v>
                </c:pt>
                <c:pt idx="16">
                  <c:v>29.034717599999993</c:v>
                </c:pt>
                <c:pt idx="17">
                  <c:v>28.694937000000046</c:v>
                </c:pt>
                <c:pt idx="18">
                  <c:v>28.582668000000044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F8E-45E5-ADC4-5395466C253F}"/>
            </c:ext>
          </c:extLst>
        </c:ser>
        <c:ser>
          <c:idx val="1"/>
          <c:order val="1"/>
          <c:tx>
            <c:strRef>
              <c:f>'R15、R16YBP'!$G$9</c:f>
              <c:strCache>
                <c:ptCount val="1"/>
                <c:pt idx="0">
                  <c:v>R16YBP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pPr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'R15、R16YBP'!$A$15:$A$190</c:f>
              <c:numCache>
                <c:formatCode>yyyy/mm/dd</c:formatCode>
                <c:ptCount val="176"/>
                <c:pt idx="0">
                  <c:v>43243</c:v>
                </c:pt>
                <c:pt idx="1">
                  <c:v>43244</c:v>
                </c:pt>
                <c:pt idx="2">
                  <c:v>43245</c:v>
                </c:pt>
                <c:pt idx="3">
                  <c:v>43246</c:v>
                </c:pt>
                <c:pt idx="4">
                  <c:v>43247</c:v>
                </c:pt>
                <c:pt idx="5">
                  <c:v>43248</c:v>
                </c:pt>
                <c:pt idx="6">
                  <c:v>43249</c:v>
                </c:pt>
                <c:pt idx="7">
                  <c:v>43250</c:v>
                </c:pt>
                <c:pt idx="8">
                  <c:v>43255</c:v>
                </c:pt>
                <c:pt idx="9">
                  <c:v>43260</c:v>
                </c:pt>
                <c:pt idx="10">
                  <c:v>43287</c:v>
                </c:pt>
                <c:pt idx="11">
                  <c:v>43291</c:v>
                </c:pt>
                <c:pt idx="12">
                  <c:v>43294</c:v>
                </c:pt>
                <c:pt idx="13">
                  <c:v>43299</c:v>
                </c:pt>
                <c:pt idx="14">
                  <c:v>43305</c:v>
                </c:pt>
                <c:pt idx="15">
                  <c:v>43311</c:v>
                </c:pt>
                <c:pt idx="16">
                  <c:v>43316</c:v>
                </c:pt>
                <c:pt idx="17">
                  <c:v>43320</c:v>
                </c:pt>
                <c:pt idx="18">
                  <c:v>43328</c:v>
                </c:pt>
              </c:numCache>
            </c:numRef>
          </c:cat>
          <c:val>
            <c:numRef>
              <c:f>'R15、R16YBP'!$G$15:$G$196</c:f>
              <c:numCache>
                <c:formatCode>0.00_ </c:formatCode>
                <c:ptCount val="182"/>
                <c:pt idx="0">
                  <c:v>0</c:v>
                </c:pt>
                <c:pt idx="1">
                  <c:v>0.33007539999997387</c:v>
                </c:pt>
                <c:pt idx="2">
                  <c:v>0.34824439999997397</c:v>
                </c:pt>
                <c:pt idx="3">
                  <c:v>0.45548999999999995</c:v>
                </c:pt>
                <c:pt idx="4">
                  <c:v>0.50972039999997376</c:v>
                </c:pt>
                <c:pt idx="5">
                  <c:v>0.60713559999998257</c:v>
                </c:pt>
                <c:pt idx="6">
                  <c:v>0.65921219999996528</c:v>
                </c:pt>
                <c:pt idx="7">
                  <c:v>0.67213499999999993</c:v>
                </c:pt>
                <c:pt idx="8">
                  <c:v>0.74304259999998246</c:v>
                </c:pt>
                <c:pt idx="9">
                  <c:v>0.95201099999999983</c:v>
                </c:pt>
                <c:pt idx="10">
                  <c:v>5.9591407999999477</c:v>
                </c:pt>
                <c:pt idx="11">
                  <c:v>6.0907401999999644</c:v>
                </c:pt>
                <c:pt idx="12">
                  <c:v>6.8889517999999477</c:v>
                </c:pt>
                <c:pt idx="13">
                  <c:v>7.2431044000000178</c:v>
                </c:pt>
                <c:pt idx="14">
                  <c:v>7.6925184000000169</c:v>
                </c:pt>
                <c:pt idx="15">
                  <c:v>7.6681645999999821</c:v>
                </c:pt>
                <c:pt idx="16">
                  <c:v>7.8753645999999824</c:v>
                </c:pt>
                <c:pt idx="17">
                  <c:v>7.9293184000000165</c:v>
                </c:pt>
                <c:pt idx="18">
                  <c:v>8.1743481999999652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F8E-45E5-ADC4-5395466C2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179608"/>
        <c:axId val="1"/>
      </c:lineChart>
      <c:dateAx>
        <c:axId val="66917960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ysClr val="window" lastClr="FFFFFF">
                  <a:lumMod val="75000"/>
                </a:sysClr>
              </a:solidFill>
              <a:prstDash val="sysDot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93151207589876961"/>
              <c:y val="0.77555250038189671"/>
            </c:manualLayout>
          </c:layout>
          <c:overlay val="0"/>
          <c:spPr>
            <a:noFill/>
            <a:ln w="3175">
              <a:noFill/>
            </a:ln>
          </c:spPr>
        </c:title>
        <c:numFmt formatCode="yy/mm/dd" sourceLinked="0"/>
        <c:majorTickMark val="none"/>
        <c:minorTickMark val="none"/>
        <c:tickLblPos val="low"/>
        <c:spPr>
          <a:ln w="12700" cap="flat" cmpd="sng" algn="ctr">
            <a:noFill/>
            <a:prstDash val="sysDot"/>
            <a:round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onsolas"/>
                <a:ea typeface="Consolas"/>
                <a:cs typeface="Consolas"/>
              </a:defRPr>
            </a:pPr>
            <a:endParaRPr lang="zh-CN"/>
          </a:p>
        </c:txPr>
        <c:crossAx val="1"/>
        <c:crosses val="autoZero"/>
        <c:auto val="1"/>
        <c:lblOffset val="100"/>
        <c:baseTimeUnit val="days"/>
        <c:majorUnit val="4"/>
        <c:majorTimeUnit val="days"/>
      </c:dateAx>
      <c:valAx>
        <c:axId val="1"/>
        <c:scaling>
          <c:orientation val="minMax"/>
          <c:max val="35"/>
          <c:min val="-10"/>
        </c:scaling>
        <c:delete val="0"/>
        <c:axPos val="l"/>
        <c:majorGridlines>
          <c:spPr>
            <a:ln w="12700" cap="flat" cmpd="sng" algn="ctr">
              <a:solidFill>
                <a:sysClr val="window" lastClr="FFFFFF">
                  <a:lumMod val="75000"/>
                </a:sysClr>
              </a:solidFill>
              <a:prstDash val="sysDot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实测拉力</a:t>
                </a:r>
                <a:r>
                  <a:rPr lang="en-US" altLang="zh-CN"/>
                  <a:t>(KN)</a:t>
                </a:r>
              </a:p>
            </c:rich>
          </c:tx>
          <c:layout>
            <c:manualLayout>
              <c:xMode val="edge"/>
              <c:yMode val="edge"/>
              <c:x val="2.3520070312311878E-2"/>
              <c:y val="0.3147378799872238"/>
            </c:manualLayout>
          </c:layout>
          <c:overlay val="0"/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onsolas"/>
                <a:ea typeface="Consolas"/>
                <a:cs typeface="Consolas"/>
              </a:defRPr>
            </a:pPr>
            <a:endParaRPr lang="zh-CN"/>
          </a:p>
        </c:txPr>
        <c:crossAx val="669179608"/>
        <c:crosses val="autoZero"/>
        <c:crossBetween val="between"/>
        <c:majorUnit val="10"/>
      </c:valAx>
      <c:spPr>
        <a:ln>
          <a:solidFill>
            <a:sysClr val="windowText" lastClr="000000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715" b="0" i="0" u="none" strike="noStrike" baseline="0">
                <a:solidFill>
                  <a:srgbClr val="000000"/>
                </a:solidFill>
                <a:latin typeface="Consolas"/>
                <a:ea typeface="Consolas"/>
                <a:cs typeface="Consolas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715" b="0" i="0" u="none" strike="noStrike" baseline="0">
                <a:solidFill>
                  <a:srgbClr val="000000"/>
                </a:solidFill>
                <a:latin typeface="Consolas"/>
                <a:ea typeface="Consolas"/>
                <a:cs typeface="Consolas"/>
              </a:defRPr>
            </a:pPr>
            <a:endParaRPr lang="zh-CN"/>
          </a:p>
        </c:txPr>
      </c:legendEntry>
      <c:layout>
        <c:manualLayout>
          <c:xMode val="edge"/>
          <c:yMode val="edge"/>
          <c:x val="0.40550001203977942"/>
          <c:y val="8.2749934036023279E-2"/>
          <c:w val="0.24774999999999997"/>
          <c:h val="6.1999999999999986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Consolas"/>
              <a:ea typeface="Consolas"/>
              <a:cs typeface="Consola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25400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52</xdr:row>
      <xdr:rowOff>95250</xdr:rowOff>
    </xdr:from>
    <xdr:to>
      <xdr:col>11</xdr:col>
      <xdr:colOff>28575</xdr:colOff>
      <xdr:row>72</xdr:row>
      <xdr:rowOff>76200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48</xdr:row>
      <xdr:rowOff>85725</xdr:rowOff>
    </xdr:from>
    <xdr:to>
      <xdr:col>20</xdr:col>
      <xdr:colOff>419100</xdr:colOff>
      <xdr:row>66</xdr:row>
      <xdr:rowOff>76200</xdr:rowOff>
    </xdr:to>
    <xdr:graphicFrame macro="">
      <xdr:nvGraphicFramePr>
        <xdr:cNvPr id="3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92</xdr:row>
      <xdr:rowOff>9525</xdr:rowOff>
    </xdr:from>
    <xdr:to>
      <xdr:col>12</xdr:col>
      <xdr:colOff>628650</xdr:colOff>
      <xdr:row>111</xdr:row>
      <xdr:rowOff>161925</xdr:rowOff>
    </xdr:to>
    <xdr:graphicFrame macro="">
      <xdr:nvGraphicFramePr>
        <xdr:cNvPr id="2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36</xdr:row>
      <xdr:rowOff>38100</xdr:rowOff>
    </xdr:from>
    <xdr:to>
      <xdr:col>11</xdr:col>
      <xdr:colOff>180975</xdr:colOff>
      <xdr:row>55</xdr:row>
      <xdr:rowOff>19050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24037;&#31185;&#38498;/&#40644;&#37329;&#23777;/&#35266;&#27979;&#25968;&#25454;/&#38170;&#32034;&#27979;&#21147;&#35745;&#35745;&#31639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24037;&#31185;&#38498;/&#40644;&#37329;&#23777;/&#35266;&#27979;&#25968;&#25454;/&#22810;&#28857;&#20301;&#31227;&#35745;&#35745;&#31639;&#3492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24037;&#31185;&#38498;/&#40644;&#37329;&#23777;/&#35266;&#27979;&#25968;&#25454;/&#38170;&#26438;&#24212;&#21147;&#35745;&#35745;&#31639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PPREL"/>
      <sheetName val="D04ZBP"/>
      <sheetName val="D06ZBP"/>
      <sheetName val="D09ZBP"/>
      <sheetName val="D12ZBP"/>
      <sheetName val="D16ZBP"/>
      <sheetName val="D01YBP"/>
      <sheetName val="D02YBP"/>
      <sheetName val="D03YBP"/>
      <sheetName val="D04YBP"/>
      <sheetName val="D05YBP"/>
      <sheetName val="D06YBP"/>
      <sheetName val="D07YBP"/>
      <sheetName val="D08YBP"/>
      <sheetName val="D09YBP"/>
      <sheetName val="D10YBP"/>
      <sheetName val="D11YBP"/>
      <sheetName val="D12YBP"/>
      <sheetName val="D13YBP"/>
      <sheetName val="D14YBP"/>
      <sheetName val="D15YBP"/>
      <sheetName val="D16YBP"/>
      <sheetName val="D01ZBP"/>
      <sheetName val="D01ZPR"/>
      <sheetName val="D02ZPR"/>
      <sheetName val="D03ZPR"/>
      <sheetName val="D04ZPR"/>
      <sheetName val="D05ZPR"/>
      <sheetName val="D06ZPR"/>
      <sheetName val="D07ZPR"/>
      <sheetName val="D11ZPR"/>
      <sheetName val="D12ZPR"/>
      <sheetName val="D13ZPR"/>
      <sheetName val="D14ZPR"/>
      <sheetName val="D01CSCP"/>
      <sheetName val="D02CSCP"/>
      <sheetName val="D03CSC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7">
          <cell r="H7" t="str">
            <v>温度（℃）</v>
          </cell>
          <cell r="J7" t="str">
            <v>实测拉力（KN)</v>
          </cell>
          <cell r="M7" t="str">
            <v>红</v>
          </cell>
          <cell r="N7" t="str">
            <v>黑</v>
          </cell>
          <cell r="O7" t="str">
            <v>蓝</v>
          </cell>
          <cell r="P7" t="str">
            <v>黄</v>
          </cell>
        </row>
        <row r="8">
          <cell r="A8">
            <v>43201</v>
          </cell>
          <cell r="H8">
            <v>21.3</v>
          </cell>
          <cell r="J8">
            <v>0</v>
          </cell>
        </row>
        <row r="9">
          <cell r="A9">
            <v>43201</v>
          </cell>
          <cell r="H9">
            <v>18.899999999999999</v>
          </cell>
          <cell r="J9">
            <v>1068.8597577999999</v>
          </cell>
          <cell r="M9">
            <v>1271.2953678000001</v>
          </cell>
          <cell r="N9">
            <v>559.7395478000002</v>
          </cell>
          <cell r="O9">
            <v>806.98914780000018</v>
          </cell>
          <cell r="P9">
            <v>1637.4149678000001</v>
          </cell>
        </row>
        <row r="10">
          <cell r="A10">
            <v>43202</v>
          </cell>
          <cell r="H10">
            <v>14.6</v>
          </cell>
          <cell r="J10">
            <v>1065.8163136500002</v>
          </cell>
          <cell r="M10">
            <v>1263.4525474</v>
          </cell>
          <cell r="N10">
            <v>557.8402274</v>
          </cell>
          <cell r="O10">
            <v>801.10768240000016</v>
          </cell>
          <cell r="P10">
            <v>1640.8647974</v>
          </cell>
        </row>
        <row r="11">
          <cell r="A11">
            <v>43204</v>
          </cell>
          <cell r="H11">
            <v>11.2</v>
          </cell>
          <cell r="J11">
            <v>1065.7444209499999</v>
          </cell>
          <cell r="M11">
            <v>1263.1726322</v>
          </cell>
          <cell r="N11">
            <v>557.85748720000004</v>
          </cell>
          <cell r="O11">
            <v>800.88720220000039</v>
          </cell>
          <cell r="P11">
            <v>1641.0603622000001</v>
          </cell>
        </row>
        <row r="12">
          <cell r="A12">
            <v>43205</v>
          </cell>
          <cell r="H12">
            <v>11.5</v>
          </cell>
          <cell r="J12">
            <v>1063.3917193499999</v>
          </cell>
          <cell r="M12">
            <v>1260.2850156000004</v>
          </cell>
          <cell r="N12">
            <v>556.09913560000007</v>
          </cell>
          <cell r="O12">
            <v>797.99958560000005</v>
          </cell>
          <cell r="P12">
            <v>1639.1831406000003</v>
          </cell>
        </row>
        <row r="13">
          <cell r="A13">
            <v>43206</v>
          </cell>
          <cell r="H13">
            <v>12.6</v>
          </cell>
          <cell r="J13">
            <v>1059.2623951499995</v>
          </cell>
          <cell r="M13">
            <v>1255.2047314000001</v>
          </cell>
          <cell r="N13">
            <v>554.10947140000007</v>
          </cell>
          <cell r="O13">
            <v>793.51365140000019</v>
          </cell>
          <cell r="P13">
            <v>1634.2217264000001</v>
          </cell>
        </row>
        <row r="14">
          <cell r="A14">
            <v>43207</v>
          </cell>
          <cell r="H14">
            <v>24.9</v>
          </cell>
          <cell r="J14">
            <v>1051.9689882999994</v>
          </cell>
          <cell r="M14">
            <v>1248.4908158000003</v>
          </cell>
          <cell r="N14">
            <v>548.88143079999998</v>
          </cell>
          <cell r="O14">
            <v>787.33465079999985</v>
          </cell>
          <cell r="P14">
            <v>1623.1690558</v>
          </cell>
        </row>
        <row r="15">
          <cell r="A15">
            <v>43209</v>
          </cell>
          <cell r="H15">
            <v>29.8</v>
          </cell>
          <cell r="J15">
            <v>1047.57301925</v>
          </cell>
          <cell r="M15">
            <v>1243.2478980000003</v>
          </cell>
          <cell r="N15">
            <v>545.77817300000027</v>
          </cell>
          <cell r="O15">
            <v>783.28043300000002</v>
          </cell>
          <cell r="P15">
            <v>1617.9855730000002</v>
          </cell>
        </row>
        <row r="16">
          <cell r="A16">
            <v>43211</v>
          </cell>
          <cell r="H16">
            <v>18.600000000000001</v>
          </cell>
          <cell r="J16">
            <v>1051.1234293999998</v>
          </cell>
          <cell r="M16">
            <v>1245.9513594</v>
          </cell>
          <cell r="N16">
            <v>549.3137244000003</v>
          </cell>
          <cell r="O16">
            <v>785.68671940000024</v>
          </cell>
          <cell r="P16">
            <v>1623.5419144</v>
          </cell>
        </row>
        <row r="17">
          <cell r="A17">
            <v>43213</v>
          </cell>
          <cell r="H17">
            <v>17.2</v>
          </cell>
          <cell r="J17">
            <v>1048.8685102000002</v>
          </cell>
          <cell r="M17">
            <v>1242.3888702000004</v>
          </cell>
          <cell r="N17">
            <v>548.30694020000021</v>
          </cell>
          <cell r="O17">
            <v>783.90728020000006</v>
          </cell>
          <cell r="P17">
            <v>1620.8709502000002</v>
          </cell>
        </row>
        <row r="18">
          <cell r="A18">
            <v>43214</v>
          </cell>
          <cell r="H18">
            <v>16</v>
          </cell>
          <cell r="J18">
            <v>1045.5305090999991</v>
          </cell>
          <cell r="M18">
            <v>1239.9126766000004</v>
          </cell>
          <cell r="N18">
            <v>545.29583159999993</v>
          </cell>
          <cell r="O18">
            <v>779.17255660000001</v>
          </cell>
          <cell r="P18">
            <v>1617.7409716000002</v>
          </cell>
        </row>
        <row r="19">
          <cell r="A19">
            <v>43215</v>
          </cell>
          <cell r="H19">
            <v>17.100000000000001</v>
          </cell>
          <cell r="J19">
            <v>1045.45762365</v>
          </cell>
          <cell r="M19">
            <v>1240.3004124000004</v>
          </cell>
          <cell r="N19">
            <v>546.15904740000008</v>
          </cell>
          <cell r="O19">
            <v>778.66876739999998</v>
          </cell>
          <cell r="P19">
            <v>1616.7022674</v>
          </cell>
        </row>
        <row r="20">
          <cell r="A20">
            <v>43216</v>
          </cell>
          <cell r="H20">
            <v>21.1</v>
          </cell>
          <cell r="J20">
            <v>1049.0707193999999</v>
          </cell>
          <cell r="M20">
            <v>1242.6505144000002</v>
          </cell>
          <cell r="N20">
            <v>550.47050439999998</v>
          </cell>
          <cell r="O20">
            <v>784.40666440000018</v>
          </cell>
          <cell r="P20">
            <v>1618.7551944000004</v>
          </cell>
        </row>
        <row r="21">
          <cell r="A21">
            <v>43218</v>
          </cell>
          <cell r="H21">
            <v>18</v>
          </cell>
          <cell r="J21">
            <v>1046.0071988500001</v>
          </cell>
          <cell r="M21">
            <v>1240.9094226000002</v>
          </cell>
          <cell r="N21">
            <v>545.75766259999989</v>
          </cell>
          <cell r="O21">
            <v>779.75325760000032</v>
          </cell>
          <cell r="P21">
            <v>1617.6084526000004</v>
          </cell>
        </row>
        <row r="22">
          <cell r="A22">
            <v>43222</v>
          </cell>
          <cell r="H22">
            <v>28.7</v>
          </cell>
          <cell r="J22">
            <v>1052.5195746999998</v>
          </cell>
          <cell r="M22">
            <v>1246.4262622000003</v>
          </cell>
          <cell r="N22">
            <v>558.2283971999999</v>
          </cell>
          <cell r="O22">
            <v>789.3711122000002</v>
          </cell>
          <cell r="P22">
            <v>1616.0525272000002</v>
          </cell>
        </row>
        <row r="23">
          <cell r="A23">
            <v>43224</v>
          </cell>
          <cell r="H23">
            <v>18.8</v>
          </cell>
          <cell r="J23">
            <v>1041.4817074999999</v>
          </cell>
          <cell r="M23">
            <v>1235.5072650000004</v>
          </cell>
          <cell r="N23">
            <v>543.2678199999998</v>
          </cell>
          <cell r="O23">
            <v>776.37189000000023</v>
          </cell>
          <cell r="P23">
            <v>1610.7798550000002</v>
          </cell>
        </row>
        <row r="24">
          <cell r="A24">
            <v>43227</v>
          </cell>
          <cell r="H24">
            <v>16.3</v>
          </cell>
          <cell r="J24">
            <v>1035.8673024999996</v>
          </cell>
          <cell r="M24">
            <v>1230.0711650000001</v>
          </cell>
          <cell r="N24">
            <v>539.31759500000021</v>
          </cell>
          <cell r="O24">
            <v>768.49895499999991</v>
          </cell>
          <cell r="P24">
            <v>1605.5814950000004</v>
          </cell>
        </row>
        <row r="25">
          <cell r="A25">
            <v>43229</v>
          </cell>
          <cell r="H25">
            <v>16.3</v>
          </cell>
          <cell r="J25">
            <v>1036.4319349999996</v>
          </cell>
          <cell r="M25">
            <v>1232.1513900000002</v>
          </cell>
          <cell r="N25">
            <v>541.33838500000002</v>
          </cell>
          <cell r="O25">
            <v>768.43952000000024</v>
          </cell>
          <cell r="P25">
            <v>1603.7984450000004</v>
          </cell>
        </row>
        <row r="26">
          <cell r="A26">
            <v>43231</v>
          </cell>
          <cell r="H26">
            <v>17.2</v>
          </cell>
          <cell r="J26">
            <v>1035.1984601999991</v>
          </cell>
          <cell r="M26">
            <v>1230.3830002</v>
          </cell>
          <cell r="N26">
            <v>540.6398251999999</v>
          </cell>
          <cell r="O26">
            <v>767.80039520000037</v>
          </cell>
          <cell r="P26">
            <v>1601.9706202000004</v>
          </cell>
        </row>
        <row r="27">
          <cell r="A27">
            <v>43232</v>
          </cell>
          <cell r="H27">
            <v>28.8</v>
          </cell>
          <cell r="J27">
            <v>1044.0286025</v>
          </cell>
          <cell r="M27">
            <v>1236.3899799999999</v>
          </cell>
          <cell r="N27">
            <v>552.76861000000008</v>
          </cell>
          <cell r="O27">
            <v>782.66319000000021</v>
          </cell>
          <cell r="P27">
            <v>1604.2926299999999</v>
          </cell>
        </row>
        <row r="28">
          <cell r="A28">
            <v>43233</v>
          </cell>
          <cell r="H28">
            <v>30.9</v>
          </cell>
          <cell r="J28">
            <v>1044.8998525499997</v>
          </cell>
          <cell r="M28">
            <v>1237.1572188</v>
          </cell>
          <cell r="N28">
            <v>554.42737379999994</v>
          </cell>
          <cell r="O28">
            <v>783.90590880000025</v>
          </cell>
          <cell r="P28">
            <v>1604.1089088000003</v>
          </cell>
        </row>
        <row r="29">
          <cell r="A29">
            <v>43235</v>
          </cell>
          <cell r="H29">
            <v>35.299999999999997</v>
          </cell>
          <cell r="J29">
            <v>1044.5934519999996</v>
          </cell>
          <cell r="M29">
            <v>1236.509067</v>
          </cell>
          <cell r="N29">
            <v>556.98871199999996</v>
          </cell>
          <cell r="O29">
            <v>783.91154200000005</v>
          </cell>
          <cell r="P29">
            <v>1600.964487</v>
          </cell>
        </row>
        <row r="30">
          <cell r="A30">
            <v>43237</v>
          </cell>
          <cell r="H30">
            <v>26.8</v>
          </cell>
          <cell r="J30">
            <v>1039.9412365000001</v>
          </cell>
          <cell r="M30">
            <v>1232.3026140000004</v>
          </cell>
          <cell r="N30">
            <v>549.09728900000027</v>
          </cell>
          <cell r="O30">
            <v>776.67390400000011</v>
          </cell>
          <cell r="P30">
            <v>1601.6911390000002</v>
          </cell>
        </row>
        <row r="31">
          <cell r="A31">
            <v>43239</v>
          </cell>
          <cell r="H31">
            <v>25.1</v>
          </cell>
          <cell r="J31">
            <v>1040.6185101499998</v>
          </cell>
          <cell r="M31">
            <v>1232.5787014</v>
          </cell>
          <cell r="N31">
            <v>548.7195913999999</v>
          </cell>
          <cell r="O31">
            <v>777.90095140000017</v>
          </cell>
          <cell r="P31">
            <v>1603.2747964</v>
          </cell>
        </row>
        <row r="32">
          <cell r="A32">
            <v>43241</v>
          </cell>
          <cell r="H32">
            <v>19</v>
          </cell>
          <cell r="J32">
            <v>1034.6482893500001</v>
          </cell>
          <cell r="M32">
            <v>1225.4197806000004</v>
          </cell>
          <cell r="N32">
            <v>540.96632060000013</v>
          </cell>
          <cell r="O32">
            <v>772.70338560000039</v>
          </cell>
          <cell r="P32">
            <v>1599.5036706000001</v>
          </cell>
        </row>
        <row r="33">
          <cell r="A33">
            <v>43243</v>
          </cell>
          <cell r="H33">
            <v>15</v>
          </cell>
          <cell r="J33">
            <v>1032.5805035999999</v>
          </cell>
          <cell r="M33">
            <v>1224.6149886000001</v>
          </cell>
          <cell r="N33">
            <v>539.62661360000016</v>
          </cell>
          <cell r="O33">
            <v>767.67870860000005</v>
          </cell>
          <cell r="P33">
            <v>1598.4017036</v>
          </cell>
        </row>
        <row r="34">
          <cell r="A34">
            <v>43245</v>
          </cell>
          <cell r="H34">
            <v>22.8</v>
          </cell>
          <cell r="J34">
            <v>1029.3445282500002</v>
          </cell>
          <cell r="M34">
            <v>1223.6524020000002</v>
          </cell>
          <cell r="N34">
            <v>540.7442520000003</v>
          </cell>
          <cell r="O34">
            <v>763.09058700000003</v>
          </cell>
          <cell r="P34">
            <v>1589.8908720000002</v>
          </cell>
        </row>
        <row r="35">
          <cell r="A35">
            <v>43247</v>
          </cell>
          <cell r="H35">
            <v>16.2</v>
          </cell>
          <cell r="J35">
            <v>1028.9200334499997</v>
          </cell>
          <cell r="M35">
            <v>1220.9099422000006</v>
          </cell>
          <cell r="N35">
            <v>540.08201719999977</v>
          </cell>
          <cell r="O35">
            <v>764.44914220000032</v>
          </cell>
          <cell r="P35">
            <v>1590.2390322000003</v>
          </cell>
        </row>
        <row r="36">
          <cell r="A36">
            <v>43250</v>
          </cell>
          <cell r="H36">
            <v>24</v>
          </cell>
          <cell r="J36">
            <v>1033.6929243500001</v>
          </cell>
          <cell r="M36">
            <v>1224.4644156000002</v>
          </cell>
          <cell r="N36">
            <v>547.14315559999989</v>
          </cell>
          <cell r="O36">
            <v>771.56971560000011</v>
          </cell>
          <cell r="P36">
            <v>1591.5944106000002</v>
          </cell>
        </row>
        <row r="37">
          <cell r="A37">
            <v>43255</v>
          </cell>
          <cell r="H37">
            <v>19.600000000000001</v>
          </cell>
          <cell r="J37">
            <v>1037.8774586499999</v>
          </cell>
          <cell r="M37">
            <v>1226.8361824000006</v>
          </cell>
          <cell r="N37">
            <v>548.9205724000002</v>
          </cell>
          <cell r="O37">
            <v>776.97266740000009</v>
          </cell>
          <cell r="P37">
            <v>1598.7804124000002</v>
          </cell>
        </row>
        <row r="38">
          <cell r="A38">
            <v>43260</v>
          </cell>
          <cell r="H38">
            <v>18.3</v>
          </cell>
          <cell r="J38">
            <v>1026.2400422499993</v>
          </cell>
          <cell r="M38">
            <v>1213.891196</v>
          </cell>
          <cell r="N38">
            <v>540.78982100000019</v>
          </cell>
          <cell r="O38">
            <v>766.28621099999998</v>
          </cell>
          <cell r="P38">
            <v>1583.992941</v>
          </cell>
        </row>
        <row r="39">
          <cell r="A39">
            <v>43266</v>
          </cell>
          <cell r="H39">
            <v>22.7</v>
          </cell>
          <cell r="J39">
            <v>1029.3362954500003</v>
          </cell>
          <cell r="M39">
            <v>1216.6902742000004</v>
          </cell>
          <cell r="N39">
            <v>544.53985920000002</v>
          </cell>
          <cell r="O39">
            <v>770.92777420000039</v>
          </cell>
          <cell r="P39">
            <v>1585.1872742000005</v>
          </cell>
        </row>
        <row r="40">
          <cell r="A40">
            <v>43287</v>
          </cell>
          <cell r="H40">
            <v>25.7</v>
          </cell>
          <cell r="J40">
            <v>1024.1449769499993</v>
          </cell>
          <cell r="M40">
            <v>1209.2701432000001</v>
          </cell>
          <cell r="N40">
            <v>544.25192820000018</v>
          </cell>
          <cell r="O40">
            <v>768.67848819999995</v>
          </cell>
          <cell r="P40">
            <v>1574.3793482000001</v>
          </cell>
        </row>
        <row r="41">
          <cell r="A41">
            <v>43291</v>
          </cell>
          <cell r="H41">
            <v>24.7</v>
          </cell>
          <cell r="J41">
            <v>1026.5143426999994</v>
          </cell>
          <cell r="M41">
            <v>1210.0793402000002</v>
          </cell>
          <cell r="N41">
            <v>549.16214020000007</v>
          </cell>
          <cell r="O41">
            <v>772.16226019999999</v>
          </cell>
          <cell r="P41">
            <v>1574.6536302000004</v>
          </cell>
        </row>
        <row r="42">
          <cell r="A42">
            <v>43294</v>
          </cell>
          <cell r="H42">
            <v>35.4</v>
          </cell>
          <cell r="J42">
            <v>1030.6938947999995</v>
          </cell>
          <cell r="M42">
            <v>1216.0122248</v>
          </cell>
          <cell r="N42">
            <v>552.7770598000003</v>
          </cell>
          <cell r="O42">
            <v>776.54983480000033</v>
          </cell>
          <cell r="P42">
            <v>1577.4364598000004</v>
          </cell>
        </row>
        <row r="43">
          <cell r="A43">
            <v>43299</v>
          </cell>
          <cell r="H43">
            <v>28.7</v>
          </cell>
          <cell r="J43">
            <v>1025.5509434499997</v>
          </cell>
          <cell r="M43">
            <v>1208.6256022000002</v>
          </cell>
          <cell r="N43">
            <v>545.27156719999982</v>
          </cell>
          <cell r="O43">
            <v>772.13496220000025</v>
          </cell>
          <cell r="P43">
            <v>1576.1716422000006</v>
          </cell>
        </row>
        <row r="44">
          <cell r="A44">
            <v>43305</v>
          </cell>
          <cell r="H44">
            <v>27.4</v>
          </cell>
          <cell r="J44">
            <v>1031.6400157999999</v>
          </cell>
          <cell r="M44">
            <v>1218.0281758000001</v>
          </cell>
          <cell r="N44">
            <v>538.56725580000011</v>
          </cell>
          <cell r="O44">
            <v>783.3800207999999</v>
          </cell>
          <cell r="P44">
            <v>1586.5846108000005</v>
          </cell>
        </row>
        <row r="45">
          <cell r="A45">
            <v>43311</v>
          </cell>
          <cell r="H45">
            <v>26.5</v>
          </cell>
          <cell r="J45">
            <v>1044.2255756</v>
          </cell>
          <cell r="M45">
            <v>1253.4962106000003</v>
          </cell>
          <cell r="N45">
            <v>552.16321060000018</v>
          </cell>
          <cell r="O45">
            <v>783.18705560000001</v>
          </cell>
          <cell r="P45">
            <v>1588.0558255999999</v>
          </cell>
        </row>
        <row r="46">
          <cell r="A46">
            <v>43316</v>
          </cell>
          <cell r="H46">
            <v>25.6</v>
          </cell>
          <cell r="J46">
            <v>1043.9285991500001</v>
          </cell>
          <cell r="M46">
            <v>1252.8277654000003</v>
          </cell>
          <cell r="N46">
            <v>552.62403039999992</v>
          </cell>
          <cell r="O46">
            <v>782.87522040000022</v>
          </cell>
          <cell r="P46">
            <v>1587.3873804000002</v>
          </cell>
        </row>
        <row r="47">
          <cell r="A47">
            <v>43320</v>
          </cell>
          <cell r="H47">
            <v>37.5</v>
          </cell>
          <cell r="J47">
            <v>1040.2129373500002</v>
          </cell>
        </row>
        <row r="48">
          <cell r="A48">
            <v>43328</v>
          </cell>
          <cell r="H48">
            <v>34.200000000000003</v>
          </cell>
          <cell r="J48">
            <v>1041.4271299500003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02ZBP"/>
      <sheetName val="M03ZBP"/>
      <sheetName val="M05ZBP"/>
      <sheetName val="M06ZBP"/>
      <sheetName val="M01ZPR"/>
      <sheetName val="M02ZPR"/>
      <sheetName val="M03ZPR"/>
      <sheetName val="M04ZPR"/>
      <sheetName val="M05ZPR"/>
      <sheetName val="M07ZPR"/>
      <sheetName val="M09ZPR"/>
      <sheetName val="M12ZPR"/>
      <sheetName val="M18ZPR"/>
      <sheetName val="M19ZPR"/>
      <sheetName val="M01CSCP"/>
      <sheetName val="M03CSCP"/>
      <sheetName val="M05CSCP"/>
      <sheetName val="M01YBP"/>
      <sheetName val="M02YBP"/>
      <sheetName val="M03YBP"/>
      <sheetName val="M04YB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1">
          <cell r="G11" t="str">
            <v>0～10m</v>
          </cell>
          <cell r="H11" t="str">
            <v>0～20m</v>
          </cell>
          <cell r="I11" t="str">
            <v>0～30m</v>
          </cell>
          <cell r="J11" t="str">
            <v>0～45m</v>
          </cell>
        </row>
        <row r="17">
          <cell r="A17">
            <v>43264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>
            <v>43265</v>
          </cell>
          <cell r="G18">
            <v>0.11600704000000707</v>
          </cell>
          <cell r="H18">
            <v>0.10221119999999581</v>
          </cell>
          <cell r="I18">
            <v>4.0628440000000904E-2</v>
          </cell>
          <cell r="J18">
            <v>0.12256206000000361</v>
          </cell>
        </row>
        <row r="19">
          <cell r="A19">
            <v>43266</v>
          </cell>
          <cell r="G19">
            <v>0.27869984000000381</v>
          </cell>
          <cell r="H19">
            <v>0.36661169999999743</v>
          </cell>
          <cell r="I19">
            <v>4.728884000000242E-2</v>
          </cell>
          <cell r="J19">
            <v>0.84383436000000522</v>
          </cell>
        </row>
        <row r="20">
          <cell r="A20">
            <v>43267</v>
          </cell>
          <cell r="G20">
            <v>0.41132984000000383</v>
          </cell>
          <cell r="H20">
            <v>0.65408069999999419</v>
          </cell>
          <cell r="I20">
            <v>6.5604940000000903E-2</v>
          </cell>
          <cell r="J20">
            <v>2.1616476599999985</v>
          </cell>
        </row>
        <row r="21">
          <cell r="A21">
            <v>43268</v>
          </cell>
          <cell r="G21">
            <v>0.43255064000000865</v>
          </cell>
          <cell r="H21">
            <v>0.6718256999999942</v>
          </cell>
          <cell r="I21">
            <v>8.0590840000002426E-2</v>
          </cell>
          <cell r="J21">
            <v>3.0112666599999987</v>
          </cell>
        </row>
        <row r="22">
          <cell r="A22">
            <v>43269</v>
          </cell>
          <cell r="G22">
            <v>0.46791864000000866</v>
          </cell>
          <cell r="H22">
            <v>0.84217769999999259</v>
          </cell>
          <cell r="I22">
            <v>8.7251240000003935E-2</v>
          </cell>
          <cell r="J22">
            <v>5.8999712600000018</v>
          </cell>
        </row>
        <row r="23">
          <cell r="A23">
            <v>43270</v>
          </cell>
          <cell r="G23">
            <v>0.53688624000000218</v>
          </cell>
          <cell r="H23">
            <v>1.0373726999999926</v>
          </cell>
          <cell r="I23">
            <v>0.16051564000000546</v>
          </cell>
          <cell r="J23">
            <v>8.6567137600000024</v>
          </cell>
        </row>
        <row r="24">
          <cell r="A24">
            <v>43271</v>
          </cell>
          <cell r="G24">
            <v>0.55810704000000699</v>
          </cell>
          <cell r="H24">
            <v>1.0551176999999925</v>
          </cell>
          <cell r="I24">
            <v>0.1571854400000009</v>
          </cell>
          <cell r="J24">
            <v>9.8262956599999978</v>
          </cell>
        </row>
        <row r="25">
          <cell r="A25">
            <v>43272</v>
          </cell>
          <cell r="G25">
            <v>0.76677824000000216</v>
          </cell>
          <cell r="H25">
            <v>1.2999986999999957</v>
          </cell>
          <cell r="I25">
            <v>0.31370484000000243</v>
          </cell>
          <cell r="J25">
            <v>10.995877560000004</v>
          </cell>
        </row>
        <row r="26">
          <cell r="A26">
            <v>43273</v>
          </cell>
          <cell r="G26">
            <v>0.83044064000000861</v>
          </cell>
          <cell r="H26">
            <v>1.3869491999999974</v>
          </cell>
          <cell r="I26">
            <v>0.3486719400000009</v>
          </cell>
          <cell r="J26">
            <v>12.058805159999999</v>
          </cell>
        </row>
        <row r="27">
          <cell r="A27">
            <v>43274</v>
          </cell>
          <cell r="G27">
            <v>0.89410304000000695</v>
          </cell>
          <cell r="H27">
            <v>1.3904981999999941</v>
          </cell>
          <cell r="I27">
            <v>0.38696924000000393</v>
          </cell>
          <cell r="J27">
            <v>12.216075060000003</v>
          </cell>
        </row>
        <row r="28">
          <cell r="A28">
            <v>43275</v>
          </cell>
          <cell r="G28">
            <v>0.89940824000000219</v>
          </cell>
          <cell r="H28">
            <v>1.3993706999999942</v>
          </cell>
          <cell r="I28">
            <v>0.40528534000000238</v>
          </cell>
          <cell r="J28">
            <v>12.451076060000004</v>
          </cell>
        </row>
        <row r="29">
          <cell r="A29">
            <v>43276</v>
          </cell>
          <cell r="G29">
            <v>0.90117664000000863</v>
          </cell>
          <cell r="H29">
            <v>1.3816256999999943</v>
          </cell>
          <cell r="I29">
            <v>0.41361084000000242</v>
          </cell>
          <cell r="J29">
            <v>12.877693260000001</v>
          </cell>
        </row>
        <row r="30">
          <cell r="A30">
            <v>43277</v>
          </cell>
          <cell r="G30">
            <v>0.92416584000000379</v>
          </cell>
          <cell r="H30">
            <v>1.3763021999999909</v>
          </cell>
          <cell r="I30">
            <v>0.42859674000000392</v>
          </cell>
          <cell r="J30">
            <v>13.025924659999998</v>
          </cell>
        </row>
        <row r="31">
          <cell r="A31">
            <v>43278</v>
          </cell>
          <cell r="G31">
            <v>0.93123944000000536</v>
          </cell>
          <cell r="H31">
            <v>1.3887236999999959</v>
          </cell>
          <cell r="I31">
            <v>0.43525714000000543</v>
          </cell>
          <cell r="J31">
            <v>13.185002260000001</v>
          </cell>
        </row>
        <row r="32">
          <cell r="A32">
            <v>43279</v>
          </cell>
          <cell r="G32">
            <v>1.062101040000007</v>
          </cell>
          <cell r="H32">
            <v>1.4756741999999974</v>
          </cell>
          <cell r="I32">
            <v>0.44524774000000389</v>
          </cell>
          <cell r="J32">
            <v>13.591734760000001</v>
          </cell>
        </row>
        <row r="33">
          <cell r="A33">
            <v>43280</v>
          </cell>
          <cell r="G33">
            <v>0.91178704000000699</v>
          </cell>
          <cell r="H33">
            <v>1.4117921999999909</v>
          </cell>
          <cell r="I33">
            <v>0.38530414000000546</v>
          </cell>
          <cell r="J33">
            <v>14.278660760000001</v>
          </cell>
        </row>
        <row r="34">
          <cell r="A34">
            <v>43281</v>
          </cell>
          <cell r="G34">
            <v>0.92770264000000857</v>
          </cell>
          <cell r="H34">
            <v>1.3816256999999943</v>
          </cell>
          <cell r="I34">
            <v>0.41194574000000389</v>
          </cell>
          <cell r="J34">
            <v>14.352776459999999</v>
          </cell>
        </row>
        <row r="35">
          <cell r="A35">
            <v>43282</v>
          </cell>
          <cell r="G35">
            <v>0.90471344000000542</v>
          </cell>
          <cell r="H35">
            <v>1.5022916999999973</v>
          </cell>
          <cell r="I35">
            <v>0.42360144000000088</v>
          </cell>
          <cell r="J35">
            <v>14.736008860000005</v>
          </cell>
        </row>
        <row r="36">
          <cell r="A36">
            <v>43284</v>
          </cell>
          <cell r="G36">
            <v>0.95953384000000375</v>
          </cell>
          <cell r="H36">
            <v>1.7471726999999926</v>
          </cell>
          <cell r="I36">
            <v>0.47854974000000389</v>
          </cell>
          <cell r="J36">
            <v>15.419319460000001</v>
          </cell>
        </row>
        <row r="37">
          <cell r="A37">
            <v>43286</v>
          </cell>
          <cell r="G37">
            <v>0.96307064000000864</v>
          </cell>
          <cell r="H37">
            <v>1.4401841999999974</v>
          </cell>
          <cell r="I37">
            <v>0.49520074000000391</v>
          </cell>
          <cell r="J37">
            <v>16.426208360000004</v>
          </cell>
        </row>
        <row r="38">
          <cell r="A38">
            <v>43287</v>
          </cell>
          <cell r="G38">
            <v>0.95776544000000541</v>
          </cell>
          <cell r="H38">
            <v>1.509389699999991</v>
          </cell>
          <cell r="I38">
            <v>0.49187054000000696</v>
          </cell>
          <cell r="J38">
            <v>16.852825560000003</v>
          </cell>
        </row>
        <row r="39">
          <cell r="A39">
            <v>43288</v>
          </cell>
          <cell r="G39">
            <v>0.93654464000000859</v>
          </cell>
          <cell r="H39">
            <v>1.6211831999999942</v>
          </cell>
          <cell r="I39">
            <v>0.56346984000000244</v>
          </cell>
          <cell r="J39">
            <v>17.357173860000003</v>
          </cell>
        </row>
        <row r="40">
          <cell r="A40">
            <v>43289</v>
          </cell>
          <cell r="G40">
            <v>0.96307064000000864</v>
          </cell>
          <cell r="H40">
            <v>1.5927911999999957</v>
          </cell>
          <cell r="I40">
            <v>0.57346044000000085</v>
          </cell>
          <cell r="J40">
            <v>17.478289760000003</v>
          </cell>
        </row>
        <row r="41">
          <cell r="A41">
            <v>43290.402777777781</v>
          </cell>
          <cell r="G41">
            <v>0.98429144000000535</v>
          </cell>
          <cell r="H41">
            <v>1.6247321999999911</v>
          </cell>
          <cell r="I41">
            <v>13.293159340000003</v>
          </cell>
          <cell r="J41">
            <v>20.988843159999998</v>
          </cell>
        </row>
        <row r="42">
          <cell r="A42">
            <v>43290.645833333336</v>
          </cell>
          <cell r="G42">
            <v>0.97898624000000212</v>
          </cell>
          <cell r="H42">
            <v>1.6318301999999927</v>
          </cell>
          <cell r="I42">
            <v>13.301484840000002</v>
          </cell>
          <cell r="J42">
            <v>21.516691560000002</v>
          </cell>
        </row>
        <row r="43">
          <cell r="A43">
            <v>43291.402777777781</v>
          </cell>
          <cell r="G43">
            <v>0.99313344000000536</v>
          </cell>
          <cell r="H43">
            <v>1.6460261999999959</v>
          </cell>
          <cell r="I43">
            <v>14.964919740000003</v>
          </cell>
          <cell r="J43">
            <v>22.608542360000005</v>
          </cell>
        </row>
        <row r="44">
          <cell r="A44">
            <v>43291.652777777781</v>
          </cell>
          <cell r="G44">
            <v>0.98782824000000213</v>
          </cell>
          <cell r="H44">
            <v>1.6478006999999941</v>
          </cell>
          <cell r="I44">
            <v>15.536049040000005</v>
          </cell>
          <cell r="J44">
            <v>22.952005360000005</v>
          </cell>
        </row>
        <row r="45">
          <cell r="A45">
            <v>43292</v>
          </cell>
          <cell r="G45">
            <v>0.99136504000000703</v>
          </cell>
          <cell r="H45">
            <v>1.6478006999999941</v>
          </cell>
          <cell r="I45">
            <v>16.020593140000006</v>
          </cell>
          <cell r="J45">
            <v>23.720277860000003</v>
          </cell>
        </row>
        <row r="46">
          <cell r="A46">
            <v>43293</v>
          </cell>
          <cell r="G46">
            <v>1.0072806400000085</v>
          </cell>
          <cell r="H46">
            <v>1.6602221999999911</v>
          </cell>
          <cell r="I46">
            <v>17.096247740000003</v>
          </cell>
          <cell r="J46">
            <v>24.58255076</v>
          </cell>
        </row>
        <row r="47">
          <cell r="A47">
            <v>43294</v>
          </cell>
          <cell r="G47">
            <v>0.98782824000000213</v>
          </cell>
          <cell r="H47">
            <v>1.7170061999999959</v>
          </cell>
          <cell r="I47">
            <v>17.65738644</v>
          </cell>
          <cell r="J47">
            <v>25.424938959999999</v>
          </cell>
        </row>
        <row r="48">
          <cell r="A48">
            <v>43295</v>
          </cell>
          <cell r="G48">
            <v>1.017891040000007</v>
          </cell>
          <cell r="H48">
            <v>1.7116826999999926</v>
          </cell>
          <cell r="I48">
            <v>18.188553340000002</v>
          </cell>
          <cell r="J48">
            <v>26.010633760000001</v>
          </cell>
        </row>
        <row r="49">
          <cell r="A49">
            <v>43296</v>
          </cell>
          <cell r="G49">
            <v>1.0143542400000021</v>
          </cell>
          <cell r="H49">
            <v>1.7347511999999958</v>
          </cell>
          <cell r="I49">
            <v>18.293454640000004</v>
          </cell>
          <cell r="J49">
            <v>26.525828260000001</v>
          </cell>
        </row>
        <row r="50">
          <cell r="A50">
            <v>43297</v>
          </cell>
          <cell r="G50">
            <v>1.0196594400000054</v>
          </cell>
          <cell r="H50">
            <v>1.7365256999999943</v>
          </cell>
          <cell r="I50">
            <v>18.857923540000005</v>
          </cell>
          <cell r="J50">
            <v>26.959676260000002</v>
          </cell>
        </row>
        <row r="51">
          <cell r="A51">
            <v>43298</v>
          </cell>
          <cell r="G51">
            <v>1.0391118400000037</v>
          </cell>
          <cell r="H51">
            <v>1.7560451999999926</v>
          </cell>
          <cell r="I51">
            <v>19.38742534</v>
          </cell>
          <cell r="J51">
            <v>27.39352426</v>
          </cell>
        </row>
        <row r="52">
          <cell r="A52">
            <v>43299.402777777781</v>
          </cell>
          <cell r="G52">
            <v>1.0408802400000021</v>
          </cell>
          <cell r="H52">
            <v>1.7684666999999974</v>
          </cell>
          <cell r="I52">
            <v>19.48067094</v>
          </cell>
          <cell r="J52">
            <v>27.793025959999998</v>
          </cell>
        </row>
        <row r="53">
          <cell r="A53">
            <v>43299.708333333336</v>
          </cell>
          <cell r="G53">
            <v>0.99136504000000703</v>
          </cell>
          <cell r="H53">
            <v>1.8181526999999926</v>
          </cell>
          <cell r="I53">
            <v>19.477340740000002</v>
          </cell>
          <cell r="J53">
            <v>28.087681060000001</v>
          </cell>
        </row>
        <row r="54">
          <cell r="A54">
            <v>43300</v>
          </cell>
          <cell r="G54">
            <v>1.0285014400000054</v>
          </cell>
          <cell r="H54">
            <v>1.7808881999999941</v>
          </cell>
          <cell r="I54">
            <v>19.523963540000008</v>
          </cell>
          <cell r="J54">
            <v>28.152758260000002</v>
          </cell>
        </row>
        <row r="55">
          <cell r="A55">
            <v>43301</v>
          </cell>
          <cell r="G55">
            <v>1.0338066400000085</v>
          </cell>
          <cell r="H55">
            <v>1.7986331999999943</v>
          </cell>
          <cell r="I55">
            <v>20.150041140000006</v>
          </cell>
          <cell r="J55">
            <v>28.413067060000003</v>
          </cell>
        </row>
        <row r="56">
          <cell r="A56">
            <v>43302</v>
          </cell>
          <cell r="G56">
            <v>1.0338066400000085</v>
          </cell>
          <cell r="H56">
            <v>1.7897606999999942</v>
          </cell>
          <cell r="I56">
            <v>20.171687439999999</v>
          </cell>
          <cell r="J56">
            <v>28.740260760000002</v>
          </cell>
        </row>
        <row r="57">
          <cell r="A57">
            <v>43303.375</v>
          </cell>
          <cell r="G57">
            <v>1.0320382400000021</v>
          </cell>
          <cell r="H57">
            <v>1.7595941999999976</v>
          </cell>
          <cell r="I57">
            <v>20.876024740000002</v>
          </cell>
          <cell r="J57">
            <v>29.107223860000005</v>
          </cell>
        </row>
        <row r="58">
          <cell r="A58">
            <v>43303.666666666664</v>
          </cell>
          <cell r="G58">
            <v>0.99136504000000703</v>
          </cell>
          <cell r="H58">
            <v>1.7578196999999911</v>
          </cell>
          <cell r="I58">
            <v>20.859373740000002</v>
          </cell>
          <cell r="J58">
            <v>29.206647360000005</v>
          </cell>
        </row>
        <row r="59">
          <cell r="A59">
            <v>43304.375</v>
          </cell>
          <cell r="G59">
            <v>1.0408802400000021</v>
          </cell>
          <cell r="H59">
            <v>1.7915351999999927</v>
          </cell>
          <cell r="I59">
            <v>20.942628740000004</v>
          </cell>
          <cell r="J59">
            <v>29.204839659999998</v>
          </cell>
        </row>
        <row r="60">
          <cell r="A60">
            <v>43304.4375</v>
          </cell>
          <cell r="G60">
            <v>1.0408802400000021</v>
          </cell>
          <cell r="H60">
            <v>1.7986331999999943</v>
          </cell>
          <cell r="I60">
            <v>20.942628740000004</v>
          </cell>
          <cell r="J60">
            <v>29.226532060000004</v>
          </cell>
        </row>
        <row r="61">
          <cell r="A61">
            <v>43304.75</v>
          </cell>
          <cell r="G61">
            <v>0.99843864000000859</v>
          </cell>
          <cell r="H61">
            <v>1.7666921999999909</v>
          </cell>
          <cell r="I61">
            <v>20.859373740000002</v>
          </cell>
          <cell r="J61">
            <v>29.186762659999996</v>
          </cell>
        </row>
        <row r="62">
          <cell r="A62">
            <v>43305</v>
          </cell>
          <cell r="G62">
            <v>1.0125858400000038</v>
          </cell>
          <cell r="H62">
            <v>1.7791136999999959</v>
          </cell>
          <cell r="I62">
            <v>20.874359640000005</v>
          </cell>
          <cell r="J62">
            <v>29.367532659999998</v>
          </cell>
        </row>
        <row r="63">
          <cell r="A63">
            <v>43306</v>
          </cell>
          <cell r="G63">
            <v>1.053259040000007</v>
          </cell>
          <cell r="H63">
            <v>1.8146036999999959</v>
          </cell>
          <cell r="I63">
            <v>20.947624040000004</v>
          </cell>
          <cell r="J63">
            <v>29.450686860000005</v>
          </cell>
        </row>
        <row r="64">
          <cell r="A64">
            <v>43307</v>
          </cell>
          <cell r="G64">
            <v>1.0603326400000086</v>
          </cell>
          <cell r="H64">
            <v>1.8252506999999942</v>
          </cell>
          <cell r="I64">
            <v>20.975930740000003</v>
          </cell>
          <cell r="J64">
            <v>29.604341360000003</v>
          </cell>
        </row>
        <row r="65">
          <cell r="A65">
            <v>43308</v>
          </cell>
          <cell r="G65">
            <v>1.062101040000007</v>
          </cell>
          <cell r="H65">
            <v>1.8287996999999909</v>
          </cell>
          <cell r="I65">
            <v>20.975930740000003</v>
          </cell>
          <cell r="J65">
            <v>29.748957360000006</v>
          </cell>
        </row>
        <row r="66">
          <cell r="A66">
            <v>43309</v>
          </cell>
          <cell r="G66">
            <v>1.0744798400000037</v>
          </cell>
          <cell r="H66">
            <v>1.8713876999999925</v>
          </cell>
          <cell r="I66">
            <v>20.987586440000001</v>
          </cell>
          <cell r="J66">
            <v>29.92611196</v>
          </cell>
        </row>
        <row r="67">
          <cell r="A67">
            <v>43310</v>
          </cell>
          <cell r="G67">
            <v>1.0656378400000037</v>
          </cell>
          <cell r="H67">
            <v>1.8713876999999925</v>
          </cell>
          <cell r="I67">
            <v>20.969270340000001</v>
          </cell>
          <cell r="J67">
            <v>29.976727560000004</v>
          </cell>
        </row>
        <row r="68">
          <cell r="A68">
            <v>43311</v>
          </cell>
          <cell r="G68">
            <v>1.0921638400000038</v>
          </cell>
          <cell r="H68">
            <v>1.8820346999999911</v>
          </cell>
          <cell r="I68">
            <v>22.061575940000001</v>
          </cell>
          <cell r="J68">
            <v>30.139420560000001</v>
          </cell>
        </row>
        <row r="69">
          <cell r="A69">
            <v>43312</v>
          </cell>
          <cell r="G69">
            <v>1.0638694400000053</v>
          </cell>
          <cell r="H69">
            <v>1.8607406999999943</v>
          </cell>
          <cell r="I69">
            <v>22.07822694</v>
          </cell>
          <cell r="J69">
            <v>30.244267159999996</v>
          </cell>
        </row>
        <row r="70">
          <cell r="A70">
            <v>43313</v>
          </cell>
          <cell r="G70">
            <v>1.0974690400000069</v>
          </cell>
          <cell r="H70">
            <v>1.8838091999999975</v>
          </cell>
          <cell r="I70">
            <v>22.141500740000001</v>
          </cell>
          <cell r="J70">
            <v>30.314767459999999</v>
          </cell>
        </row>
        <row r="71">
          <cell r="A71">
            <v>43314</v>
          </cell>
          <cell r="G71">
            <v>1.1010058400000038</v>
          </cell>
          <cell r="H71">
            <v>1.8909071999999909</v>
          </cell>
          <cell r="I71">
            <v>22.15315644</v>
          </cell>
          <cell r="J71">
            <v>30.437691060000002</v>
          </cell>
        </row>
        <row r="72">
          <cell r="A72">
            <v>43315</v>
          </cell>
          <cell r="G72">
            <v>1.1063110400000069</v>
          </cell>
          <cell r="H72">
            <v>1.8926816999999974</v>
          </cell>
          <cell r="I72">
            <v>22.148161140000003</v>
          </cell>
          <cell r="J72">
            <v>30.585922459999999</v>
          </cell>
        </row>
        <row r="73">
          <cell r="A73">
            <v>43316</v>
          </cell>
          <cell r="G73">
            <v>1.1063110400000069</v>
          </cell>
          <cell r="H73">
            <v>1.8962306999999943</v>
          </cell>
          <cell r="I73">
            <v>22.159816840000001</v>
          </cell>
          <cell r="J73">
            <v>30.708846060000003</v>
          </cell>
        </row>
        <row r="74">
          <cell r="A74">
            <v>43317</v>
          </cell>
          <cell r="G74">
            <v>1.1010058400000038</v>
          </cell>
          <cell r="H74">
            <v>1.8873581999999942</v>
          </cell>
          <cell r="I74">
            <v>22.148161140000003</v>
          </cell>
          <cell r="J74">
            <v>30.842615860000006</v>
          </cell>
        </row>
        <row r="75">
          <cell r="A75">
            <v>43318</v>
          </cell>
          <cell r="G75">
            <v>1.1080794400000054</v>
          </cell>
          <cell r="H75">
            <v>1.8713876999999925</v>
          </cell>
          <cell r="I75">
            <v>22.181463140000005</v>
          </cell>
          <cell r="J75">
            <v>31.09207846</v>
          </cell>
        </row>
        <row r="76">
          <cell r="A76">
            <v>43319</v>
          </cell>
          <cell r="G76">
            <v>1.1133846400000085</v>
          </cell>
          <cell r="H76">
            <v>1.8713876999999925</v>
          </cell>
          <cell r="I76">
            <v>22.183128240000002</v>
          </cell>
          <cell r="J76">
            <v>31.099309260000002</v>
          </cell>
        </row>
        <row r="77">
          <cell r="A77">
            <v>43320</v>
          </cell>
          <cell r="G77">
            <v>1.1116162400000023</v>
          </cell>
          <cell r="H77">
            <v>1.873162199999991</v>
          </cell>
          <cell r="I77">
            <v>22.16980744</v>
          </cell>
          <cell r="J77">
            <v>31.090270759999999</v>
          </cell>
        </row>
        <row r="78">
          <cell r="A78">
            <v>43321</v>
          </cell>
          <cell r="G78">
            <v>1.1080794400000054</v>
          </cell>
          <cell r="H78">
            <v>1.8571916999999976</v>
          </cell>
          <cell r="I78">
            <v>22.166477240000003</v>
          </cell>
          <cell r="J78">
            <v>31.177040360000003</v>
          </cell>
        </row>
        <row r="79">
          <cell r="A79">
            <v>43322</v>
          </cell>
          <cell r="G79">
            <v>1.1239950400000069</v>
          </cell>
          <cell r="H79">
            <v>1.8802601999999926</v>
          </cell>
          <cell r="I79">
            <v>22.19311884</v>
          </cell>
          <cell r="J79">
            <v>31.209578960000009</v>
          </cell>
        </row>
        <row r="80">
          <cell r="A80">
            <v>43323</v>
          </cell>
          <cell r="G80">
            <v>1.1293002400000021</v>
          </cell>
          <cell r="H80">
            <v>1.8909071999999909</v>
          </cell>
          <cell r="I80">
            <v>22.186458439999999</v>
          </cell>
          <cell r="J80">
            <v>31.256579159999998</v>
          </cell>
        </row>
        <row r="81">
          <cell r="A81">
            <v>43324</v>
          </cell>
          <cell r="G81">
            <v>1.1487526400000085</v>
          </cell>
          <cell r="H81">
            <v>1.9068776999999926</v>
          </cell>
          <cell r="I81">
            <v>22.219760439999998</v>
          </cell>
          <cell r="J81">
            <v>31.321656360000006</v>
          </cell>
        </row>
        <row r="82">
          <cell r="A82">
            <v>43325</v>
          </cell>
          <cell r="G82">
            <v>1.0939322400000022</v>
          </cell>
          <cell r="H82">
            <v>1.8571916999999976</v>
          </cell>
          <cell r="I82">
            <v>22.108198740000002</v>
          </cell>
          <cell r="J82">
            <v>31.265617659999997</v>
          </cell>
        </row>
        <row r="83">
          <cell r="A83">
            <v>43326</v>
          </cell>
          <cell r="G83">
            <v>1.1381422400000021</v>
          </cell>
          <cell r="H83">
            <v>1.899779699999991</v>
          </cell>
          <cell r="I83">
            <v>22.186458439999999</v>
          </cell>
          <cell r="J83">
            <v>31.372271960000006</v>
          </cell>
        </row>
        <row r="84">
          <cell r="A84">
            <v>43327</v>
          </cell>
          <cell r="G84">
            <v>1.1399106400000085</v>
          </cell>
          <cell r="H84">
            <v>1.899779699999991</v>
          </cell>
          <cell r="I84">
            <v>22.119854440000001</v>
          </cell>
          <cell r="J84">
            <v>31.397579759999999</v>
          </cell>
        </row>
        <row r="85">
          <cell r="A85">
            <v>43328</v>
          </cell>
          <cell r="G85">
            <v>1.1487526400000085</v>
          </cell>
          <cell r="H85">
            <v>1.908652199999991</v>
          </cell>
          <cell r="I85">
            <v>22.201444340000002</v>
          </cell>
          <cell r="J85">
            <v>31.440964559999994</v>
          </cell>
        </row>
        <row r="86">
          <cell r="A86">
            <v>43329</v>
          </cell>
          <cell r="G86">
            <v>1.150521040000007</v>
          </cell>
          <cell r="H86">
            <v>1.9051031999999943</v>
          </cell>
          <cell r="I86">
            <v>22.198114140000005</v>
          </cell>
          <cell r="J86">
            <v>31.475310860000004</v>
          </cell>
        </row>
        <row r="87">
          <cell r="A87">
            <v>43330</v>
          </cell>
          <cell r="G87">
            <v>1.1717418400000037</v>
          </cell>
          <cell r="H87">
            <v>1.9192991999999975</v>
          </cell>
          <cell r="I87">
            <v>22.236411440000001</v>
          </cell>
          <cell r="J87">
            <v>31.536772659999997</v>
          </cell>
        </row>
        <row r="88">
          <cell r="A88">
            <v>43331</v>
          </cell>
          <cell r="G88">
            <v>1.168205040000007</v>
          </cell>
          <cell r="H88">
            <v>1.9157501999999926</v>
          </cell>
          <cell r="I88">
            <v>22.224755740000003</v>
          </cell>
          <cell r="J88">
            <v>31.549426559999993</v>
          </cell>
        </row>
        <row r="89">
          <cell r="A89">
            <v>43332</v>
          </cell>
          <cell r="G89">
            <v>1.1293002400000021</v>
          </cell>
          <cell r="H89">
            <v>1.8412211999999959</v>
          </cell>
          <cell r="I89">
            <v>22.161481939999998</v>
          </cell>
          <cell r="J89">
            <v>31.515080260000001</v>
          </cell>
        </row>
        <row r="90">
          <cell r="A90">
            <v>43333</v>
          </cell>
          <cell r="G90">
            <v>1.1010058400000038</v>
          </cell>
          <cell r="H90">
            <v>1.8128291999999975</v>
          </cell>
          <cell r="I90">
            <v>22.158151740000005</v>
          </cell>
          <cell r="J90">
            <v>31.545811159999996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07、R08ZBP"/>
      <sheetName val="R09、R10ZBP"/>
      <sheetName val="R01ZPR、R02ZPR"/>
      <sheetName val="R03ZPR、R04ZPR"/>
      <sheetName val="R05ZPR、R06ZPR"/>
      <sheetName val="R07ZPR、R08ZPR"/>
      <sheetName val="R09ZPR、R10ZPR"/>
      <sheetName val="R11ZPR、R12ZPR"/>
      <sheetName val="R13ZPR、R14ZPR"/>
      <sheetName val="R15ZPR、R16ZPR"/>
      <sheetName val="R17ZPR、R18ZPR"/>
      <sheetName val="R19ZPR、R20ZPR"/>
      <sheetName val="R21ZPR、R22ZPR"/>
      <sheetName val="R23ZPR、R24ZPR"/>
      <sheetName val="R25ZPR、R26ZPR、R27ZPR"/>
      <sheetName val="R28ZPR、R29ZPR、R30ZPR"/>
      <sheetName val="R31ZPR、R32ZPR"/>
      <sheetName val="R33、R34ZPR"/>
      <sheetName val="R35、R36ZPR"/>
      <sheetName val="R37、R38ZPR"/>
      <sheetName val="R39、R40ZPR"/>
      <sheetName val="R41ZPR、R42ZPR"/>
      <sheetName val="R43、R44ZPR"/>
      <sheetName val="R45ZPR、R46ZPR"/>
      <sheetName val="R47、R48ZPR"/>
      <sheetName val="R49、R50ZPR"/>
      <sheetName val="R51ZPR、R52ZPR"/>
      <sheetName val="R53ZPR、R54ZPR"/>
      <sheetName val="R55、R56ZPR"/>
      <sheetName val="R01CSCP、R02CSCP"/>
      <sheetName val="R11CSCP、R12CSCP"/>
      <sheetName val="R03、R04YBP"/>
      <sheetName val="R05、R06YBP"/>
      <sheetName val="R07、R08YBP"/>
      <sheetName val="R09、R10YBP"/>
      <sheetName val="R13、R14YBP"/>
      <sheetName val="R15、R16YBP"/>
      <sheetName val="R17、R18YB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>
        <row r="9">
          <cell r="G9" t="str">
            <v>R16YBP</v>
          </cell>
          <cell r="H9" t="str">
            <v>R15YBP</v>
          </cell>
        </row>
        <row r="15">
          <cell r="A15">
            <v>43243</v>
          </cell>
          <cell r="G15">
            <v>0</v>
          </cell>
          <cell r="H15">
            <v>0</v>
          </cell>
        </row>
        <row r="16">
          <cell r="A16">
            <v>43244</v>
          </cell>
          <cell r="G16">
            <v>0.33007539999997387</v>
          </cell>
          <cell r="H16">
            <v>0.11098559999999082</v>
          </cell>
        </row>
        <row r="17">
          <cell r="A17">
            <v>43245</v>
          </cell>
          <cell r="G17">
            <v>0.34824439999997397</v>
          </cell>
          <cell r="H17">
            <v>0.17152320000002752</v>
          </cell>
        </row>
        <row r="18">
          <cell r="A18">
            <v>43246</v>
          </cell>
          <cell r="G18">
            <v>0.45548999999999995</v>
          </cell>
          <cell r="H18">
            <v>0.25323120000002758</v>
          </cell>
        </row>
        <row r="19">
          <cell r="A19">
            <v>43247</v>
          </cell>
          <cell r="G19">
            <v>0.50972039999997376</v>
          </cell>
          <cell r="H19">
            <v>0.31930920000002749</v>
          </cell>
        </row>
        <row r="20">
          <cell r="A20">
            <v>43248</v>
          </cell>
          <cell r="G20">
            <v>0.60713559999998257</v>
          </cell>
          <cell r="H20">
            <v>0.33295680000001837</v>
          </cell>
        </row>
        <row r="21">
          <cell r="A21">
            <v>43249</v>
          </cell>
          <cell r="G21">
            <v>0.65921219999996528</v>
          </cell>
          <cell r="H21">
            <v>0.47747700000000004</v>
          </cell>
        </row>
        <row r="22">
          <cell r="A22">
            <v>43250</v>
          </cell>
          <cell r="G22">
            <v>0.67213499999999993</v>
          </cell>
          <cell r="H22">
            <v>0.63564480000001833</v>
          </cell>
        </row>
        <row r="23">
          <cell r="A23">
            <v>43255</v>
          </cell>
          <cell r="G23">
            <v>0.74304259999998246</v>
          </cell>
          <cell r="H23">
            <v>0.50220540000000913</v>
          </cell>
        </row>
        <row r="24">
          <cell r="A24">
            <v>43260</v>
          </cell>
          <cell r="G24">
            <v>0.95201099999999983</v>
          </cell>
          <cell r="H24">
            <v>9.6346800000018301E-2</v>
          </cell>
        </row>
        <row r="25">
          <cell r="A25">
            <v>43287</v>
          </cell>
          <cell r="G25">
            <v>5.9591407999999477</v>
          </cell>
          <cell r="H25">
            <v>26.997202799999972</v>
          </cell>
        </row>
        <row r="26">
          <cell r="A26">
            <v>43291</v>
          </cell>
          <cell r="G26">
            <v>6.0907401999999644</v>
          </cell>
          <cell r="H26">
            <v>27.034994400000009</v>
          </cell>
        </row>
        <row r="27">
          <cell r="A27">
            <v>43294</v>
          </cell>
          <cell r="G27">
            <v>6.8889517999999477</v>
          </cell>
          <cell r="H27">
            <v>29.442151799999973</v>
          </cell>
        </row>
        <row r="28">
          <cell r="A28">
            <v>43299</v>
          </cell>
          <cell r="G28">
            <v>7.2431044000000178</v>
          </cell>
          <cell r="H28">
            <v>30.010435200000025</v>
          </cell>
        </row>
        <row r="29">
          <cell r="A29">
            <v>43305</v>
          </cell>
          <cell r="G29">
            <v>7.6925184000000169</v>
          </cell>
          <cell r="H29">
            <v>29.319793200000028</v>
          </cell>
        </row>
        <row r="30">
          <cell r="A30">
            <v>43311</v>
          </cell>
          <cell r="G30">
            <v>7.6681645999999821</v>
          </cell>
          <cell r="H30">
            <v>29.213064599999989</v>
          </cell>
        </row>
        <row r="31">
          <cell r="A31">
            <v>43316</v>
          </cell>
          <cell r="G31">
            <v>7.8753645999999824</v>
          </cell>
          <cell r="H31">
            <v>29.034717599999993</v>
          </cell>
        </row>
        <row r="32">
          <cell r="A32">
            <v>43320</v>
          </cell>
          <cell r="G32">
            <v>7.9293184000000165</v>
          </cell>
          <cell r="H32">
            <v>28.694937000000046</v>
          </cell>
        </row>
        <row r="33">
          <cell r="A33">
            <v>43328</v>
          </cell>
          <cell r="G33">
            <v>8.1743481999999652</v>
          </cell>
          <cell r="H33">
            <v>28.582668000000044</v>
          </cell>
        </row>
      </sheetData>
      <sheetData sheetId="3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atMod val="350000"/>
              <a:shade val="99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abSelected="1" zoomScale="85" workbookViewId="0">
      <pane ySplit="9" topLeftCell="A37" activePane="bottomLeft" state="frozenSplit"/>
      <selection pane="bottomLeft" activeCell="L19" sqref="L19"/>
    </sheetView>
  </sheetViews>
  <sheetFormatPr defaultColWidth="9" defaultRowHeight="15.75" x14ac:dyDescent="0.25"/>
  <cols>
    <col min="1" max="1" width="11.75" style="53" customWidth="1"/>
    <col min="2" max="3" width="10.125" style="53" customWidth="1"/>
    <col min="4" max="4" width="9.5" style="60" customWidth="1"/>
    <col min="5" max="5" width="9" style="60" customWidth="1"/>
    <col min="6" max="6" width="9.375" style="60" customWidth="1"/>
    <col min="7" max="7" width="8.875" style="60" customWidth="1"/>
    <col min="8" max="8" width="10.75" style="59" customWidth="1"/>
    <col min="9" max="9" width="11.875" style="60" customWidth="1"/>
    <col min="10" max="10" width="12.875" style="60" customWidth="1"/>
    <col min="11" max="11" width="11.5" style="59" customWidth="1"/>
    <col min="12" max="12" width="17.375" style="55" customWidth="1"/>
    <col min="13" max="13" width="12" style="6" customWidth="1"/>
    <col min="14" max="14" width="10.625" style="6" customWidth="1"/>
    <col min="15" max="15" width="11.625" style="6" customWidth="1"/>
    <col min="16" max="16" width="9" style="6"/>
    <col min="17" max="17" width="9.5" style="6" customWidth="1"/>
    <col min="18" max="18" width="9.375" style="6" bestFit="1" customWidth="1"/>
    <col min="19" max="19" width="9" style="6"/>
    <col min="20" max="20" width="10.25" style="6" customWidth="1"/>
    <col min="21" max="16384" width="9" style="6"/>
  </cols>
  <sheetData>
    <row r="1" spans="1:21" ht="20.25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2" t="s">
        <v>1</v>
      </c>
      <c r="K1" s="3" t="s">
        <v>2</v>
      </c>
      <c r="L1" s="2" t="s">
        <v>3</v>
      </c>
      <c r="M1" s="4"/>
      <c r="N1" s="5"/>
      <c r="O1" s="5"/>
      <c r="P1" s="5"/>
      <c r="Q1" s="5"/>
      <c r="R1" s="5"/>
      <c r="S1" s="5"/>
      <c r="T1" s="5"/>
    </row>
    <row r="2" spans="1:21" ht="15.75" customHeight="1" x14ac:dyDescent="0.15">
      <c r="A2" s="7" t="s">
        <v>4</v>
      </c>
      <c r="B2" s="7"/>
      <c r="C2" s="7"/>
      <c r="D2" s="7"/>
      <c r="E2" s="7"/>
      <c r="F2" s="7"/>
      <c r="G2" s="7"/>
      <c r="H2" s="7"/>
      <c r="I2" s="7"/>
      <c r="J2" s="2" t="s">
        <v>5</v>
      </c>
      <c r="K2" s="3"/>
      <c r="L2" s="2" t="s">
        <v>5</v>
      </c>
      <c r="M2" s="4"/>
      <c r="N2" s="5"/>
      <c r="O2" s="5"/>
      <c r="P2" s="5"/>
      <c r="Q2" s="5"/>
      <c r="R2" s="5"/>
      <c r="S2" s="5"/>
      <c r="T2" s="5"/>
    </row>
    <row r="3" spans="1:21" ht="14.25" x14ac:dyDescent="0.15">
      <c r="A3" s="7"/>
      <c r="B3" s="7"/>
      <c r="C3" s="7"/>
      <c r="D3" s="7"/>
      <c r="E3" s="7"/>
      <c r="F3" s="7"/>
      <c r="G3" s="7"/>
      <c r="H3" s="7"/>
      <c r="I3" s="7"/>
      <c r="J3" s="8">
        <f>MAX(J8:J684)</f>
        <v>1068.8597577999999</v>
      </c>
      <c r="K3" s="9">
        <v>43201</v>
      </c>
      <c r="L3" s="8">
        <f>MIN(J9:J684)</f>
        <v>1024.1449769499993</v>
      </c>
      <c r="M3" s="10"/>
      <c r="N3" s="11"/>
      <c r="O3" s="12"/>
      <c r="P3" s="11"/>
      <c r="Q3" s="12"/>
      <c r="R3" s="11"/>
      <c r="S3" s="11"/>
      <c r="T3" s="12"/>
    </row>
    <row r="4" spans="1:21" ht="20.100000000000001" customHeight="1" x14ac:dyDescent="0.15">
      <c r="A4" s="13" t="s">
        <v>6</v>
      </c>
      <c r="B4" s="14" t="s">
        <v>7</v>
      </c>
      <c r="C4" s="14"/>
      <c r="D4" s="15" t="s">
        <v>8</v>
      </c>
      <c r="E4" s="16" t="s">
        <v>9</v>
      </c>
      <c r="F4" s="16"/>
      <c r="G4" s="16"/>
      <c r="H4" s="13" t="s">
        <v>10</v>
      </c>
      <c r="I4" s="15">
        <v>12301715711</v>
      </c>
      <c r="J4" s="17" t="s">
        <v>11</v>
      </c>
      <c r="K4" s="18">
        <v>43200</v>
      </c>
      <c r="L4" s="19"/>
    </row>
    <row r="5" spans="1:21" ht="20.100000000000001" customHeight="1" x14ac:dyDescent="0.15">
      <c r="A5" s="17" t="s">
        <v>12</v>
      </c>
      <c r="B5" s="20">
        <v>-0.59435000000000004</v>
      </c>
      <c r="C5" s="17"/>
      <c r="D5" s="17" t="s">
        <v>13</v>
      </c>
      <c r="E5" s="21">
        <v>8.2327999999999998E-2</v>
      </c>
      <c r="F5" s="17" t="s">
        <v>14</v>
      </c>
      <c r="G5" s="21">
        <v>100</v>
      </c>
      <c r="H5" s="17" t="s">
        <v>15</v>
      </c>
      <c r="I5" s="22">
        <f>I8</f>
        <v>7543.5999999999995</v>
      </c>
      <c r="J5" s="23" t="s">
        <v>16</v>
      </c>
      <c r="K5" s="24">
        <f>H8</f>
        <v>21.3</v>
      </c>
      <c r="L5" s="25"/>
    </row>
    <row r="6" spans="1:21" ht="20.100000000000001" customHeight="1" x14ac:dyDescent="0.15">
      <c r="A6" s="17" t="s">
        <v>17</v>
      </c>
      <c r="B6" s="26" t="s">
        <v>18</v>
      </c>
      <c r="C6" s="26"/>
      <c r="D6" s="27" t="s">
        <v>19</v>
      </c>
      <c r="E6" s="28"/>
      <c r="F6" s="28"/>
      <c r="G6" s="28"/>
      <c r="H6" s="27" t="s">
        <v>20</v>
      </c>
      <c r="I6" s="27"/>
      <c r="J6" s="27"/>
      <c r="K6" s="29"/>
      <c r="L6" s="30"/>
      <c r="M6" s="31" t="s">
        <v>21</v>
      </c>
      <c r="N6" s="32"/>
      <c r="O6" s="32"/>
      <c r="P6" s="32"/>
    </row>
    <row r="7" spans="1:21" ht="20.100000000000001" customHeight="1" x14ac:dyDescent="0.15">
      <c r="A7" s="33" t="s">
        <v>22</v>
      </c>
      <c r="B7" s="33" t="s">
        <v>23</v>
      </c>
      <c r="C7" s="33" t="s">
        <v>24</v>
      </c>
      <c r="D7" s="33" t="s">
        <v>25</v>
      </c>
      <c r="E7" s="33" t="s">
        <v>26</v>
      </c>
      <c r="F7" s="33" t="s">
        <v>27</v>
      </c>
      <c r="G7" s="34" t="s">
        <v>28</v>
      </c>
      <c r="H7" s="34" t="s">
        <v>29</v>
      </c>
      <c r="I7" s="35" t="s">
        <v>30</v>
      </c>
      <c r="J7" s="35" t="s">
        <v>31</v>
      </c>
      <c r="K7" s="36" t="s">
        <v>32</v>
      </c>
      <c r="L7" s="37" t="s">
        <v>33</v>
      </c>
      <c r="M7" s="38" t="s">
        <v>25</v>
      </c>
      <c r="N7" s="39" t="s">
        <v>26</v>
      </c>
      <c r="O7" s="39" t="s">
        <v>27</v>
      </c>
      <c r="P7" s="39" t="s">
        <v>28</v>
      </c>
    </row>
    <row r="8" spans="1:21" ht="14.25" customHeight="1" x14ac:dyDescent="0.25">
      <c r="A8" s="40">
        <v>43201</v>
      </c>
      <c r="B8" s="41">
        <v>0</v>
      </c>
      <c r="C8" s="41"/>
      <c r="D8" s="42">
        <v>7608.8</v>
      </c>
      <c r="E8" s="42">
        <v>7484.5</v>
      </c>
      <c r="F8" s="42">
        <v>7569.8</v>
      </c>
      <c r="G8" s="42">
        <v>7511.3</v>
      </c>
      <c r="H8" s="42">
        <v>21.3</v>
      </c>
      <c r="I8" s="42">
        <f t="shared" ref="I8:I48" si="0">AVERAGE(D8:G8)</f>
        <v>7543.5999999999995</v>
      </c>
      <c r="J8" s="42">
        <f t="shared" ref="J8:J48" si="1">$B$5*(I8-$I$5)+$E$5*(H8-$K$5)</f>
        <v>0</v>
      </c>
      <c r="K8" s="43">
        <v>0</v>
      </c>
      <c r="L8" s="44" t="s">
        <v>34</v>
      </c>
      <c r="M8" s="45">
        <f>(D8-$D$8)*$B$5+$E$5*($K$5-K8)</f>
        <v>1.7535864000000001</v>
      </c>
      <c r="N8" s="46"/>
      <c r="O8" s="46"/>
      <c r="P8" s="46"/>
    </row>
    <row r="9" spans="1:21" ht="14.25" customHeight="1" x14ac:dyDescent="0.25">
      <c r="A9" s="40">
        <v>43201</v>
      </c>
      <c r="B9" s="41">
        <v>0</v>
      </c>
      <c r="C9" s="41"/>
      <c r="D9" s="42">
        <v>5469.5</v>
      </c>
      <c r="E9" s="42">
        <v>6542.4</v>
      </c>
      <c r="F9" s="42">
        <v>6211.7</v>
      </c>
      <c r="G9" s="42">
        <v>4756</v>
      </c>
      <c r="H9" s="42">
        <v>18.899999999999999</v>
      </c>
      <c r="I9" s="42">
        <f t="shared" si="0"/>
        <v>5744.9</v>
      </c>
      <c r="J9" s="42">
        <f t="shared" si="1"/>
        <v>1068.8597577999999</v>
      </c>
      <c r="K9" s="43">
        <v>0</v>
      </c>
      <c r="L9" s="44" t="s">
        <v>35</v>
      </c>
      <c r="M9" s="45">
        <f t="shared" ref="M9:M46" si="2">(D9-$D$8)*$B$5+$E$5*($H9-$H$8)</f>
        <v>1271.2953678000001</v>
      </c>
      <c r="N9" s="47">
        <f t="shared" ref="N9:N46" si="3">(E9-$E$8)*$B$5+$E$5*($H9-$H$8)</f>
        <v>559.7395478000002</v>
      </c>
      <c r="O9" s="47">
        <f t="shared" ref="O9:O46" si="4">(F9-$F$8)*$B$5+$E$5*($H9-$H$8)</f>
        <v>806.98914780000018</v>
      </c>
      <c r="P9" s="47">
        <f t="shared" ref="P9:P46" si="5">(G9-$G$8)*$B$5+$E$5*($H9-$H$8)</f>
        <v>1637.4149678000001</v>
      </c>
      <c r="R9" s="33" t="s">
        <v>25</v>
      </c>
      <c r="S9" s="33" t="s">
        <v>26</v>
      </c>
      <c r="T9" s="33" t="s">
        <v>27</v>
      </c>
      <c r="U9" s="34" t="s">
        <v>28</v>
      </c>
    </row>
    <row r="10" spans="1:21" ht="14.25" customHeight="1" x14ac:dyDescent="0.25">
      <c r="A10" s="40">
        <v>43202</v>
      </c>
      <c r="B10" s="41">
        <f t="shared" ref="B10:B48" si="6">A10-A9</f>
        <v>1</v>
      </c>
      <c r="C10" s="41"/>
      <c r="D10" s="42">
        <v>5482.1</v>
      </c>
      <c r="E10" s="42">
        <v>6545</v>
      </c>
      <c r="F10" s="42">
        <v>6221</v>
      </c>
      <c r="G10" s="42">
        <v>4749.6000000000004</v>
      </c>
      <c r="H10" s="42">
        <v>14.6</v>
      </c>
      <c r="I10" s="42">
        <f t="shared" si="0"/>
        <v>5749.4249999999993</v>
      </c>
      <c r="J10" s="42">
        <f t="shared" si="1"/>
        <v>1065.8163136500002</v>
      </c>
      <c r="K10" s="48">
        <f>(J10-$J$9)/$J$9</f>
        <v>-2.847374623087982E-3</v>
      </c>
      <c r="L10" s="44"/>
      <c r="M10" s="45">
        <f t="shared" si="2"/>
        <v>1263.4525474</v>
      </c>
      <c r="N10" s="47">
        <f t="shared" si="3"/>
        <v>557.8402274</v>
      </c>
      <c r="O10" s="47">
        <f t="shared" si="4"/>
        <v>801.10768240000016</v>
      </c>
      <c r="P10" s="47">
        <f t="shared" si="5"/>
        <v>1640.8647974</v>
      </c>
    </row>
    <row r="11" spans="1:21" x14ac:dyDescent="0.25">
      <c r="A11" s="40">
        <v>43204</v>
      </c>
      <c r="B11" s="41">
        <f t="shared" si="6"/>
        <v>2</v>
      </c>
      <c r="C11" s="44"/>
      <c r="D11" s="49">
        <v>5482.1</v>
      </c>
      <c r="E11" s="49">
        <v>6544.5</v>
      </c>
      <c r="F11" s="49">
        <v>6220.9</v>
      </c>
      <c r="G11" s="49">
        <v>4748.8</v>
      </c>
      <c r="H11" s="49">
        <v>11.2</v>
      </c>
      <c r="I11" s="42">
        <f t="shared" si="0"/>
        <v>5749.0749999999998</v>
      </c>
      <c r="J11" s="42">
        <f t="shared" si="1"/>
        <v>1065.7444209499999</v>
      </c>
      <c r="K11" s="48">
        <f t="shared" ref="K11:K48" si="7">(J11-$J$9)/$J$9</f>
        <v>-2.9146357389412316E-3</v>
      </c>
      <c r="L11" s="44"/>
      <c r="M11" s="45">
        <f t="shared" si="2"/>
        <v>1263.1726322</v>
      </c>
      <c r="N11" s="47">
        <f t="shared" si="3"/>
        <v>557.85748720000004</v>
      </c>
      <c r="O11" s="47">
        <f t="shared" si="4"/>
        <v>800.88720220000039</v>
      </c>
      <c r="P11" s="47">
        <f t="shared" si="5"/>
        <v>1641.0603622000001</v>
      </c>
    </row>
    <row r="12" spans="1:21" x14ac:dyDescent="0.25">
      <c r="A12" s="40">
        <v>43205</v>
      </c>
      <c r="B12" s="41">
        <f t="shared" si="6"/>
        <v>1</v>
      </c>
      <c r="C12" s="44"/>
      <c r="D12" s="49">
        <v>5487</v>
      </c>
      <c r="E12" s="49">
        <v>6547.5</v>
      </c>
      <c r="F12" s="49">
        <v>6225.8</v>
      </c>
      <c r="G12" s="49">
        <v>4752</v>
      </c>
      <c r="H12" s="49">
        <v>11.5</v>
      </c>
      <c r="I12" s="42">
        <f t="shared" si="0"/>
        <v>5753.0749999999998</v>
      </c>
      <c r="J12" s="42">
        <f t="shared" si="1"/>
        <v>1063.3917193499999</v>
      </c>
      <c r="K12" s="48">
        <f t="shared" si="7"/>
        <v>-5.1157679107076536E-3</v>
      </c>
      <c r="L12" s="44"/>
      <c r="M12" s="45">
        <f t="shared" si="2"/>
        <v>1260.2850156000004</v>
      </c>
      <c r="N12" s="47">
        <f t="shared" si="3"/>
        <v>556.09913560000007</v>
      </c>
      <c r="O12" s="47">
        <f t="shared" si="4"/>
        <v>797.99958560000005</v>
      </c>
      <c r="P12" s="47">
        <f t="shared" si="5"/>
        <v>1639.1831406000003</v>
      </c>
    </row>
    <row r="13" spans="1:21" x14ac:dyDescent="0.25">
      <c r="A13" s="40">
        <v>43206</v>
      </c>
      <c r="B13" s="41">
        <f t="shared" si="6"/>
        <v>1</v>
      </c>
      <c r="C13" s="44"/>
      <c r="D13" s="49">
        <v>5495.7</v>
      </c>
      <c r="E13" s="49">
        <v>6551</v>
      </c>
      <c r="F13" s="49">
        <v>6233.5</v>
      </c>
      <c r="G13" s="49">
        <v>4760.5</v>
      </c>
      <c r="H13" s="49">
        <v>12.6</v>
      </c>
      <c r="I13" s="42">
        <f t="shared" si="0"/>
        <v>5760.1750000000002</v>
      </c>
      <c r="J13" s="42">
        <f t="shared" si="1"/>
        <v>1059.2623951499995</v>
      </c>
      <c r="K13" s="48">
        <f t="shared" si="7"/>
        <v>-8.9790663180680727E-3</v>
      </c>
      <c r="L13" s="44"/>
      <c r="M13" s="45">
        <f t="shared" si="2"/>
        <v>1255.2047314000001</v>
      </c>
      <c r="N13" s="47">
        <f t="shared" si="3"/>
        <v>554.10947140000007</v>
      </c>
      <c r="O13" s="47">
        <f t="shared" si="4"/>
        <v>793.51365140000019</v>
      </c>
      <c r="P13" s="47">
        <f t="shared" si="5"/>
        <v>1634.2217264000001</v>
      </c>
    </row>
    <row r="14" spans="1:21" x14ac:dyDescent="0.25">
      <c r="A14" s="40">
        <v>43207</v>
      </c>
      <c r="B14" s="41">
        <f t="shared" si="6"/>
        <v>1</v>
      </c>
      <c r="C14" s="44"/>
      <c r="D14" s="49">
        <v>5508.7</v>
      </c>
      <c r="E14" s="49">
        <v>6561.5</v>
      </c>
      <c r="F14" s="49">
        <v>6245.6</v>
      </c>
      <c r="G14" s="49">
        <v>4780.8</v>
      </c>
      <c r="H14" s="49">
        <v>24.9</v>
      </c>
      <c r="I14" s="42">
        <f t="shared" si="0"/>
        <v>5774.1500000000005</v>
      </c>
      <c r="J14" s="42">
        <f t="shared" si="1"/>
        <v>1051.9689882999994</v>
      </c>
      <c r="K14" s="48">
        <f t="shared" si="7"/>
        <v>-1.5802605886076414E-2</v>
      </c>
      <c r="L14" s="44"/>
      <c r="M14" s="45">
        <f t="shared" si="2"/>
        <v>1248.4908158000003</v>
      </c>
      <c r="N14" s="47">
        <f t="shared" si="3"/>
        <v>548.88143079999998</v>
      </c>
      <c r="O14" s="47">
        <f t="shared" si="4"/>
        <v>787.33465079999985</v>
      </c>
      <c r="P14" s="47">
        <f t="shared" si="5"/>
        <v>1623.1690558</v>
      </c>
    </row>
    <row r="15" spans="1:21" x14ac:dyDescent="0.25">
      <c r="A15" s="40">
        <v>43209</v>
      </c>
      <c r="B15" s="41">
        <f t="shared" si="6"/>
        <v>2</v>
      </c>
      <c r="C15" s="44"/>
      <c r="D15" s="49">
        <v>5518.2</v>
      </c>
      <c r="E15" s="49">
        <v>6567.4</v>
      </c>
      <c r="F15" s="49">
        <v>6253.1</v>
      </c>
      <c r="G15" s="49">
        <v>4790.2</v>
      </c>
      <c r="H15" s="49">
        <v>29.8</v>
      </c>
      <c r="I15" s="42">
        <f t="shared" si="0"/>
        <v>5782.2249999999995</v>
      </c>
      <c r="J15" s="42">
        <f t="shared" si="1"/>
        <v>1047.57301925</v>
      </c>
      <c r="K15" s="48">
        <f t="shared" si="7"/>
        <v>-1.9915370931181561E-2</v>
      </c>
      <c r="L15" s="44"/>
      <c r="M15" s="45">
        <f t="shared" si="2"/>
        <v>1243.2478980000003</v>
      </c>
      <c r="N15" s="47">
        <f t="shared" si="3"/>
        <v>545.77817300000027</v>
      </c>
      <c r="O15" s="47">
        <f t="shared" si="4"/>
        <v>783.28043300000002</v>
      </c>
      <c r="P15" s="47">
        <f t="shared" si="5"/>
        <v>1617.9855730000002</v>
      </c>
    </row>
    <row r="16" spans="1:21" x14ac:dyDescent="0.25">
      <c r="A16" s="40">
        <v>43211</v>
      </c>
      <c r="B16" s="41">
        <f t="shared" si="6"/>
        <v>2</v>
      </c>
      <c r="C16" s="44"/>
      <c r="D16" s="49">
        <v>5512.1</v>
      </c>
      <c r="E16" s="49">
        <v>6559.9</v>
      </c>
      <c r="F16" s="49">
        <v>6247.5</v>
      </c>
      <c r="G16" s="49">
        <v>4779.3</v>
      </c>
      <c r="H16" s="49">
        <v>18.600000000000001</v>
      </c>
      <c r="I16" s="42">
        <f t="shared" si="0"/>
        <v>5774.7</v>
      </c>
      <c r="J16" s="42">
        <f t="shared" si="1"/>
        <v>1051.1234293999998</v>
      </c>
      <c r="K16" s="48">
        <f t="shared" si="7"/>
        <v>-1.6593690865961845E-2</v>
      </c>
      <c r="L16" s="44"/>
      <c r="M16" s="45">
        <f t="shared" si="2"/>
        <v>1245.9513594</v>
      </c>
      <c r="N16" s="47">
        <f t="shared" si="3"/>
        <v>549.3137244000003</v>
      </c>
      <c r="O16" s="47">
        <f t="shared" si="4"/>
        <v>785.68671940000024</v>
      </c>
      <c r="P16" s="47">
        <f t="shared" si="5"/>
        <v>1623.5419144</v>
      </c>
    </row>
    <row r="17" spans="1:16" x14ac:dyDescent="0.25">
      <c r="A17" s="40">
        <v>43213</v>
      </c>
      <c r="B17" s="41">
        <f t="shared" si="6"/>
        <v>2</v>
      </c>
      <c r="C17" s="44"/>
      <c r="D17" s="49">
        <v>5517.9</v>
      </c>
      <c r="E17" s="49">
        <v>6561.4</v>
      </c>
      <c r="F17" s="49">
        <v>6250.3</v>
      </c>
      <c r="G17" s="49">
        <v>4783.6000000000004</v>
      </c>
      <c r="H17" s="49">
        <v>17.2</v>
      </c>
      <c r="I17" s="42">
        <f t="shared" si="0"/>
        <v>5778.2999999999993</v>
      </c>
      <c r="J17" s="50">
        <f t="shared" si="1"/>
        <v>1048.8685102000002</v>
      </c>
      <c r="K17" s="48">
        <f t="shared" si="7"/>
        <v>-1.8703340128687299E-2</v>
      </c>
      <c r="L17" s="44"/>
      <c r="M17" s="45">
        <f t="shared" si="2"/>
        <v>1242.3888702000004</v>
      </c>
      <c r="N17" s="47">
        <f t="shared" si="3"/>
        <v>548.30694020000021</v>
      </c>
      <c r="O17" s="47">
        <f t="shared" si="4"/>
        <v>783.90728020000006</v>
      </c>
      <c r="P17" s="47">
        <f t="shared" si="5"/>
        <v>1620.8709502000002</v>
      </c>
    </row>
    <row r="18" spans="1:16" x14ac:dyDescent="0.25">
      <c r="A18" s="40">
        <v>43214</v>
      </c>
      <c r="B18" s="41">
        <f t="shared" si="6"/>
        <v>1</v>
      </c>
      <c r="C18" s="44"/>
      <c r="D18" s="49">
        <v>5521.9</v>
      </c>
      <c r="E18" s="49">
        <v>6566.3</v>
      </c>
      <c r="F18" s="49">
        <v>6258.1</v>
      </c>
      <c r="G18" s="49">
        <v>4788.7</v>
      </c>
      <c r="H18" s="49">
        <v>16</v>
      </c>
      <c r="I18" s="42">
        <f t="shared" si="0"/>
        <v>5783.7500000000009</v>
      </c>
      <c r="J18" s="50">
        <f t="shared" si="1"/>
        <v>1045.5305090999991</v>
      </c>
      <c r="K18" s="48">
        <f t="shared" si="7"/>
        <v>-2.1826295292488737E-2</v>
      </c>
      <c r="L18" s="44"/>
      <c r="M18" s="45">
        <f t="shared" si="2"/>
        <v>1239.9126766000004</v>
      </c>
      <c r="N18" s="47">
        <f t="shared" si="3"/>
        <v>545.29583159999993</v>
      </c>
      <c r="O18" s="47">
        <f t="shared" si="4"/>
        <v>779.17255660000001</v>
      </c>
      <c r="P18" s="47">
        <f t="shared" si="5"/>
        <v>1617.7409716000002</v>
      </c>
    </row>
    <row r="19" spans="1:16" x14ac:dyDescent="0.25">
      <c r="A19" s="40">
        <v>43215</v>
      </c>
      <c r="B19" s="41">
        <f t="shared" si="6"/>
        <v>1</v>
      </c>
      <c r="C19" s="44"/>
      <c r="D19" s="49">
        <v>5521.4</v>
      </c>
      <c r="E19" s="49">
        <v>6565</v>
      </c>
      <c r="F19" s="49">
        <v>6259.1</v>
      </c>
      <c r="G19" s="49">
        <v>4790.6000000000004</v>
      </c>
      <c r="H19" s="49">
        <v>17.100000000000001</v>
      </c>
      <c r="I19" s="42">
        <f t="shared" si="0"/>
        <v>5784.0249999999996</v>
      </c>
      <c r="J19" s="42">
        <f t="shared" si="1"/>
        <v>1045.45762365</v>
      </c>
      <c r="K19" s="51">
        <f t="shared" si="7"/>
        <v>-2.1894485201845195E-2</v>
      </c>
      <c r="L19" s="44"/>
      <c r="M19" s="45">
        <f t="shared" si="2"/>
        <v>1240.3004124000004</v>
      </c>
      <c r="N19" s="47">
        <f t="shared" si="3"/>
        <v>546.15904740000008</v>
      </c>
      <c r="O19" s="47">
        <f t="shared" si="4"/>
        <v>778.66876739999998</v>
      </c>
      <c r="P19" s="47">
        <f t="shared" si="5"/>
        <v>1616.7022674</v>
      </c>
    </row>
    <row r="20" spans="1:16" x14ac:dyDescent="0.25">
      <c r="A20" s="40">
        <v>43216</v>
      </c>
      <c r="B20" s="41">
        <f t="shared" si="6"/>
        <v>1</v>
      </c>
      <c r="C20" s="44"/>
      <c r="D20" s="49">
        <v>5518</v>
      </c>
      <c r="E20" s="49">
        <v>6558.3</v>
      </c>
      <c r="F20" s="49">
        <v>6250</v>
      </c>
      <c r="G20" s="49">
        <v>4787.7</v>
      </c>
      <c r="H20" s="49">
        <v>21.1</v>
      </c>
      <c r="I20" s="42">
        <f t="shared" si="0"/>
        <v>5778.5</v>
      </c>
      <c r="J20" s="42">
        <f t="shared" si="1"/>
        <v>1049.0707193999999</v>
      </c>
      <c r="K20" s="51">
        <f t="shared" si="7"/>
        <v>-1.8514157966552255E-2</v>
      </c>
      <c r="L20" s="44"/>
      <c r="M20" s="45">
        <f t="shared" si="2"/>
        <v>1242.6505144000002</v>
      </c>
      <c r="N20" s="47">
        <f t="shared" si="3"/>
        <v>550.47050439999998</v>
      </c>
      <c r="O20" s="47">
        <f t="shared" si="4"/>
        <v>784.40666440000018</v>
      </c>
      <c r="P20" s="47">
        <f t="shared" si="5"/>
        <v>1618.7551944000004</v>
      </c>
    </row>
    <row r="21" spans="1:16" x14ac:dyDescent="0.25">
      <c r="A21" s="40">
        <v>43218</v>
      </c>
      <c r="B21" s="41">
        <f t="shared" si="6"/>
        <v>2</v>
      </c>
      <c r="C21" s="44"/>
      <c r="D21" s="49">
        <v>5520.5</v>
      </c>
      <c r="E21" s="49">
        <v>6565.8</v>
      </c>
      <c r="F21" s="49">
        <v>6257.4</v>
      </c>
      <c r="G21" s="49">
        <v>4789.2</v>
      </c>
      <c r="H21" s="49">
        <v>18</v>
      </c>
      <c r="I21" s="42">
        <f t="shared" si="0"/>
        <v>5783.2249999999995</v>
      </c>
      <c r="J21" s="42">
        <f t="shared" si="1"/>
        <v>1046.0071988500001</v>
      </c>
      <c r="K21" s="51">
        <f t="shared" si="7"/>
        <v>-2.1380315596347711E-2</v>
      </c>
      <c r="L21" s="44"/>
      <c r="M21" s="45">
        <f t="shared" si="2"/>
        <v>1240.9094226000002</v>
      </c>
      <c r="N21" s="47">
        <f t="shared" si="3"/>
        <v>545.75766259999989</v>
      </c>
      <c r="O21" s="47">
        <f t="shared" si="4"/>
        <v>779.75325760000032</v>
      </c>
      <c r="P21" s="47">
        <f t="shared" si="5"/>
        <v>1617.6084526000004</v>
      </c>
    </row>
    <row r="22" spans="1:16" x14ac:dyDescent="0.25">
      <c r="A22" s="40">
        <v>43222</v>
      </c>
      <c r="B22" s="41">
        <f t="shared" si="6"/>
        <v>4</v>
      </c>
      <c r="C22" s="44"/>
      <c r="D22" s="49">
        <v>5512.7</v>
      </c>
      <c r="E22" s="49">
        <v>6546.3</v>
      </c>
      <c r="F22" s="49">
        <v>6242.7</v>
      </c>
      <c r="G22" s="49">
        <v>4793.3</v>
      </c>
      <c r="H22" s="49">
        <v>28.7</v>
      </c>
      <c r="I22" s="42">
        <f t="shared" si="0"/>
        <v>5773.75</v>
      </c>
      <c r="J22" s="42">
        <f t="shared" si="1"/>
        <v>1052.5195746999998</v>
      </c>
      <c r="K22" s="51">
        <f t="shared" si="7"/>
        <v>-1.5287490225689275E-2</v>
      </c>
      <c r="L22" s="44"/>
      <c r="M22" s="45">
        <f t="shared" si="2"/>
        <v>1246.4262622000003</v>
      </c>
      <c r="N22" s="47">
        <f t="shared" si="3"/>
        <v>558.2283971999999</v>
      </c>
      <c r="O22" s="47">
        <f t="shared" si="4"/>
        <v>789.3711122000002</v>
      </c>
      <c r="P22" s="47">
        <f t="shared" si="5"/>
        <v>1616.0525272000002</v>
      </c>
    </row>
    <row r="23" spans="1:16" x14ac:dyDescent="0.25">
      <c r="A23" s="40">
        <v>43224</v>
      </c>
      <c r="B23" s="41">
        <f t="shared" si="6"/>
        <v>2</v>
      </c>
      <c r="C23" s="44"/>
      <c r="D23" s="49">
        <v>5529.7</v>
      </c>
      <c r="E23" s="49">
        <v>6570.1</v>
      </c>
      <c r="F23" s="49">
        <v>6263.2</v>
      </c>
      <c r="G23" s="49">
        <v>4800.8</v>
      </c>
      <c r="H23" s="49">
        <v>18.8</v>
      </c>
      <c r="I23" s="42">
        <f t="shared" si="0"/>
        <v>5790.95</v>
      </c>
      <c r="J23" s="42">
        <f t="shared" si="1"/>
        <v>1041.4817074999999</v>
      </c>
      <c r="K23" s="51">
        <f t="shared" si="7"/>
        <v>-2.5614258652932553E-2</v>
      </c>
      <c r="L23" s="44"/>
      <c r="M23" s="45">
        <f t="shared" si="2"/>
        <v>1235.5072650000004</v>
      </c>
      <c r="N23" s="47">
        <f t="shared" si="3"/>
        <v>543.2678199999998</v>
      </c>
      <c r="O23" s="47">
        <f t="shared" si="4"/>
        <v>776.37189000000023</v>
      </c>
      <c r="P23" s="47">
        <f t="shared" si="5"/>
        <v>1610.7798550000002</v>
      </c>
    </row>
    <row r="24" spans="1:16" x14ac:dyDescent="0.25">
      <c r="A24" s="40">
        <v>43227</v>
      </c>
      <c r="B24" s="41">
        <f t="shared" si="6"/>
        <v>3</v>
      </c>
      <c r="C24" s="44"/>
      <c r="D24" s="49">
        <v>5538.5</v>
      </c>
      <c r="E24" s="49">
        <v>6576.4</v>
      </c>
      <c r="F24" s="49">
        <v>6276.1</v>
      </c>
      <c r="G24" s="49">
        <v>4809.2</v>
      </c>
      <c r="H24" s="49">
        <v>16.3</v>
      </c>
      <c r="I24" s="42">
        <f t="shared" si="0"/>
        <v>5800.05</v>
      </c>
      <c r="J24" s="42">
        <f t="shared" si="1"/>
        <v>1035.8673024999996</v>
      </c>
      <c r="K24" s="51">
        <f t="shared" si="7"/>
        <v>-3.0866963658457518E-2</v>
      </c>
      <c r="L24" s="44"/>
      <c r="M24" s="45">
        <f t="shared" si="2"/>
        <v>1230.0711650000001</v>
      </c>
      <c r="N24" s="47">
        <f t="shared" si="3"/>
        <v>539.31759500000021</v>
      </c>
      <c r="O24" s="47">
        <f t="shared" si="4"/>
        <v>768.49895499999991</v>
      </c>
      <c r="P24" s="47">
        <f t="shared" si="5"/>
        <v>1605.5814950000004</v>
      </c>
    </row>
    <row r="25" spans="1:16" x14ac:dyDescent="0.25">
      <c r="A25" s="40">
        <v>43229</v>
      </c>
      <c r="B25" s="41">
        <f t="shared" si="6"/>
        <v>2</v>
      </c>
      <c r="C25" s="44"/>
      <c r="D25" s="49">
        <v>5535</v>
      </c>
      <c r="E25" s="49">
        <v>6573</v>
      </c>
      <c r="F25" s="49">
        <v>6276.2</v>
      </c>
      <c r="G25" s="49">
        <v>4812.2</v>
      </c>
      <c r="H25" s="49">
        <v>16.3</v>
      </c>
      <c r="I25" s="42">
        <f t="shared" si="0"/>
        <v>5799.1</v>
      </c>
      <c r="J25" s="42">
        <f t="shared" si="1"/>
        <v>1036.4319349999996</v>
      </c>
      <c r="K25" s="51">
        <f t="shared" si="7"/>
        <v>-3.0338706797929639E-2</v>
      </c>
      <c r="L25" s="44"/>
      <c r="M25" s="45">
        <f t="shared" si="2"/>
        <v>1232.1513900000002</v>
      </c>
      <c r="N25" s="47">
        <f t="shared" si="3"/>
        <v>541.33838500000002</v>
      </c>
      <c r="O25" s="47">
        <f t="shared" si="4"/>
        <v>768.43952000000024</v>
      </c>
      <c r="P25" s="47">
        <f t="shared" si="5"/>
        <v>1603.7984450000004</v>
      </c>
    </row>
    <row r="26" spans="1:16" x14ac:dyDescent="0.25">
      <c r="A26" s="40">
        <v>43231</v>
      </c>
      <c r="B26" s="41">
        <f t="shared" si="6"/>
        <v>2</v>
      </c>
      <c r="C26" s="44"/>
      <c r="D26" s="49">
        <v>5538.1</v>
      </c>
      <c r="E26" s="49">
        <v>6574.3</v>
      </c>
      <c r="F26" s="49">
        <v>6277.4</v>
      </c>
      <c r="G26" s="49">
        <v>4815.3999999999996</v>
      </c>
      <c r="H26" s="49">
        <v>17.2</v>
      </c>
      <c r="I26" s="42">
        <f t="shared" si="0"/>
        <v>5801.3000000000011</v>
      </c>
      <c r="J26" s="42">
        <f t="shared" si="1"/>
        <v>1035.1984601999991</v>
      </c>
      <c r="K26" s="51">
        <f t="shared" si="7"/>
        <v>-3.1492716751994471E-2</v>
      </c>
      <c r="L26" s="44"/>
      <c r="M26" s="45">
        <f t="shared" si="2"/>
        <v>1230.3830002</v>
      </c>
      <c r="N26" s="47">
        <f t="shared" si="3"/>
        <v>540.6398251999999</v>
      </c>
      <c r="O26" s="47">
        <f t="shared" si="4"/>
        <v>767.80039520000037</v>
      </c>
      <c r="P26" s="47">
        <f t="shared" si="5"/>
        <v>1601.9706202000004</v>
      </c>
    </row>
    <row r="27" spans="1:16" x14ac:dyDescent="0.25">
      <c r="A27" s="40">
        <v>43232</v>
      </c>
      <c r="B27" s="41">
        <f t="shared" si="6"/>
        <v>1</v>
      </c>
      <c r="C27" s="44"/>
      <c r="D27" s="49">
        <v>5529.6</v>
      </c>
      <c r="E27" s="49">
        <v>6555.5</v>
      </c>
      <c r="F27" s="49">
        <v>6254</v>
      </c>
      <c r="G27" s="49">
        <v>4813.1000000000004</v>
      </c>
      <c r="H27" s="49">
        <v>28.8</v>
      </c>
      <c r="I27" s="42">
        <f t="shared" si="0"/>
        <v>5788.0499999999993</v>
      </c>
      <c r="J27" s="42">
        <f t="shared" si="1"/>
        <v>1044.0286025</v>
      </c>
      <c r="K27" s="51">
        <f t="shared" si="7"/>
        <v>-2.3231443712605517E-2</v>
      </c>
      <c r="L27" s="44"/>
      <c r="M27" s="45">
        <f t="shared" si="2"/>
        <v>1236.3899799999999</v>
      </c>
      <c r="N27" s="47">
        <f t="shared" si="3"/>
        <v>552.76861000000008</v>
      </c>
      <c r="O27" s="47">
        <f t="shared" si="4"/>
        <v>782.66319000000021</v>
      </c>
      <c r="P27" s="47">
        <f t="shared" si="5"/>
        <v>1604.2926299999999</v>
      </c>
    </row>
    <row r="28" spans="1:16" x14ac:dyDescent="0.25">
      <c r="A28" s="40">
        <v>43233</v>
      </c>
      <c r="B28" s="41">
        <f t="shared" si="6"/>
        <v>1</v>
      </c>
      <c r="C28" s="44"/>
      <c r="D28" s="49">
        <v>5528.6</v>
      </c>
      <c r="E28" s="49">
        <v>6553</v>
      </c>
      <c r="F28" s="49">
        <v>6252.2</v>
      </c>
      <c r="G28" s="49">
        <v>4813.7</v>
      </c>
      <c r="H28" s="49">
        <v>30.9</v>
      </c>
      <c r="I28" s="42">
        <f t="shared" si="0"/>
        <v>5786.875</v>
      </c>
      <c r="J28" s="42">
        <f t="shared" si="1"/>
        <v>1044.8998525499997</v>
      </c>
      <c r="K28" s="51">
        <f t="shared" si="7"/>
        <v>-2.2416322698233265E-2</v>
      </c>
      <c r="L28" s="44"/>
      <c r="M28" s="45">
        <f t="shared" si="2"/>
        <v>1237.1572188</v>
      </c>
      <c r="N28" s="47">
        <f t="shared" si="3"/>
        <v>554.42737379999994</v>
      </c>
      <c r="O28" s="47">
        <f t="shared" si="4"/>
        <v>783.90590880000025</v>
      </c>
      <c r="P28" s="47">
        <f t="shared" si="5"/>
        <v>1604.1089088000003</v>
      </c>
    </row>
    <row r="29" spans="1:16" x14ac:dyDescent="0.25">
      <c r="A29" s="40">
        <v>43235</v>
      </c>
      <c r="B29" s="41">
        <f t="shared" si="6"/>
        <v>2</v>
      </c>
      <c r="C29" s="44"/>
      <c r="D29" s="49">
        <v>5530.3</v>
      </c>
      <c r="E29" s="49">
        <v>6549.3</v>
      </c>
      <c r="F29" s="49">
        <v>6252.8</v>
      </c>
      <c r="G29" s="49">
        <v>4819.6000000000004</v>
      </c>
      <c r="H29" s="49">
        <v>35.299999999999997</v>
      </c>
      <c r="I29" s="42">
        <f t="shared" si="0"/>
        <v>5788</v>
      </c>
      <c r="J29" s="42">
        <f t="shared" si="1"/>
        <v>1044.5934519999996</v>
      </c>
      <c r="K29" s="51">
        <f t="shared" si="7"/>
        <v>-2.2702983831991999E-2</v>
      </c>
      <c r="L29" s="44"/>
      <c r="M29" s="45">
        <f t="shared" si="2"/>
        <v>1236.509067</v>
      </c>
      <c r="N29" s="47">
        <f t="shared" si="3"/>
        <v>556.98871199999996</v>
      </c>
      <c r="O29" s="47">
        <f t="shared" si="4"/>
        <v>783.91154200000005</v>
      </c>
      <c r="P29" s="47">
        <f t="shared" si="5"/>
        <v>1600.964487</v>
      </c>
    </row>
    <row r="30" spans="1:16" x14ac:dyDescent="0.25">
      <c r="A30" s="40">
        <v>43237</v>
      </c>
      <c r="B30" s="41">
        <f t="shared" si="6"/>
        <v>2</v>
      </c>
      <c r="C30" s="44"/>
      <c r="D30" s="49">
        <v>5536.2</v>
      </c>
      <c r="E30" s="49">
        <v>6561.4</v>
      </c>
      <c r="F30" s="49">
        <v>6263.8</v>
      </c>
      <c r="G30" s="49">
        <v>4817.2</v>
      </c>
      <c r="H30" s="49">
        <v>26.8</v>
      </c>
      <c r="I30" s="42">
        <f t="shared" si="0"/>
        <v>5794.65</v>
      </c>
      <c r="J30" s="42">
        <f t="shared" si="1"/>
        <v>1039.9412365000001</v>
      </c>
      <c r="K30" s="51">
        <f t="shared" si="7"/>
        <v>-2.7055487016857959E-2</v>
      </c>
      <c r="L30" s="44"/>
      <c r="M30" s="45">
        <f t="shared" si="2"/>
        <v>1232.3026140000004</v>
      </c>
      <c r="N30" s="47">
        <f t="shared" si="3"/>
        <v>549.09728900000027</v>
      </c>
      <c r="O30" s="47">
        <f t="shared" si="4"/>
        <v>776.67390400000011</v>
      </c>
      <c r="P30" s="47">
        <f t="shared" si="5"/>
        <v>1601.6911390000002</v>
      </c>
    </row>
    <row r="31" spans="1:16" x14ac:dyDescent="0.25">
      <c r="A31" s="40">
        <v>43239</v>
      </c>
      <c r="B31" s="41">
        <f t="shared" si="6"/>
        <v>2</v>
      </c>
      <c r="C31" s="44"/>
      <c r="D31" s="49">
        <v>5535.5</v>
      </c>
      <c r="E31" s="49">
        <v>6561.8</v>
      </c>
      <c r="F31" s="49">
        <v>6261.5</v>
      </c>
      <c r="G31" s="49">
        <v>4814.3</v>
      </c>
      <c r="H31" s="49">
        <v>25.1</v>
      </c>
      <c r="I31" s="42">
        <f t="shared" si="0"/>
        <v>5793.2749999999996</v>
      </c>
      <c r="J31" s="42">
        <f t="shared" si="1"/>
        <v>1040.6185101499998</v>
      </c>
      <c r="K31" s="51">
        <f t="shared" si="7"/>
        <v>-2.642184575096004E-2</v>
      </c>
      <c r="L31" s="44"/>
      <c r="M31" s="45">
        <f t="shared" si="2"/>
        <v>1232.5787014</v>
      </c>
      <c r="N31" s="47">
        <f t="shared" si="3"/>
        <v>548.7195913999999</v>
      </c>
      <c r="O31" s="47">
        <f t="shared" si="4"/>
        <v>777.90095140000017</v>
      </c>
      <c r="P31" s="47">
        <f t="shared" si="5"/>
        <v>1603.2747964</v>
      </c>
    </row>
    <row r="32" spans="1:16" x14ac:dyDescent="0.25">
      <c r="A32" s="40">
        <v>43241</v>
      </c>
      <c r="B32" s="41">
        <f t="shared" si="6"/>
        <v>2</v>
      </c>
      <c r="C32" s="44"/>
      <c r="D32" s="49">
        <v>5546.7</v>
      </c>
      <c r="E32" s="49">
        <v>6574</v>
      </c>
      <c r="F32" s="49">
        <v>6269.4</v>
      </c>
      <c r="G32" s="49">
        <v>4819.8</v>
      </c>
      <c r="H32" s="49">
        <v>19</v>
      </c>
      <c r="I32" s="42">
        <f t="shared" si="0"/>
        <v>5802.4749999999995</v>
      </c>
      <c r="J32" s="42">
        <f t="shared" si="1"/>
        <v>1034.6482893500001</v>
      </c>
      <c r="K32" s="51">
        <f t="shared" si="7"/>
        <v>-3.2007443633593369E-2</v>
      </c>
      <c r="L32" s="44"/>
      <c r="M32" s="45">
        <f t="shared" si="2"/>
        <v>1225.4197806000004</v>
      </c>
      <c r="N32" s="47">
        <f t="shared" si="3"/>
        <v>540.96632060000013</v>
      </c>
      <c r="O32" s="47">
        <f t="shared" si="4"/>
        <v>772.70338560000039</v>
      </c>
      <c r="P32" s="47">
        <f t="shared" si="5"/>
        <v>1599.5036706000001</v>
      </c>
    </row>
    <row r="33" spans="1:21" x14ac:dyDescent="0.25">
      <c r="A33" s="40">
        <v>43243</v>
      </c>
      <c r="B33" s="41">
        <f t="shared" si="6"/>
        <v>2</v>
      </c>
      <c r="C33" s="44"/>
      <c r="D33" s="49">
        <v>5547.5</v>
      </c>
      <c r="E33" s="49">
        <v>6575.7</v>
      </c>
      <c r="F33" s="49">
        <v>6277.3</v>
      </c>
      <c r="G33" s="49">
        <v>4821.1000000000004</v>
      </c>
      <c r="H33" s="49">
        <v>15</v>
      </c>
      <c r="I33" s="42">
        <f t="shared" si="0"/>
        <v>5805.4</v>
      </c>
      <c r="J33" s="42">
        <f t="shared" si="1"/>
        <v>1032.5805035999999</v>
      </c>
      <c r="K33" s="51">
        <f t="shared" si="7"/>
        <v>-3.3942015250599769E-2</v>
      </c>
      <c r="L33" s="44"/>
      <c r="M33" s="45">
        <f t="shared" si="2"/>
        <v>1224.6149886000001</v>
      </c>
      <c r="N33" s="47">
        <f t="shared" si="3"/>
        <v>539.62661360000016</v>
      </c>
      <c r="O33" s="47">
        <f t="shared" si="4"/>
        <v>767.67870860000005</v>
      </c>
      <c r="P33" s="47">
        <f t="shared" si="5"/>
        <v>1598.4017036</v>
      </c>
    </row>
    <row r="34" spans="1:21" x14ac:dyDescent="0.25">
      <c r="A34" s="40">
        <v>43245</v>
      </c>
      <c r="B34" s="41">
        <f t="shared" si="6"/>
        <v>2</v>
      </c>
      <c r="C34" s="44"/>
      <c r="D34" s="49">
        <v>5550.2</v>
      </c>
      <c r="E34" s="49">
        <v>6574.9</v>
      </c>
      <c r="F34" s="49">
        <v>6286.1</v>
      </c>
      <c r="G34" s="49">
        <v>4836.5</v>
      </c>
      <c r="H34" s="49">
        <v>22.8</v>
      </c>
      <c r="I34" s="42">
        <f t="shared" si="0"/>
        <v>5811.9249999999993</v>
      </c>
      <c r="J34" s="42">
        <f t="shared" si="1"/>
        <v>1029.3445282500002</v>
      </c>
      <c r="K34" s="51">
        <f t="shared" si="7"/>
        <v>-3.6969517527100725E-2</v>
      </c>
      <c r="L34" s="44"/>
      <c r="M34" s="45">
        <f t="shared" si="2"/>
        <v>1223.6524020000002</v>
      </c>
      <c r="N34" s="47">
        <f t="shared" si="3"/>
        <v>540.7442520000003</v>
      </c>
      <c r="O34" s="47">
        <f t="shared" si="4"/>
        <v>763.09058700000003</v>
      </c>
      <c r="P34" s="47">
        <f t="shared" si="5"/>
        <v>1589.8908720000002</v>
      </c>
    </row>
    <row r="35" spans="1:21" x14ac:dyDescent="0.25">
      <c r="A35" s="40">
        <v>43247</v>
      </c>
      <c r="B35" s="41">
        <f t="shared" si="6"/>
        <v>2</v>
      </c>
      <c r="C35" s="44"/>
      <c r="D35" s="49">
        <v>5553.9</v>
      </c>
      <c r="E35" s="49">
        <v>6575.1</v>
      </c>
      <c r="F35" s="49">
        <v>6282.9</v>
      </c>
      <c r="G35" s="49">
        <v>4835</v>
      </c>
      <c r="H35" s="49">
        <v>16.2</v>
      </c>
      <c r="I35" s="42">
        <f t="shared" si="0"/>
        <v>5811.7250000000004</v>
      </c>
      <c r="J35" s="42">
        <f t="shared" si="1"/>
        <v>1028.9200334499997</v>
      </c>
      <c r="K35" s="51">
        <f t="shared" si="7"/>
        <v>-3.7366664858079136E-2</v>
      </c>
      <c r="L35" s="44"/>
      <c r="M35" s="45">
        <f t="shared" si="2"/>
        <v>1220.9099422000006</v>
      </c>
      <c r="N35" s="47">
        <f t="shared" si="3"/>
        <v>540.08201719999977</v>
      </c>
      <c r="O35" s="47">
        <f t="shared" si="4"/>
        <v>764.44914220000032</v>
      </c>
      <c r="P35" s="47">
        <f t="shared" si="5"/>
        <v>1590.2390322000003</v>
      </c>
    </row>
    <row r="36" spans="1:21" x14ac:dyDescent="0.25">
      <c r="A36" s="40">
        <v>43250</v>
      </c>
      <c r="B36" s="41">
        <f t="shared" si="6"/>
        <v>3</v>
      </c>
      <c r="C36" s="44"/>
      <c r="D36" s="49">
        <v>5549</v>
      </c>
      <c r="E36" s="49">
        <v>6564.3</v>
      </c>
      <c r="F36" s="49">
        <v>6272</v>
      </c>
      <c r="G36" s="49">
        <v>4833.8</v>
      </c>
      <c r="H36" s="49">
        <v>24</v>
      </c>
      <c r="I36" s="42">
        <f t="shared" si="0"/>
        <v>5804.7749999999996</v>
      </c>
      <c r="J36" s="42">
        <f t="shared" si="1"/>
        <v>1033.6929243500001</v>
      </c>
      <c r="K36" s="51">
        <f t="shared" si="7"/>
        <v>-3.2901260612882052E-2</v>
      </c>
      <c r="L36" s="44"/>
      <c r="M36" s="45">
        <f t="shared" si="2"/>
        <v>1224.4644156000002</v>
      </c>
      <c r="N36" s="47">
        <f t="shared" si="3"/>
        <v>547.14315559999989</v>
      </c>
      <c r="O36" s="47">
        <f t="shared" si="4"/>
        <v>771.56971560000011</v>
      </c>
      <c r="P36" s="47">
        <f t="shared" si="5"/>
        <v>1591.5944106000002</v>
      </c>
    </row>
    <row r="37" spans="1:21" x14ac:dyDescent="0.25">
      <c r="A37" s="40">
        <v>43255</v>
      </c>
      <c r="B37" s="41">
        <f t="shared" si="6"/>
        <v>5</v>
      </c>
      <c r="C37" s="44"/>
      <c r="D37" s="49">
        <v>5544.4</v>
      </c>
      <c r="E37" s="49">
        <v>6560.7</v>
      </c>
      <c r="F37" s="49">
        <v>6262.3</v>
      </c>
      <c r="G37" s="49">
        <v>4821.1000000000004</v>
      </c>
      <c r="H37" s="49">
        <v>19.600000000000001</v>
      </c>
      <c r="I37" s="42">
        <f t="shared" si="0"/>
        <v>5797.125</v>
      </c>
      <c r="J37" s="42">
        <f t="shared" si="1"/>
        <v>1037.8774586499999</v>
      </c>
      <c r="K37" s="51">
        <f t="shared" si="7"/>
        <v>-2.8986308937076929E-2</v>
      </c>
      <c r="L37" s="44"/>
      <c r="M37" s="45">
        <f t="shared" si="2"/>
        <v>1226.8361824000006</v>
      </c>
      <c r="N37" s="47">
        <f t="shared" si="3"/>
        <v>548.9205724000002</v>
      </c>
      <c r="O37" s="47">
        <f t="shared" si="4"/>
        <v>776.97266740000009</v>
      </c>
      <c r="P37" s="47">
        <f t="shared" si="5"/>
        <v>1598.7804124000002</v>
      </c>
    </row>
    <row r="38" spans="1:21" x14ac:dyDescent="0.25">
      <c r="A38" s="40">
        <v>43260</v>
      </c>
      <c r="B38" s="41">
        <f t="shared" si="6"/>
        <v>5</v>
      </c>
      <c r="C38" s="44"/>
      <c r="D38" s="52">
        <v>5566</v>
      </c>
      <c r="E38" s="52">
        <v>6574.2</v>
      </c>
      <c r="F38" s="52">
        <v>6280.1</v>
      </c>
      <c r="G38" s="52">
        <v>4845.8</v>
      </c>
      <c r="H38" s="52">
        <v>18.3</v>
      </c>
      <c r="I38" s="42">
        <f t="shared" si="0"/>
        <v>5816.5250000000005</v>
      </c>
      <c r="J38" s="42">
        <f t="shared" si="1"/>
        <v>1026.2400422499993</v>
      </c>
      <c r="K38" s="51">
        <f t="shared" si="7"/>
        <v>-3.9874001466500525E-2</v>
      </c>
      <c r="L38" s="44"/>
      <c r="M38" s="45">
        <f t="shared" si="2"/>
        <v>1213.891196</v>
      </c>
      <c r="N38" s="47">
        <f t="shared" si="3"/>
        <v>540.78982100000019</v>
      </c>
      <c r="O38" s="47">
        <f t="shared" si="4"/>
        <v>766.28621099999998</v>
      </c>
      <c r="P38" s="47">
        <f t="shared" si="5"/>
        <v>1583.992941</v>
      </c>
    </row>
    <row r="39" spans="1:21" x14ac:dyDescent="0.25">
      <c r="A39" s="40">
        <v>43266</v>
      </c>
      <c r="B39" s="41">
        <f t="shared" si="6"/>
        <v>6</v>
      </c>
      <c r="C39" s="44"/>
      <c r="D39" s="52">
        <v>5561.9</v>
      </c>
      <c r="E39" s="52">
        <v>6568.5</v>
      </c>
      <c r="F39" s="52">
        <v>6272.9</v>
      </c>
      <c r="G39" s="52">
        <v>4844.3999999999996</v>
      </c>
      <c r="H39" s="52">
        <v>22.7</v>
      </c>
      <c r="I39" s="42">
        <f t="shared" si="0"/>
        <v>5811.9249999999993</v>
      </c>
      <c r="J39" s="42">
        <f t="shared" si="1"/>
        <v>1029.3362954500003</v>
      </c>
      <c r="K39" s="51">
        <f t="shared" si="7"/>
        <v>-3.6977219940761433E-2</v>
      </c>
      <c r="L39" s="44"/>
      <c r="M39" s="45">
        <f t="shared" si="2"/>
        <v>1216.6902742000004</v>
      </c>
      <c r="N39" s="47">
        <f t="shared" si="3"/>
        <v>544.53985920000002</v>
      </c>
      <c r="O39" s="47">
        <f t="shared" si="4"/>
        <v>770.92777420000039</v>
      </c>
      <c r="P39" s="47">
        <f t="shared" si="5"/>
        <v>1585.1872742000005</v>
      </c>
    </row>
    <row r="40" spans="1:21" x14ac:dyDescent="0.25">
      <c r="A40" s="40">
        <v>43287</v>
      </c>
      <c r="B40" s="41">
        <f t="shared" si="6"/>
        <v>21</v>
      </c>
      <c r="C40" s="44"/>
      <c r="D40" s="52">
        <v>5574.8</v>
      </c>
      <c r="E40" s="52">
        <v>6569.4</v>
      </c>
      <c r="F40" s="52">
        <v>6277.1</v>
      </c>
      <c r="G40" s="52">
        <v>4863</v>
      </c>
      <c r="H40" s="52">
        <v>25.7</v>
      </c>
      <c r="I40" s="42">
        <f t="shared" si="0"/>
        <v>5821.0750000000007</v>
      </c>
      <c r="J40" s="42">
        <f t="shared" si="1"/>
        <v>1024.1449769499993</v>
      </c>
      <c r="K40" s="51">
        <f t="shared" si="7"/>
        <v>-4.1834095187600284E-2</v>
      </c>
      <c r="L40" s="44"/>
      <c r="M40" s="45">
        <f t="shared" si="2"/>
        <v>1209.2701432000001</v>
      </c>
      <c r="N40" s="47">
        <f t="shared" si="3"/>
        <v>544.25192820000018</v>
      </c>
      <c r="O40" s="47">
        <f t="shared" si="4"/>
        <v>768.67848819999995</v>
      </c>
      <c r="P40" s="47">
        <f t="shared" si="5"/>
        <v>1574.3793482000001</v>
      </c>
    </row>
    <row r="41" spans="1:21" x14ac:dyDescent="0.25">
      <c r="A41" s="40">
        <v>43291</v>
      </c>
      <c r="B41" s="41">
        <f t="shared" si="6"/>
        <v>4</v>
      </c>
      <c r="C41" s="44"/>
      <c r="D41" s="52">
        <v>5573.3</v>
      </c>
      <c r="E41" s="52">
        <v>6561</v>
      </c>
      <c r="F41" s="52">
        <v>6271.1</v>
      </c>
      <c r="G41" s="52">
        <v>4862.3999999999996</v>
      </c>
      <c r="H41" s="52">
        <v>24.7</v>
      </c>
      <c r="I41" s="42">
        <f t="shared" si="0"/>
        <v>5816.9500000000007</v>
      </c>
      <c r="J41" s="42">
        <f t="shared" si="1"/>
        <v>1026.5143426999994</v>
      </c>
      <c r="K41" s="51">
        <f t="shared" si="7"/>
        <v>-3.9617372429811337E-2</v>
      </c>
      <c r="L41" s="44"/>
      <c r="M41" s="45">
        <f t="shared" si="2"/>
        <v>1210.0793402000002</v>
      </c>
      <c r="N41" s="47">
        <f t="shared" si="3"/>
        <v>549.16214020000007</v>
      </c>
      <c r="O41" s="47">
        <f t="shared" si="4"/>
        <v>772.16226019999999</v>
      </c>
      <c r="P41" s="47">
        <f t="shared" si="5"/>
        <v>1574.6536302000004</v>
      </c>
    </row>
    <row r="42" spans="1:21" x14ac:dyDescent="0.25">
      <c r="A42" s="40">
        <v>43294</v>
      </c>
      <c r="B42" s="41">
        <f t="shared" si="6"/>
        <v>3</v>
      </c>
      <c r="C42" s="44"/>
      <c r="D42" s="52">
        <v>5564.8</v>
      </c>
      <c r="E42" s="52">
        <v>6556.4</v>
      </c>
      <c r="F42" s="52">
        <v>6265.2</v>
      </c>
      <c r="G42" s="52">
        <v>4859.2</v>
      </c>
      <c r="H42" s="52">
        <v>35.4</v>
      </c>
      <c r="I42" s="42">
        <f t="shared" si="0"/>
        <v>5811.4000000000005</v>
      </c>
      <c r="J42" s="42">
        <f t="shared" si="1"/>
        <v>1030.6938947999995</v>
      </c>
      <c r="K42" s="51">
        <f t="shared" si="7"/>
        <v>-3.5707081982912316E-2</v>
      </c>
      <c r="L42" s="44"/>
      <c r="M42" s="45">
        <f t="shared" si="2"/>
        <v>1216.0122248</v>
      </c>
      <c r="N42" s="47">
        <f t="shared" si="3"/>
        <v>552.7770598000003</v>
      </c>
      <c r="O42" s="47">
        <f t="shared" si="4"/>
        <v>776.54983480000033</v>
      </c>
      <c r="P42" s="47">
        <f t="shared" si="5"/>
        <v>1577.4364598000004</v>
      </c>
    </row>
    <row r="43" spans="1:21" x14ac:dyDescent="0.25">
      <c r="A43" s="40">
        <v>43299</v>
      </c>
      <c r="B43" s="41">
        <f t="shared" si="6"/>
        <v>5</v>
      </c>
      <c r="C43" s="44"/>
      <c r="D43" s="52">
        <v>5576.3</v>
      </c>
      <c r="E43" s="52">
        <v>6568.1</v>
      </c>
      <c r="F43" s="52">
        <v>6271.7</v>
      </c>
      <c r="G43" s="52">
        <v>4860.3999999999996</v>
      </c>
      <c r="H43" s="52">
        <v>28.7</v>
      </c>
      <c r="I43" s="42">
        <f t="shared" si="0"/>
        <v>5819.125</v>
      </c>
      <c r="J43" s="42">
        <f t="shared" si="1"/>
        <v>1025.5509434499997</v>
      </c>
      <c r="K43" s="51">
        <f t="shared" si="7"/>
        <v>-4.0518706064059613E-2</v>
      </c>
      <c r="L43" s="44"/>
      <c r="M43" s="45">
        <f t="shared" si="2"/>
        <v>1208.6256022000002</v>
      </c>
      <c r="N43" s="47">
        <f t="shared" si="3"/>
        <v>545.27156719999982</v>
      </c>
      <c r="O43" s="47">
        <f t="shared" si="4"/>
        <v>772.13496220000025</v>
      </c>
      <c r="P43" s="47">
        <f t="shared" si="5"/>
        <v>1576.1716422000006</v>
      </c>
    </row>
    <row r="44" spans="1:21" x14ac:dyDescent="0.25">
      <c r="A44" s="40">
        <v>43305</v>
      </c>
      <c r="B44" s="41">
        <f t="shared" si="6"/>
        <v>6</v>
      </c>
      <c r="C44" s="44"/>
      <c r="D44" s="52">
        <v>5560.3</v>
      </c>
      <c r="E44" s="52">
        <v>6579.2</v>
      </c>
      <c r="F44" s="52">
        <v>6252.6</v>
      </c>
      <c r="G44" s="52">
        <v>4842.7</v>
      </c>
      <c r="H44" s="52">
        <v>27.4</v>
      </c>
      <c r="I44" s="42">
        <f t="shared" si="0"/>
        <v>5808.7</v>
      </c>
      <c r="J44" s="42">
        <f t="shared" si="1"/>
        <v>1031.6400157999999</v>
      </c>
      <c r="K44" s="51">
        <f t="shared" si="7"/>
        <v>-3.4821913472173574E-2</v>
      </c>
      <c r="L44" s="44"/>
      <c r="M44" s="45">
        <f t="shared" si="2"/>
        <v>1218.0281758000001</v>
      </c>
      <c r="N44" s="47">
        <f t="shared" si="3"/>
        <v>538.56725580000011</v>
      </c>
      <c r="O44" s="47">
        <f t="shared" si="4"/>
        <v>783.3800207999999</v>
      </c>
      <c r="P44" s="47">
        <f t="shared" si="5"/>
        <v>1586.5846108000005</v>
      </c>
    </row>
    <row r="45" spans="1:21" x14ac:dyDescent="0.25">
      <c r="A45" s="40">
        <v>43311</v>
      </c>
      <c r="B45" s="41">
        <f t="shared" si="6"/>
        <v>6</v>
      </c>
      <c r="C45" s="44"/>
      <c r="D45" s="52">
        <v>5500.5</v>
      </c>
      <c r="E45" s="52">
        <v>6556.2</v>
      </c>
      <c r="F45" s="52">
        <v>6252.8</v>
      </c>
      <c r="G45" s="52">
        <v>4840.1000000000004</v>
      </c>
      <c r="H45" s="52">
        <v>26.5</v>
      </c>
      <c r="I45" s="42">
        <f t="shared" si="0"/>
        <v>5787.4</v>
      </c>
      <c r="J45" s="42">
        <f t="shared" si="1"/>
        <v>1044.2255756</v>
      </c>
      <c r="K45" s="51">
        <f t="shared" si="7"/>
        <v>-2.3047160322233196E-2</v>
      </c>
      <c r="L45" s="44"/>
      <c r="M45" s="45">
        <f t="shared" si="2"/>
        <v>1253.4962106000003</v>
      </c>
      <c r="N45" s="47">
        <f t="shared" si="3"/>
        <v>552.16321060000018</v>
      </c>
      <c r="O45" s="47">
        <f t="shared" si="4"/>
        <v>783.18705560000001</v>
      </c>
      <c r="P45" s="47">
        <f t="shared" si="5"/>
        <v>1588.0558255999999</v>
      </c>
    </row>
    <row r="46" spans="1:21" x14ac:dyDescent="0.25">
      <c r="A46" s="40">
        <v>43316</v>
      </c>
      <c r="B46" s="41">
        <f t="shared" si="6"/>
        <v>5</v>
      </c>
      <c r="D46" s="52">
        <v>5501.5</v>
      </c>
      <c r="E46" s="54">
        <v>6555.3</v>
      </c>
      <c r="F46" s="54">
        <v>6253.2</v>
      </c>
      <c r="G46" s="52">
        <v>4841.1000000000004</v>
      </c>
      <c r="H46" s="54">
        <v>25.6</v>
      </c>
      <c r="I46" s="42">
        <f t="shared" si="0"/>
        <v>5787.7749999999996</v>
      </c>
      <c r="J46" s="42">
        <f t="shared" si="1"/>
        <v>1043.9285991500001</v>
      </c>
      <c r="K46" s="51">
        <f t="shared" si="7"/>
        <v>-2.3325004490125839E-2</v>
      </c>
      <c r="M46" s="45">
        <f t="shared" si="2"/>
        <v>1252.8277654000003</v>
      </c>
      <c r="N46" s="47">
        <f t="shared" si="3"/>
        <v>552.62403039999992</v>
      </c>
      <c r="O46" s="47">
        <f t="shared" si="4"/>
        <v>782.87522040000022</v>
      </c>
      <c r="P46" s="47">
        <f t="shared" si="5"/>
        <v>1587.3873804000002</v>
      </c>
      <c r="R46" s="54">
        <v>4839.7</v>
      </c>
      <c r="U46" s="54"/>
    </row>
    <row r="47" spans="1:21" s="56" customFormat="1" x14ac:dyDescent="0.25">
      <c r="A47" s="40">
        <v>43320</v>
      </c>
      <c r="B47" s="41">
        <f t="shared" si="6"/>
        <v>4</v>
      </c>
      <c r="D47" s="52">
        <v>5559.1</v>
      </c>
      <c r="E47" s="52">
        <v>6544.4</v>
      </c>
      <c r="F47" s="52">
        <v>6240.8</v>
      </c>
      <c r="G47" s="52">
        <v>4838.3999999999996</v>
      </c>
      <c r="H47" s="57">
        <v>37.5</v>
      </c>
      <c r="I47" s="42">
        <f t="shared" si="0"/>
        <v>5795.6749999999993</v>
      </c>
      <c r="J47" s="42">
        <f t="shared" si="1"/>
        <v>1040.2129373500002</v>
      </c>
      <c r="K47" s="51">
        <f t="shared" si="7"/>
        <v>-2.6801290104664959E-2</v>
      </c>
      <c r="L47" s="30"/>
    </row>
    <row r="48" spans="1:21" x14ac:dyDescent="0.25">
      <c r="A48" s="40">
        <v>43328</v>
      </c>
      <c r="B48" s="41">
        <f t="shared" si="6"/>
        <v>8</v>
      </c>
      <c r="D48" s="52">
        <v>5550.1</v>
      </c>
      <c r="E48" s="52">
        <v>6543.6</v>
      </c>
      <c r="F48" s="52">
        <v>6239.4</v>
      </c>
      <c r="G48" s="52">
        <v>4839.6000000000004</v>
      </c>
      <c r="H48" s="52">
        <v>34.200000000000003</v>
      </c>
      <c r="I48" s="42">
        <f t="shared" si="0"/>
        <v>5793.1749999999993</v>
      </c>
      <c r="J48" s="42">
        <f t="shared" si="1"/>
        <v>1041.4271299500003</v>
      </c>
      <c r="K48" s="51">
        <f t="shared" si="7"/>
        <v>-2.5665320122504443E-2</v>
      </c>
    </row>
    <row r="49" spans="4:10" x14ac:dyDescent="0.25">
      <c r="D49" s="58"/>
      <c r="E49" s="58"/>
      <c r="F49" s="58"/>
      <c r="G49" s="58"/>
      <c r="H49" s="58"/>
      <c r="I49" s="58"/>
      <c r="J49" s="58"/>
    </row>
    <row r="50" spans="4:10" x14ac:dyDescent="0.25">
      <c r="D50" s="58"/>
      <c r="E50" s="58"/>
      <c r="F50" s="58"/>
      <c r="G50" s="58"/>
      <c r="H50" s="58"/>
      <c r="I50" s="58"/>
      <c r="J50" s="58"/>
    </row>
    <row r="51" spans="4:10" x14ac:dyDescent="0.25">
      <c r="D51" s="58"/>
      <c r="E51" s="58"/>
      <c r="F51" s="58"/>
      <c r="G51" s="58"/>
      <c r="H51" s="58"/>
      <c r="I51" s="58"/>
      <c r="J51" s="58"/>
    </row>
    <row r="52" spans="4:10" x14ac:dyDescent="0.25">
      <c r="D52" s="58"/>
      <c r="E52" s="58"/>
      <c r="F52" s="58"/>
      <c r="G52" s="58"/>
      <c r="H52" s="58"/>
      <c r="I52" s="58"/>
      <c r="J52" s="58"/>
    </row>
    <row r="53" spans="4:10" x14ac:dyDescent="0.25">
      <c r="D53" s="58"/>
      <c r="E53" s="58"/>
      <c r="F53" s="58"/>
      <c r="G53" s="58"/>
      <c r="H53" s="58"/>
      <c r="I53" s="58"/>
      <c r="J53" s="58"/>
    </row>
    <row r="54" spans="4:10" x14ac:dyDescent="0.25">
      <c r="D54" s="58"/>
      <c r="E54" s="58"/>
      <c r="F54" s="58"/>
      <c r="G54" s="58"/>
      <c r="H54" s="58"/>
      <c r="I54" s="58"/>
      <c r="J54" s="58"/>
    </row>
    <row r="55" spans="4:10" x14ac:dyDescent="0.25">
      <c r="D55" s="58"/>
      <c r="E55" s="58"/>
      <c r="F55" s="58"/>
      <c r="G55" s="58"/>
      <c r="H55" s="58"/>
      <c r="I55" s="58"/>
      <c r="J55" s="58"/>
    </row>
    <row r="56" spans="4:10" x14ac:dyDescent="0.25">
      <c r="D56" s="58"/>
      <c r="E56" s="58"/>
      <c r="F56" s="58"/>
      <c r="G56" s="58"/>
      <c r="H56" s="58"/>
      <c r="I56" s="58"/>
      <c r="J56" s="58"/>
    </row>
    <row r="57" spans="4:10" x14ac:dyDescent="0.25">
      <c r="D57" s="58"/>
      <c r="E57" s="58"/>
      <c r="F57" s="58"/>
      <c r="G57" s="58"/>
      <c r="H57" s="58"/>
      <c r="I57" s="58"/>
      <c r="J57" s="58"/>
    </row>
    <row r="58" spans="4:10" x14ac:dyDescent="0.25">
      <c r="D58" s="58"/>
      <c r="E58" s="58"/>
      <c r="F58" s="58"/>
      <c r="G58" s="58"/>
      <c r="H58" s="58"/>
      <c r="I58" s="58"/>
      <c r="J58" s="58"/>
    </row>
    <row r="59" spans="4:10" x14ac:dyDescent="0.25">
      <c r="D59" s="58"/>
      <c r="E59" s="58"/>
      <c r="F59" s="58"/>
      <c r="G59" s="58"/>
      <c r="H59" s="58"/>
      <c r="I59" s="58"/>
      <c r="J59" s="58"/>
    </row>
    <row r="60" spans="4:10" x14ac:dyDescent="0.25">
      <c r="D60" s="58"/>
      <c r="E60" s="58"/>
      <c r="F60" s="58"/>
      <c r="G60" s="58"/>
      <c r="H60" s="58"/>
      <c r="I60" s="58"/>
      <c r="J60" s="58"/>
    </row>
    <row r="61" spans="4:10" x14ac:dyDescent="0.25">
      <c r="D61" s="58"/>
      <c r="E61" s="58"/>
      <c r="F61" s="58"/>
      <c r="G61" s="58"/>
      <c r="H61" s="58"/>
      <c r="I61" s="58"/>
      <c r="J61" s="58"/>
    </row>
    <row r="62" spans="4:10" x14ac:dyDescent="0.25">
      <c r="D62" s="58"/>
      <c r="E62" s="58"/>
      <c r="F62" s="58"/>
      <c r="G62" s="58"/>
      <c r="H62" s="58"/>
      <c r="I62" s="58"/>
      <c r="J62" s="58"/>
    </row>
    <row r="63" spans="4:10" x14ac:dyDescent="0.25">
      <c r="D63" s="58"/>
      <c r="E63" s="58"/>
      <c r="F63" s="58"/>
      <c r="G63" s="58"/>
      <c r="H63" s="58"/>
      <c r="I63" s="58"/>
      <c r="J63" s="58"/>
    </row>
    <row r="64" spans="4:10" x14ac:dyDescent="0.25">
      <c r="D64" s="58"/>
      <c r="E64" s="58"/>
      <c r="F64" s="58"/>
      <c r="G64" s="58"/>
      <c r="H64" s="58"/>
      <c r="I64" s="58"/>
      <c r="J64" s="58"/>
    </row>
    <row r="65" spans="4:10" x14ac:dyDescent="0.25">
      <c r="D65" s="58"/>
      <c r="E65" s="58"/>
      <c r="F65" s="58"/>
      <c r="G65" s="58"/>
      <c r="H65" s="58"/>
      <c r="I65" s="58"/>
      <c r="J65" s="58"/>
    </row>
    <row r="66" spans="4:10" x14ac:dyDescent="0.25">
      <c r="D66" s="58"/>
      <c r="E66" s="58"/>
      <c r="F66" s="58"/>
      <c r="G66" s="58"/>
      <c r="H66" s="58"/>
      <c r="I66" s="58"/>
      <c r="J66" s="58"/>
    </row>
    <row r="67" spans="4:10" x14ac:dyDescent="0.25">
      <c r="D67" s="58"/>
      <c r="E67" s="58"/>
      <c r="F67" s="58"/>
      <c r="G67" s="58"/>
      <c r="H67" s="58"/>
      <c r="I67" s="58"/>
      <c r="J67" s="58"/>
    </row>
    <row r="68" spans="4:10" x14ac:dyDescent="0.25">
      <c r="D68" s="58"/>
      <c r="E68" s="58"/>
      <c r="F68" s="58"/>
      <c r="G68" s="58"/>
      <c r="H68" s="58"/>
      <c r="I68" s="58"/>
      <c r="J68" s="58"/>
    </row>
    <row r="69" spans="4:10" x14ac:dyDescent="0.25">
      <c r="D69" s="58"/>
      <c r="E69" s="58"/>
      <c r="F69" s="58"/>
      <c r="G69" s="58"/>
      <c r="H69" s="58"/>
      <c r="I69" s="58"/>
      <c r="J69" s="58"/>
    </row>
    <row r="70" spans="4:10" x14ac:dyDescent="0.25">
      <c r="D70" s="58"/>
      <c r="E70" s="58"/>
      <c r="F70" s="58"/>
      <c r="G70" s="58"/>
      <c r="H70" s="58"/>
      <c r="I70" s="58"/>
      <c r="J70" s="58"/>
    </row>
    <row r="71" spans="4:10" x14ac:dyDescent="0.25">
      <c r="D71" s="58"/>
      <c r="E71" s="58"/>
      <c r="F71" s="58"/>
      <c r="G71" s="58"/>
      <c r="H71" s="58"/>
      <c r="I71" s="58"/>
      <c r="J71" s="58"/>
    </row>
    <row r="72" spans="4:10" x14ac:dyDescent="0.25">
      <c r="D72" s="58"/>
      <c r="E72" s="58"/>
      <c r="F72" s="58"/>
      <c r="G72" s="58"/>
      <c r="H72" s="58"/>
      <c r="I72" s="58"/>
      <c r="J72" s="58"/>
    </row>
    <row r="73" spans="4:10" x14ac:dyDescent="0.25">
      <c r="D73" s="58"/>
      <c r="E73" s="58"/>
      <c r="F73" s="58"/>
      <c r="G73" s="58"/>
      <c r="H73" s="58"/>
      <c r="I73" s="58"/>
      <c r="J73" s="58"/>
    </row>
    <row r="74" spans="4:10" x14ac:dyDescent="0.25">
      <c r="D74" s="58"/>
      <c r="E74" s="58"/>
      <c r="F74" s="58"/>
      <c r="G74" s="58"/>
      <c r="H74" s="58"/>
      <c r="I74" s="58"/>
      <c r="J74" s="58"/>
    </row>
    <row r="75" spans="4:10" x14ac:dyDescent="0.25">
      <c r="D75" s="58"/>
      <c r="E75" s="58"/>
      <c r="F75" s="58"/>
      <c r="G75" s="58"/>
      <c r="H75" s="58"/>
      <c r="I75" s="58"/>
      <c r="J75" s="58"/>
    </row>
    <row r="76" spans="4:10" x14ac:dyDescent="0.25">
      <c r="D76" s="58"/>
      <c r="E76" s="58"/>
      <c r="F76" s="58"/>
      <c r="G76" s="58"/>
      <c r="H76" s="58"/>
      <c r="I76" s="58"/>
      <c r="J76" s="58"/>
    </row>
    <row r="77" spans="4:10" x14ac:dyDescent="0.25">
      <c r="D77" s="58"/>
      <c r="E77" s="58"/>
      <c r="F77" s="58"/>
      <c r="G77" s="58"/>
      <c r="H77" s="58"/>
      <c r="I77" s="58"/>
      <c r="J77" s="58"/>
    </row>
    <row r="78" spans="4:10" x14ac:dyDescent="0.25">
      <c r="D78" s="58"/>
      <c r="E78" s="58"/>
      <c r="F78" s="58"/>
      <c r="G78" s="58"/>
      <c r="H78" s="58"/>
      <c r="I78" s="58"/>
      <c r="J78" s="58"/>
    </row>
  </sheetData>
  <mergeCells count="8">
    <mergeCell ref="A1:I1"/>
    <mergeCell ref="K1:K2"/>
    <mergeCell ref="M1:M2"/>
    <mergeCell ref="A2:I3"/>
    <mergeCell ref="E4:G4"/>
    <mergeCell ref="D6:G6"/>
    <mergeCell ref="H6:K6"/>
    <mergeCell ref="M6:P6"/>
  </mergeCells>
  <phoneticPr fontId="3" type="noConversion"/>
  <conditionalFormatting sqref="K3 M3">
    <cfRule type="expression" dxfId="0" priority="1" stopIfTrue="1">
      <formula>"max（f10：f50）"</formula>
    </cfRule>
  </conditionalFormatting>
  <pageMargins left="0.75" right="0.75" top="1" bottom="1" header="0.5" footer="0.5"/>
  <pageSetup paperSize="9" firstPageNumber="4294963191" orientation="portrait" useFirstPageNumber="1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6"/>
  <sheetViews>
    <sheetView zoomScale="85" workbookViewId="0">
      <pane xSplit="1" ySplit="11" topLeftCell="B68" activePane="bottomRight" state="frozen"/>
      <selection pane="topRight"/>
      <selection pane="bottomLeft"/>
      <selection pane="bottomRight" activeCell="T91" sqref="T91"/>
    </sheetView>
  </sheetViews>
  <sheetFormatPr defaultColWidth="9.125" defaultRowHeight="14.25" x14ac:dyDescent="0.15"/>
  <cols>
    <col min="1" max="1" width="13.375" style="120" customWidth="1"/>
    <col min="2" max="2" width="11" style="110" customWidth="1"/>
    <col min="3" max="5" width="9.625" style="123" customWidth="1"/>
    <col min="6" max="6" width="11.75" style="123" customWidth="1"/>
    <col min="7" max="9" width="9.625" style="121" customWidth="1"/>
    <col min="10" max="10" width="11.375" style="121" customWidth="1"/>
    <col min="11" max="13" width="9.625" style="121" customWidth="1"/>
    <col min="14" max="14" width="10.75" style="122" customWidth="1"/>
    <col min="15" max="15" width="9.625" style="88" customWidth="1"/>
    <col min="16" max="16384" width="9.125" style="88"/>
  </cols>
  <sheetData>
    <row r="1" spans="1:15" s="63" customFormat="1" ht="20.25" customHeight="1" x14ac:dyDescent="0.15">
      <c r="A1" s="61" t="s">
        <v>36</v>
      </c>
      <c r="B1" s="61"/>
      <c r="C1" s="62"/>
      <c r="D1" s="62"/>
      <c r="E1" s="62"/>
      <c r="F1" s="62"/>
      <c r="G1" s="61"/>
      <c r="H1" s="61"/>
      <c r="I1" s="61"/>
      <c r="J1" s="61"/>
      <c r="K1" s="61"/>
      <c r="L1" s="61"/>
      <c r="M1" s="61"/>
      <c r="N1" s="61"/>
      <c r="O1" s="61"/>
    </row>
    <row r="2" spans="1:15" s="63" customFormat="1" ht="14.25" customHeight="1" x14ac:dyDescent="0.15">
      <c r="A2" s="64" t="s">
        <v>37</v>
      </c>
      <c r="B2" s="64"/>
      <c r="C2" s="65"/>
      <c r="D2" s="65"/>
      <c r="E2" s="65"/>
      <c r="F2" s="65"/>
      <c r="G2" s="64"/>
      <c r="H2" s="64"/>
      <c r="I2" s="64"/>
      <c r="J2" s="64"/>
      <c r="K2" s="64"/>
      <c r="L2" s="64"/>
      <c r="M2" s="64"/>
      <c r="N2" s="64"/>
      <c r="O2" s="64"/>
    </row>
    <row r="3" spans="1:15" s="66" customFormat="1" ht="9" x14ac:dyDescent="0.15">
      <c r="C3" s="67"/>
      <c r="D3" s="67"/>
      <c r="E3" s="67"/>
      <c r="F3" s="67"/>
    </row>
    <row r="4" spans="1:15" s="63" customFormat="1" ht="16.5" customHeight="1" x14ac:dyDescent="0.15">
      <c r="A4" s="17" t="s">
        <v>38</v>
      </c>
      <c r="B4" s="21" t="s">
        <v>39</v>
      </c>
      <c r="C4" s="68" t="s">
        <v>40</v>
      </c>
      <c r="D4" s="69" t="s">
        <v>41</v>
      </c>
      <c r="E4" s="70"/>
      <c r="F4" s="71"/>
      <c r="G4" s="17" t="s">
        <v>42</v>
      </c>
      <c r="H4" s="17"/>
      <c r="I4" s="17" t="s">
        <v>43</v>
      </c>
      <c r="J4" s="68" t="s">
        <v>44</v>
      </c>
      <c r="K4" s="17" t="s">
        <v>45</v>
      </c>
      <c r="L4" s="72" t="s">
        <v>46</v>
      </c>
      <c r="M4" s="17" t="s">
        <v>47</v>
      </c>
      <c r="N4" s="29" t="s">
        <v>48</v>
      </c>
      <c r="O4" s="73"/>
    </row>
    <row r="5" spans="1:15" s="63" customFormat="1" ht="14.25" customHeight="1" thickBot="1" x14ac:dyDescent="0.2">
      <c r="A5" s="74" t="s">
        <v>49</v>
      </c>
      <c r="B5" s="75"/>
      <c r="C5" s="68"/>
      <c r="D5" s="68"/>
      <c r="E5" s="76" t="s">
        <v>50</v>
      </c>
      <c r="F5" s="76"/>
      <c r="G5" s="17"/>
      <c r="H5" s="17"/>
      <c r="I5" s="77" t="s">
        <v>51</v>
      </c>
      <c r="J5" s="77"/>
      <c r="K5" s="17"/>
      <c r="L5" s="17"/>
      <c r="M5" s="77" t="s">
        <v>52</v>
      </c>
      <c r="N5" s="77"/>
      <c r="O5" s="17"/>
    </row>
    <row r="6" spans="1:15" s="63" customFormat="1" ht="14.25" customHeight="1" thickBot="1" x14ac:dyDescent="0.2">
      <c r="A6" s="17" t="s">
        <v>53</v>
      </c>
      <c r="B6" s="78">
        <v>12121746659</v>
      </c>
      <c r="C6" s="68"/>
      <c r="D6" s="68"/>
      <c r="E6" s="68" t="s">
        <v>53</v>
      </c>
      <c r="F6" s="79">
        <v>12121744965</v>
      </c>
      <c r="G6" s="17"/>
      <c r="H6" s="17"/>
      <c r="I6" s="17" t="s">
        <v>53</v>
      </c>
      <c r="J6" s="79">
        <v>12121744022</v>
      </c>
      <c r="K6" s="17"/>
      <c r="L6" s="17"/>
      <c r="M6" s="17" t="s">
        <v>53</v>
      </c>
      <c r="N6" s="80">
        <v>12121744990</v>
      </c>
      <c r="O6" s="17"/>
    </row>
    <row r="7" spans="1:15" s="63" customFormat="1" ht="14.25" customHeight="1" x14ac:dyDescent="0.15">
      <c r="A7" s="17" t="s">
        <v>54</v>
      </c>
      <c r="B7" s="68" t="s">
        <v>55</v>
      </c>
      <c r="C7" s="68"/>
      <c r="D7" s="68"/>
      <c r="E7" s="68" t="s">
        <v>54</v>
      </c>
      <c r="F7" s="68" t="s">
        <v>56</v>
      </c>
      <c r="G7" s="17"/>
      <c r="H7" s="17"/>
      <c r="I7" s="17" t="s">
        <v>54</v>
      </c>
      <c r="J7" s="68" t="s">
        <v>57</v>
      </c>
      <c r="K7" s="17"/>
      <c r="L7" s="17"/>
      <c r="M7" s="17" t="s">
        <v>54</v>
      </c>
      <c r="N7" s="68" t="s">
        <v>58</v>
      </c>
      <c r="O7" s="17"/>
    </row>
    <row r="8" spans="1:15" s="63" customFormat="1" ht="14.25" customHeight="1" x14ac:dyDescent="0.15">
      <c r="A8" s="17" t="s">
        <v>12</v>
      </c>
      <c r="B8" s="81">
        <v>1.7683999999999998E-2</v>
      </c>
      <c r="C8" s="68"/>
      <c r="D8" s="68"/>
      <c r="E8" s="68" t="s">
        <v>12</v>
      </c>
      <c r="F8" s="82">
        <v>1.7745E-2</v>
      </c>
      <c r="G8" s="17"/>
      <c r="H8" s="17"/>
      <c r="I8" s="17" t="s">
        <v>12</v>
      </c>
      <c r="J8" s="83">
        <v>1.6650999999999999E-2</v>
      </c>
      <c r="K8" s="17"/>
      <c r="L8" s="17"/>
      <c r="M8" s="17" t="s">
        <v>12</v>
      </c>
      <c r="N8" s="81">
        <v>1.8076999999999999E-2</v>
      </c>
      <c r="O8" s="17"/>
    </row>
    <row r="9" spans="1:15" s="63" customFormat="1" ht="14.25" customHeight="1" x14ac:dyDescent="0.15">
      <c r="A9" s="17" t="s">
        <v>59</v>
      </c>
      <c r="B9" s="68">
        <f>C17</f>
        <v>3072.8399999999997</v>
      </c>
      <c r="C9" s="68"/>
      <c r="D9" s="68"/>
      <c r="E9" s="68" t="s">
        <v>59</v>
      </c>
      <c r="F9" s="82">
        <f>D17</f>
        <v>2999.1400000000003</v>
      </c>
      <c r="G9" s="17"/>
      <c r="H9" s="17"/>
      <c r="I9" s="17" t="s">
        <v>59</v>
      </c>
      <c r="J9" s="82">
        <f>E17</f>
        <v>2652.2599999999998</v>
      </c>
      <c r="K9" s="17"/>
      <c r="L9" s="17"/>
      <c r="M9" s="17" t="s">
        <v>59</v>
      </c>
      <c r="N9" s="68">
        <f>F17</f>
        <v>2373.62</v>
      </c>
      <c r="O9" s="17"/>
    </row>
    <row r="10" spans="1:15" x14ac:dyDescent="0.15">
      <c r="A10" s="84" t="s">
        <v>22</v>
      </c>
      <c r="B10" s="85" t="s">
        <v>60</v>
      </c>
      <c r="C10" s="85" t="s">
        <v>61</v>
      </c>
      <c r="D10" s="85"/>
      <c r="E10" s="85"/>
      <c r="F10" s="85"/>
      <c r="G10" s="86" t="s">
        <v>62</v>
      </c>
      <c r="H10" s="86"/>
      <c r="I10" s="86"/>
      <c r="J10" s="86"/>
      <c r="K10" s="86" t="s">
        <v>63</v>
      </c>
      <c r="L10" s="86"/>
      <c r="M10" s="86"/>
      <c r="N10" s="86"/>
      <c r="O10" s="87" t="s">
        <v>33</v>
      </c>
    </row>
    <row r="11" spans="1:15" x14ac:dyDescent="0.15">
      <c r="A11" s="84"/>
      <c r="B11" s="85"/>
      <c r="C11" s="89" t="s">
        <v>49</v>
      </c>
      <c r="D11" s="89" t="s">
        <v>50</v>
      </c>
      <c r="E11" s="89" t="s">
        <v>51</v>
      </c>
      <c r="F11" s="89" t="s">
        <v>52</v>
      </c>
      <c r="G11" s="90" t="s">
        <v>64</v>
      </c>
      <c r="H11" s="90" t="s">
        <v>65</v>
      </c>
      <c r="I11" s="90" t="s">
        <v>66</v>
      </c>
      <c r="J11" s="90" t="s">
        <v>67</v>
      </c>
      <c r="K11" s="90" t="s">
        <v>68</v>
      </c>
      <c r="L11" s="90" t="s">
        <v>69</v>
      </c>
      <c r="M11" s="90" t="s">
        <v>70</v>
      </c>
      <c r="N11" s="90" t="s">
        <v>71</v>
      </c>
      <c r="O11" s="91"/>
    </row>
    <row r="12" spans="1:15" ht="14.25" customHeight="1" x14ac:dyDescent="0.15">
      <c r="A12" s="92">
        <v>43264.583333333336</v>
      </c>
      <c r="B12" s="93">
        <v>0</v>
      </c>
      <c r="C12" s="94">
        <v>3070.6</v>
      </c>
      <c r="D12" s="95">
        <v>2997.6</v>
      </c>
      <c r="E12" s="94">
        <v>2650.1</v>
      </c>
      <c r="F12" s="95">
        <v>2350.1999999999998</v>
      </c>
      <c r="G12" s="96">
        <f t="shared" ref="G12:G75" si="0">$B$8*($C12-$B$9)</f>
        <v>-3.9612159999996135E-2</v>
      </c>
      <c r="H12" s="96">
        <f t="shared" ref="H12:H75" si="1">$F$8*($D12-$F$9)</f>
        <v>-2.7327300000007423E-2</v>
      </c>
      <c r="I12" s="96">
        <f t="shared" ref="I12:I75" si="2">$J$8*($E12-$J$9)</f>
        <v>-3.5966159999997575E-2</v>
      </c>
      <c r="J12" s="96">
        <f t="shared" ref="J12:J75" si="3">$N$8*($F12-$N$9)</f>
        <v>-0.42336334000000131</v>
      </c>
      <c r="K12" s="96"/>
      <c r="L12" s="96"/>
      <c r="M12" s="96"/>
      <c r="N12" s="96"/>
      <c r="O12" s="97" t="s">
        <v>72</v>
      </c>
    </row>
    <row r="13" spans="1:15" ht="14.25" customHeight="1" x14ac:dyDescent="0.15">
      <c r="A13" s="92">
        <v>43264.625</v>
      </c>
      <c r="B13" s="98">
        <v>0</v>
      </c>
      <c r="C13" s="94">
        <v>3071.6</v>
      </c>
      <c r="D13" s="95">
        <v>2998.4</v>
      </c>
      <c r="E13" s="94">
        <v>2651.3</v>
      </c>
      <c r="F13" s="95">
        <v>2360.3000000000002</v>
      </c>
      <c r="G13" s="96">
        <f t="shared" si="0"/>
        <v>-2.1928159999996137E-2</v>
      </c>
      <c r="H13" s="96">
        <f t="shared" si="1"/>
        <v>-1.3131300000004197E-2</v>
      </c>
      <c r="I13" s="96">
        <f t="shared" si="2"/>
        <v>-1.5984959999993033E-2</v>
      </c>
      <c r="J13" s="96">
        <f t="shared" si="3"/>
        <v>-0.24078563999999472</v>
      </c>
      <c r="K13" s="96"/>
      <c r="L13" s="96"/>
      <c r="M13" s="96"/>
      <c r="N13" s="96"/>
      <c r="O13" s="99"/>
    </row>
    <row r="14" spans="1:15" ht="14.25" customHeight="1" x14ac:dyDescent="0.15">
      <c r="A14" s="92">
        <v>43264.666666666664</v>
      </c>
      <c r="B14" s="98">
        <v>0</v>
      </c>
      <c r="C14" s="94">
        <v>3072.3</v>
      </c>
      <c r="D14" s="95">
        <v>2999.6</v>
      </c>
      <c r="E14" s="94">
        <v>2652.9</v>
      </c>
      <c r="F14" s="95">
        <v>2378.6</v>
      </c>
      <c r="G14" s="96">
        <f t="shared" si="0"/>
        <v>-9.549359999991314E-3</v>
      </c>
      <c r="H14" s="96">
        <f t="shared" si="1"/>
        <v>8.1626999999925755E-3</v>
      </c>
      <c r="I14" s="96">
        <f t="shared" si="2"/>
        <v>1.0656640000005451E-2</v>
      </c>
      <c r="J14" s="96">
        <f t="shared" si="3"/>
        <v>9.0023460000000319E-2</v>
      </c>
      <c r="K14" s="96"/>
      <c r="L14" s="96"/>
      <c r="M14" s="96"/>
      <c r="N14" s="96"/>
      <c r="O14" s="99"/>
    </row>
    <row r="15" spans="1:15" ht="14.25" customHeight="1" x14ac:dyDescent="0.15">
      <c r="A15" s="92">
        <v>43264.708333333336</v>
      </c>
      <c r="B15" s="98">
        <v>0</v>
      </c>
      <c r="C15" s="94">
        <v>3073.8</v>
      </c>
      <c r="D15" s="95">
        <v>2999.9</v>
      </c>
      <c r="E15" s="94">
        <v>2653.4</v>
      </c>
      <c r="F15" s="95">
        <v>2388.1</v>
      </c>
      <c r="G15" s="96">
        <f t="shared" si="0"/>
        <v>1.6976640000008685E-2</v>
      </c>
      <c r="H15" s="96">
        <f t="shared" si="1"/>
        <v>1.3486199999995804E-2</v>
      </c>
      <c r="I15" s="96">
        <f t="shared" si="2"/>
        <v>1.8982140000005452E-2</v>
      </c>
      <c r="J15" s="96">
        <f t="shared" si="3"/>
        <v>0.26175496000000031</v>
      </c>
      <c r="K15" s="96"/>
      <c r="L15" s="96"/>
      <c r="M15" s="96"/>
      <c r="N15" s="96"/>
      <c r="O15" s="99"/>
    </row>
    <row r="16" spans="1:15" ht="14.25" customHeight="1" x14ac:dyDescent="0.15">
      <c r="A16" s="92">
        <v>43264.75</v>
      </c>
      <c r="B16" s="98">
        <v>0</v>
      </c>
      <c r="C16" s="94">
        <v>3075.9</v>
      </c>
      <c r="D16" s="95">
        <v>3000.2</v>
      </c>
      <c r="E16" s="94">
        <v>2653.6</v>
      </c>
      <c r="F16" s="95">
        <v>2390.9</v>
      </c>
      <c r="G16" s="96">
        <f t="shared" si="0"/>
        <v>5.4113040000007072E-2</v>
      </c>
      <c r="H16" s="96">
        <f t="shared" si="1"/>
        <v>1.8809699999990964E-2</v>
      </c>
      <c r="I16" s="96">
        <f t="shared" si="2"/>
        <v>2.2312340000002422E-2</v>
      </c>
      <c r="J16" s="96">
        <f t="shared" si="3"/>
        <v>0.31237056000000363</v>
      </c>
      <c r="K16" s="96"/>
      <c r="L16" s="96"/>
      <c r="M16" s="96"/>
      <c r="N16" s="96"/>
      <c r="O16" s="100"/>
    </row>
    <row r="17" spans="1:15" ht="14.25" customHeight="1" x14ac:dyDescent="0.15">
      <c r="A17" s="101">
        <v>43264</v>
      </c>
      <c r="B17" s="102">
        <v>0</v>
      </c>
      <c r="C17" s="103">
        <f>AVERAGE(C12:C16)</f>
        <v>3072.8399999999997</v>
      </c>
      <c r="D17" s="103">
        <f>AVERAGE(D12:D16)</f>
        <v>2999.1400000000003</v>
      </c>
      <c r="E17" s="103">
        <f>AVERAGE(E12:E16)</f>
        <v>2652.2599999999998</v>
      </c>
      <c r="F17" s="103">
        <f>AVERAGE(F12:F16)</f>
        <v>2373.62</v>
      </c>
      <c r="G17" s="104">
        <f t="shared" si="0"/>
        <v>0</v>
      </c>
      <c r="H17" s="104">
        <f t="shared" si="1"/>
        <v>0</v>
      </c>
      <c r="I17" s="104">
        <f t="shared" si="2"/>
        <v>0</v>
      </c>
      <c r="J17" s="104">
        <f t="shared" si="3"/>
        <v>0</v>
      </c>
      <c r="K17" s="104">
        <v>0</v>
      </c>
      <c r="L17" s="104">
        <v>0</v>
      </c>
      <c r="M17" s="104">
        <v>0</v>
      </c>
      <c r="N17" s="104">
        <v>0</v>
      </c>
      <c r="O17" s="105" t="s">
        <v>34</v>
      </c>
    </row>
    <row r="18" spans="1:15" ht="14.25" customHeight="1" x14ac:dyDescent="0.15">
      <c r="A18" s="106">
        <v>43265</v>
      </c>
      <c r="B18" s="102">
        <v>1</v>
      </c>
      <c r="C18" s="107">
        <v>3079.4</v>
      </c>
      <c r="D18" s="107">
        <v>3004.9</v>
      </c>
      <c r="E18" s="107">
        <v>2654.7</v>
      </c>
      <c r="F18" s="107">
        <v>2380.4</v>
      </c>
      <c r="G18" s="108">
        <f t="shared" si="0"/>
        <v>0.11600704000000707</v>
      </c>
      <c r="H18" s="108">
        <f t="shared" si="1"/>
        <v>0.10221119999999581</v>
      </c>
      <c r="I18" s="108">
        <f t="shared" si="2"/>
        <v>4.0628440000000904E-2</v>
      </c>
      <c r="J18" s="108">
        <f t="shared" si="3"/>
        <v>0.12256206000000361</v>
      </c>
      <c r="K18" s="108">
        <f t="shared" ref="K18:K81" si="4">(G18-G17)/B18</f>
        <v>0.11600704000000707</v>
      </c>
      <c r="L18" s="108">
        <f t="shared" ref="L18:L81" si="5">(H18-H17)/B18</f>
        <v>0.10221119999999581</v>
      </c>
      <c r="M18" s="108">
        <f t="shared" ref="M18:M81" si="6">(I18-I17)/B18</f>
        <v>4.0628440000000904E-2</v>
      </c>
      <c r="N18" s="108">
        <f t="shared" ref="N18:N81" si="7">(J18-J17)/B18</f>
        <v>0.12256206000000361</v>
      </c>
      <c r="O18" s="109"/>
    </row>
    <row r="19" spans="1:15" ht="14.25" customHeight="1" x14ac:dyDescent="0.15">
      <c r="A19" s="106">
        <v>43266</v>
      </c>
      <c r="B19" s="102">
        <f t="shared" ref="B19:B41" si="8">A19-A18</f>
        <v>1</v>
      </c>
      <c r="C19" s="107">
        <v>3088.6</v>
      </c>
      <c r="D19" s="107">
        <v>3019.8</v>
      </c>
      <c r="E19" s="107">
        <v>2655.1</v>
      </c>
      <c r="F19" s="107">
        <v>2420.3000000000002</v>
      </c>
      <c r="G19" s="108">
        <f t="shared" si="0"/>
        <v>0.27869984000000381</v>
      </c>
      <c r="H19" s="108">
        <f t="shared" si="1"/>
        <v>0.36661169999999743</v>
      </c>
      <c r="I19" s="108">
        <f t="shared" si="2"/>
        <v>4.728884000000242E-2</v>
      </c>
      <c r="J19" s="108">
        <f t="shared" si="3"/>
        <v>0.84383436000000522</v>
      </c>
      <c r="K19" s="108">
        <f t="shared" si="4"/>
        <v>0.16269279999999675</v>
      </c>
      <c r="L19" s="108">
        <f t="shared" si="5"/>
        <v>0.26440050000000159</v>
      </c>
      <c r="M19" s="108">
        <f t="shared" si="6"/>
        <v>6.6604000000015165E-3</v>
      </c>
      <c r="N19" s="108">
        <f t="shared" si="7"/>
        <v>0.72127230000000164</v>
      </c>
      <c r="O19" s="109"/>
    </row>
    <row r="20" spans="1:15" ht="14.25" customHeight="1" x14ac:dyDescent="0.15">
      <c r="A20" s="106">
        <v>43267</v>
      </c>
      <c r="B20" s="102">
        <f t="shared" si="8"/>
        <v>1</v>
      </c>
      <c r="C20" s="107">
        <v>3096.1</v>
      </c>
      <c r="D20" s="107">
        <v>3036</v>
      </c>
      <c r="E20" s="107">
        <v>2656.2</v>
      </c>
      <c r="F20" s="107">
        <v>2493.1999999999998</v>
      </c>
      <c r="G20" s="108">
        <f t="shared" si="0"/>
        <v>0.41132984000000383</v>
      </c>
      <c r="H20" s="108">
        <f t="shared" si="1"/>
        <v>0.65408069999999419</v>
      </c>
      <c r="I20" s="108">
        <f t="shared" si="2"/>
        <v>6.5604940000000903E-2</v>
      </c>
      <c r="J20" s="108">
        <f t="shared" si="3"/>
        <v>2.1616476599999985</v>
      </c>
      <c r="K20" s="108">
        <f t="shared" si="4"/>
        <v>0.13263000000000003</v>
      </c>
      <c r="L20" s="108">
        <f t="shared" si="5"/>
        <v>0.28746899999999675</v>
      </c>
      <c r="M20" s="108">
        <f t="shared" si="6"/>
        <v>1.8316099999998482E-2</v>
      </c>
      <c r="N20" s="108">
        <f t="shared" si="7"/>
        <v>1.3178132999999934</v>
      </c>
      <c r="O20" s="109"/>
    </row>
    <row r="21" spans="1:15" ht="14.25" customHeight="1" x14ac:dyDescent="0.15">
      <c r="A21" s="106">
        <v>43268</v>
      </c>
      <c r="B21" s="102">
        <f t="shared" si="8"/>
        <v>1</v>
      </c>
      <c r="C21" s="107">
        <v>3097.3</v>
      </c>
      <c r="D21" s="107">
        <v>3037</v>
      </c>
      <c r="E21" s="107">
        <v>2657.1</v>
      </c>
      <c r="F21" s="107">
        <v>2540.1999999999998</v>
      </c>
      <c r="G21" s="108">
        <f t="shared" si="0"/>
        <v>0.43255064000000865</v>
      </c>
      <c r="H21" s="108">
        <f t="shared" si="1"/>
        <v>0.6718256999999942</v>
      </c>
      <c r="I21" s="108">
        <f t="shared" si="2"/>
        <v>8.0590840000002426E-2</v>
      </c>
      <c r="J21" s="108">
        <f t="shared" si="3"/>
        <v>3.0112666599999987</v>
      </c>
      <c r="K21" s="108">
        <f t="shared" si="4"/>
        <v>2.1220800000004814E-2</v>
      </c>
      <c r="L21" s="108">
        <f t="shared" si="5"/>
        <v>1.7745000000000011E-2</v>
      </c>
      <c r="M21" s="108">
        <f t="shared" si="6"/>
        <v>1.4985900000001523E-2</v>
      </c>
      <c r="N21" s="108">
        <f t="shared" si="7"/>
        <v>0.84961900000000012</v>
      </c>
      <c r="O21" s="109"/>
    </row>
    <row r="22" spans="1:15" ht="14.25" customHeight="1" x14ac:dyDescent="0.15">
      <c r="A22" s="106">
        <v>43269</v>
      </c>
      <c r="B22" s="102">
        <f t="shared" si="8"/>
        <v>1</v>
      </c>
      <c r="C22" s="107">
        <v>3099.3</v>
      </c>
      <c r="D22" s="107">
        <v>3046.6</v>
      </c>
      <c r="E22" s="107">
        <v>2657.5</v>
      </c>
      <c r="F22" s="107">
        <v>2700</v>
      </c>
      <c r="G22" s="108">
        <f t="shared" si="0"/>
        <v>0.46791864000000866</v>
      </c>
      <c r="H22" s="108">
        <f t="shared" si="1"/>
        <v>0.84217769999999259</v>
      </c>
      <c r="I22" s="108">
        <f t="shared" si="2"/>
        <v>8.7251240000003935E-2</v>
      </c>
      <c r="J22" s="108">
        <f t="shared" si="3"/>
        <v>5.8999712600000018</v>
      </c>
      <c r="K22" s="108">
        <f t="shared" si="4"/>
        <v>3.5368000000000011E-2</v>
      </c>
      <c r="L22" s="108">
        <f t="shared" si="5"/>
        <v>0.17035199999999839</v>
      </c>
      <c r="M22" s="108">
        <f t="shared" si="6"/>
        <v>6.6604000000015096E-3</v>
      </c>
      <c r="N22" s="108">
        <f t="shared" si="7"/>
        <v>2.8887046000000032</v>
      </c>
      <c r="O22" s="109"/>
    </row>
    <row r="23" spans="1:15" ht="14.25" customHeight="1" x14ac:dyDescent="0.15">
      <c r="A23" s="106">
        <v>43270</v>
      </c>
      <c r="B23" s="102">
        <f t="shared" si="8"/>
        <v>1</v>
      </c>
      <c r="C23" s="107">
        <v>3103.2</v>
      </c>
      <c r="D23" s="107">
        <v>3057.6</v>
      </c>
      <c r="E23" s="107">
        <v>2661.9</v>
      </c>
      <c r="F23" s="107">
        <v>2852.5</v>
      </c>
      <c r="G23" s="108">
        <f t="shared" si="0"/>
        <v>0.53688624000000218</v>
      </c>
      <c r="H23" s="108">
        <f t="shared" si="1"/>
        <v>1.0373726999999926</v>
      </c>
      <c r="I23" s="108">
        <f t="shared" si="2"/>
        <v>0.16051564000000546</v>
      </c>
      <c r="J23" s="108">
        <f t="shared" si="3"/>
        <v>8.6567137600000024</v>
      </c>
      <c r="K23" s="108">
        <f t="shared" si="4"/>
        <v>6.8967599999993523E-2</v>
      </c>
      <c r="L23" s="108">
        <f t="shared" si="5"/>
        <v>0.19519500000000001</v>
      </c>
      <c r="M23" s="108">
        <f t="shared" si="6"/>
        <v>7.326440000000152E-2</v>
      </c>
      <c r="N23" s="108">
        <f t="shared" si="7"/>
        <v>2.7567425000000005</v>
      </c>
      <c r="O23" s="109"/>
    </row>
    <row r="24" spans="1:15" ht="14.25" customHeight="1" x14ac:dyDescent="0.15">
      <c r="A24" s="106">
        <v>43271</v>
      </c>
      <c r="B24" s="102">
        <f t="shared" si="8"/>
        <v>1</v>
      </c>
      <c r="C24" s="107">
        <v>3104.4</v>
      </c>
      <c r="D24" s="107">
        <v>3058.6</v>
      </c>
      <c r="E24" s="107">
        <v>2661.7</v>
      </c>
      <c r="F24" s="107">
        <v>2917.2</v>
      </c>
      <c r="G24" s="108">
        <f t="shared" si="0"/>
        <v>0.55810704000000699</v>
      </c>
      <c r="H24" s="108">
        <f t="shared" si="1"/>
        <v>1.0551176999999925</v>
      </c>
      <c r="I24" s="108">
        <f t="shared" si="2"/>
        <v>0.1571854400000009</v>
      </c>
      <c r="J24" s="108">
        <f t="shared" si="3"/>
        <v>9.8262956599999978</v>
      </c>
      <c r="K24" s="108">
        <f t="shared" si="4"/>
        <v>2.1220800000004814E-2</v>
      </c>
      <c r="L24" s="108">
        <f t="shared" si="5"/>
        <v>1.77449999999999E-2</v>
      </c>
      <c r="M24" s="108">
        <f t="shared" si="6"/>
        <v>-3.3302000000045573E-3</v>
      </c>
      <c r="N24" s="108">
        <f t="shared" si="7"/>
        <v>1.1695818999999954</v>
      </c>
      <c r="O24" s="109"/>
    </row>
    <row r="25" spans="1:15" ht="14.25" customHeight="1" x14ac:dyDescent="0.15">
      <c r="A25" s="106">
        <v>43272</v>
      </c>
      <c r="B25" s="102">
        <f t="shared" si="8"/>
        <v>1</v>
      </c>
      <c r="C25" s="107">
        <v>3116.2</v>
      </c>
      <c r="D25" s="107">
        <v>3072.4</v>
      </c>
      <c r="E25" s="107">
        <v>2671.1</v>
      </c>
      <c r="F25" s="107">
        <v>2981.9</v>
      </c>
      <c r="G25" s="108">
        <f t="shared" si="0"/>
        <v>0.76677824000000216</v>
      </c>
      <c r="H25" s="108">
        <f t="shared" si="1"/>
        <v>1.2999986999999957</v>
      </c>
      <c r="I25" s="108">
        <f t="shared" si="2"/>
        <v>0.31370484000000243</v>
      </c>
      <c r="J25" s="108">
        <f t="shared" si="3"/>
        <v>10.995877560000004</v>
      </c>
      <c r="K25" s="108">
        <f t="shared" si="4"/>
        <v>0.20867119999999517</v>
      </c>
      <c r="L25" s="108">
        <f t="shared" si="5"/>
        <v>0.24488100000000323</v>
      </c>
      <c r="M25" s="108">
        <f t="shared" si="6"/>
        <v>0.15651940000000153</v>
      </c>
      <c r="N25" s="108">
        <f t="shared" si="7"/>
        <v>1.1695819000000061</v>
      </c>
      <c r="O25" s="109"/>
    </row>
    <row r="26" spans="1:15" ht="14.25" customHeight="1" x14ac:dyDescent="0.15">
      <c r="A26" s="106">
        <v>43273</v>
      </c>
      <c r="B26" s="102">
        <f t="shared" si="8"/>
        <v>1</v>
      </c>
      <c r="C26" s="107">
        <v>3119.8</v>
      </c>
      <c r="D26" s="107">
        <v>3077.3</v>
      </c>
      <c r="E26" s="107">
        <v>2673.2</v>
      </c>
      <c r="F26" s="107">
        <v>3040.7</v>
      </c>
      <c r="G26" s="108">
        <f t="shared" si="0"/>
        <v>0.83044064000000861</v>
      </c>
      <c r="H26" s="108">
        <f t="shared" si="1"/>
        <v>1.3869491999999974</v>
      </c>
      <c r="I26" s="108">
        <f t="shared" si="2"/>
        <v>0.3486719400000009</v>
      </c>
      <c r="J26" s="108">
        <f t="shared" si="3"/>
        <v>12.058805159999999</v>
      </c>
      <c r="K26" s="108">
        <f t="shared" si="4"/>
        <v>6.3662400000006447E-2</v>
      </c>
      <c r="L26" s="108">
        <f t="shared" si="5"/>
        <v>8.6950500000001707E-2</v>
      </c>
      <c r="M26" s="108">
        <f t="shared" si="6"/>
        <v>3.4967099999998474E-2</v>
      </c>
      <c r="N26" s="108">
        <f t="shared" si="7"/>
        <v>1.0629275999999948</v>
      </c>
      <c r="O26" s="109"/>
    </row>
    <row r="27" spans="1:15" ht="14.25" customHeight="1" x14ac:dyDescent="0.15">
      <c r="A27" s="106">
        <v>43274</v>
      </c>
      <c r="B27" s="102">
        <f t="shared" si="8"/>
        <v>1</v>
      </c>
      <c r="C27" s="107">
        <v>3123.4</v>
      </c>
      <c r="D27" s="107">
        <v>3077.5</v>
      </c>
      <c r="E27" s="107">
        <v>2675.5</v>
      </c>
      <c r="F27" s="107">
        <v>3049.4</v>
      </c>
      <c r="G27" s="108">
        <f t="shared" si="0"/>
        <v>0.89410304000000695</v>
      </c>
      <c r="H27" s="108">
        <f t="shared" si="1"/>
        <v>1.3904981999999941</v>
      </c>
      <c r="I27" s="108">
        <f t="shared" si="2"/>
        <v>0.38696924000000393</v>
      </c>
      <c r="J27" s="108">
        <f t="shared" si="3"/>
        <v>12.216075060000003</v>
      </c>
      <c r="K27" s="108">
        <f t="shared" si="4"/>
        <v>6.3662399999998343E-2</v>
      </c>
      <c r="L27" s="108">
        <f t="shared" si="5"/>
        <v>3.5489999999966937E-3</v>
      </c>
      <c r="M27" s="108">
        <f t="shared" si="6"/>
        <v>3.8297300000003032E-2</v>
      </c>
      <c r="N27" s="108">
        <f t="shared" si="7"/>
        <v>0.15726990000000463</v>
      </c>
      <c r="O27" s="109"/>
    </row>
    <row r="28" spans="1:15" ht="14.25" customHeight="1" x14ac:dyDescent="0.15">
      <c r="A28" s="106">
        <v>43275</v>
      </c>
      <c r="B28" s="102">
        <f t="shared" si="8"/>
        <v>1</v>
      </c>
      <c r="C28" s="107">
        <v>3123.7</v>
      </c>
      <c r="D28" s="107">
        <v>3078</v>
      </c>
      <c r="E28" s="107">
        <v>2676.6</v>
      </c>
      <c r="F28" s="107">
        <v>3062.4</v>
      </c>
      <c r="G28" s="108">
        <f t="shared" si="0"/>
        <v>0.89940824000000219</v>
      </c>
      <c r="H28" s="108">
        <f t="shared" si="1"/>
        <v>1.3993706999999942</v>
      </c>
      <c r="I28" s="108">
        <f t="shared" si="2"/>
        <v>0.40528534000000238</v>
      </c>
      <c r="J28" s="108">
        <f t="shared" si="3"/>
        <v>12.451076060000004</v>
      </c>
      <c r="K28" s="108">
        <f t="shared" si="4"/>
        <v>5.3051999999952359E-3</v>
      </c>
      <c r="L28" s="108">
        <f t="shared" si="5"/>
        <v>8.8725000000000609E-3</v>
      </c>
      <c r="M28" s="108">
        <f t="shared" si="6"/>
        <v>1.8316099999998448E-2</v>
      </c>
      <c r="N28" s="108">
        <f t="shared" si="7"/>
        <v>0.23500100000000046</v>
      </c>
      <c r="O28" s="109"/>
    </row>
    <row r="29" spans="1:15" ht="14.25" customHeight="1" x14ac:dyDescent="0.15">
      <c r="A29" s="106">
        <v>43276</v>
      </c>
      <c r="B29" s="102">
        <f t="shared" si="8"/>
        <v>1</v>
      </c>
      <c r="C29" s="107">
        <v>3123.8</v>
      </c>
      <c r="D29" s="107">
        <v>3077</v>
      </c>
      <c r="E29" s="107">
        <v>2677.1</v>
      </c>
      <c r="F29" s="107">
        <v>3086</v>
      </c>
      <c r="G29" s="108">
        <f t="shared" si="0"/>
        <v>0.90117664000000863</v>
      </c>
      <c r="H29" s="108">
        <f t="shared" si="1"/>
        <v>1.3816256999999943</v>
      </c>
      <c r="I29" s="108">
        <f t="shared" si="2"/>
        <v>0.41361084000000242</v>
      </c>
      <c r="J29" s="108">
        <f t="shared" si="3"/>
        <v>12.877693260000001</v>
      </c>
      <c r="K29" s="108">
        <f t="shared" si="4"/>
        <v>1.7684000000064426E-3</v>
      </c>
      <c r="L29" s="108">
        <f t="shared" si="5"/>
        <v>-1.77449999999999E-2</v>
      </c>
      <c r="M29" s="108">
        <f t="shared" si="6"/>
        <v>8.3255000000000412E-3</v>
      </c>
      <c r="N29" s="108">
        <f t="shared" si="7"/>
        <v>0.42661719999999725</v>
      </c>
      <c r="O29" s="109"/>
    </row>
    <row r="30" spans="1:15" ht="14.25" customHeight="1" x14ac:dyDescent="0.15">
      <c r="A30" s="106">
        <v>43277</v>
      </c>
      <c r="B30" s="102">
        <f t="shared" si="8"/>
        <v>1</v>
      </c>
      <c r="C30" s="107">
        <v>3125.1</v>
      </c>
      <c r="D30" s="107">
        <v>3076.7</v>
      </c>
      <c r="E30" s="107">
        <v>2678</v>
      </c>
      <c r="F30" s="107">
        <v>3094.2</v>
      </c>
      <c r="G30" s="108">
        <f t="shared" si="0"/>
        <v>0.92416584000000379</v>
      </c>
      <c r="H30" s="108">
        <f t="shared" si="1"/>
        <v>1.3763021999999909</v>
      </c>
      <c r="I30" s="108">
        <f t="shared" si="2"/>
        <v>0.42859674000000392</v>
      </c>
      <c r="J30" s="108">
        <f t="shared" si="3"/>
        <v>13.025924659999998</v>
      </c>
      <c r="K30" s="108">
        <f t="shared" si="4"/>
        <v>2.2989199999995158E-2</v>
      </c>
      <c r="L30" s="108">
        <f t="shared" si="5"/>
        <v>-5.3235000000033672E-3</v>
      </c>
      <c r="M30" s="108">
        <f t="shared" si="6"/>
        <v>1.4985900000001495E-2</v>
      </c>
      <c r="N30" s="108">
        <f t="shared" si="7"/>
        <v>0.14823139999999668</v>
      </c>
      <c r="O30" s="109"/>
    </row>
    <row r="31" spans="1:15" ht="14.25" customHeight="1" x14ac:dyDescent="0.15">
      <c r="A31" s="106">
        <v>43278</v>
      </c>
      <c r="B31" s="102">
        <f t="shared" si="8"/>
        <v>1</v>
      </c>
      <c r="C31" s="107">
        <v>3125.5</v>
      </c>
      <c r="D31" s="107">
        <v>3077.4</v>
      </c>
      <c r="E31" s="107">
        <v>2678.4</v>
      </c>
      <c r="F31" s="107">
        <v>3103</v>
      </c>
      <c r="G31" s="108">
        <f t="shared" si="0"/>
        <v>0.93123944000000536</v>
      </c>
      <c r="H31" s="108">
        <f t="shared" si="1"/>
        <v>1.3887236999999959</v>
      </c>
      <c r="I31" s="108">
        <f t="shared" si="2"/>
        <v>0.43525714000000543</v>
      </c>
      <c r="J31" s="108">
        <f t="shared" si="3"/>
        <v>13.185002260000001</v>
      </c>
      <c r="K31" s="108">
        <f t="shared" si="4"/>
        <v>7.0736000000015675E-3</v>
      </c>
      <c r="L31" s="108">
        <f t="shared" si="5"/>
        <v>1.242150000000497E-2</v>
      </c>
      <c r="M31" s="108">
        <f t="shared" si="6"/>
        <v>6.6604000000015096E-3</v>
      </c>
      <c r="N31" s="108">
        <f t="shared" si="7"/>
        <v>0.15907760000000337</v>
      </c>
      <c r="O31" s="109"/>
    </row>
    <row r="32" spans="1:15" ht="14.25" customHeight="1" x14ac:dyDescent="0.15">
      <c r="A32" s="106">
        <v>43279</v>
      </c>
      <c r="B32" s="102">
        <f t="shared" si="8"/>
        <v>1</v>
      </c>
      <c r="C32" s="107">
        <v>3132.9</v>
      </c>
      <c r="D32" s="107">
        <v>3082.3</v>
      </c>
      <c r="E32" s="107">
        <v>2679</v>
      </c>
      <c r="F32" s="107">
        <v>3125.5</v>
      </c>
      <c r="G32" s="108">
        <f t="shared" si="0"/>
        <v>1.062101040000007</v>
      </c>
      <c r="H32" s="108">
        <f t="shared" si="1"/>
        <v>1.4756741999999974</v>
      </c>
      <c r="I32" s="108">
        <f t="shared" si="2"/>
        <v>0.44524774000000389</v>
      </c>
      <c r="J32" s="108">
        <f t="shared" si="3"/>
        <v>13.591734760000001</v>
      </c>
      <c r="K32" s="108">
        <f t="shared" si="4"/>
        <v>0.13086160000000169</v>
      </c>
      <c r="L32" s="108">
        <f t="shared" si="5"/>
        <v>8.6950500000001485E-2</v>
      </c>
      <c r="M32" s="108">
        <f t="shared" si="6"/>
        <v>9.9905999999984618E-3</v>
      </c>
      <c r="N32" s="108">
        <f t="shared" si="7"/>
        <v>0.40673250000000039</v>
      </c>
      <c r="O32" s="109"/>
    </row>
    <row r="33" spans="1:18" ht="14.25" customHeight="1" x14ac:dyDescent="0.15">
      <c r="A33" s="106">
        <v>43280</v>
      </c>
      <c r="B33" s="102">
        <f t="shared" si="8"/>
        <v>1</v>
      </c>
      <c r="C33" s="107">
        <v>3124.4</v>
      </c>
      <c r="D33" s="110">
        <v>3078.7</v>
      </c>
      <c r="E33" s="107">
        <v>2675.4</v>
      </c>
      <c r="F33" s="107">
        <v>3163.5</v>
      </c>
      <c r="G33" s="108">
        <f t="shared" si="0"/>
        <v>0.91178704000000699</v>
      </c>
      <c r="H33" s="108">
        <f t="shared" si="1"/>
        <v>1.4117921999999909</v>
      </c>
      <c r="I33" s="108">
        <f t="shared" si="2"/>
        <v>0.38530414000000546</v>
      </c>
      <c r="J33" s="108">
        <f t="shared" si="3"/>
        <v>14.278660760000001</v>
      </c>
      <c r="K33" s="108">
        <f t="shared" si="4"/>
        <v>-0.15031400000000006</v>
      </c>
      <c r="L33" s="108">
        <f t="shared" si="5"/>
        <v>-6.3882000000006434E-2</v>
      </c>
      <c r="M33" s="108">
        <f t="shared" si="6"/>
        <v>-5.9943599999998431E-2</v>
      </c>
      <c r="N33" s="108">
        <f t="shared" si="7"/>
        <v>0.6869259999999997</v>
      </c>
      <c r="O33" s="109"/>
    </row>
    <row r="34" spans="1:18" ht="15.75" x14ac:dyDescent="0.15">
      <c r="A34" s="106">
        <v>43281</v>
      </c>
      <c r="B34" s="102">
        <f t="shared" si="8"/>
        <v>1</v>
      </c>
      <c r="C34" s="107">
        <v>3125.3</v>
      </c>
      <c r="D34" s="107">
        <v>3077</v>
      </c>
      <c r="E34" s="107">
        <v>2677</v>
      </c>
      <c r="F34" s="107">
        <v>3167.6</v>
      </c>
      <c r="G34" s="108">
        <f t="shared" si="0"/>
        <v>0.92770264000000857</v>
      </c>
      <c r="H34" s="108">
        <f t="shared" si="1"/>
        <v>1.3816256999999943</v>
      </c>
      <c r="I34" s="108">
        <f t="shared" si="2"/>
        <v>0.41194574000000389</v>
      </c>
      <c r="J34" s="108">
        <f t="shared" si="3"/>
        <v>14.352776459999999</v>
      </c>
      <c r="K34" s="108">
        <f t="shared" si="4"/>
        <v>1.5915600000001584E-2</v>
      </c>
      <c r="L34" s="108">
        <f t="shared" si="5"/>
        <v>-3.0166499999996654E-2</v>
      </c>
      <c r="M34" s="108">
        <f t="shared" si="6"/>
        <v>2.6641599999998433E-2</v>
      </c>
      <c r="N34" s="108">
        <f t="shared" si="7"/>
        <v>7.4115699999998341E-2</v>
      </c>
      <c r="O34" s="109"/>
    </row>
    <row r="35" spans="1:18" ht="15.75" x14ac:dyDescent="0.15">
      <c r="A35" s="106">
        <v>43282</v>
      </c>
      <c r="B35" s="102">
        <f t="shared" si="8"/>
        <v>1</v>
      </c>
      <c r="C35" s="107">
        <v>3124</v>
      </c>
      <c r="D35" s="107">
        <v>3083.8</v>
      </c>
      <c r="E35" s="107">
        <v>2677.7</v>
      </c>
      <c r="F35" s="107">
        <v>3188.8</v>
      </c>
      <c r="G35" s="108">
        <f t="shared" si="0"/>
        <v>0.90471344000000542</v>
      </c>
      <c r="H35" s="108">
        <f t="shared" si="1"/>
        <v>1.5022916999999973</v>
      </c>
      <c r="I35" s="108">
        <f t="shared" si="2"/>
        <v>0.42360144000000088</v>
      </c>
      <c r="J35" s="108">
        <f t="shared" si="3"/>
        <v>14.736008860000005</v>
      </c>
      <c r="K35" s="108">
        <f t="shared" si="4"/>
        <v>-2.2989200000003152E-2</v>
      </c>
      <c r="L35" s="108">
        <f t="shared" si="5"/>
        <v>0.12066600000000305</v>
      </c>
      <c r="M35" s="108">
        <f t="shared" si="6"/>
        <v>1.1655699999996993E-2</v>
      </c>
      <c r="N35" s="108">
        <f t="shared" si="7"/>
        <v>0.38323240000000602</v>
      </c>
      <c r="O35" s="109"/>
    </row>
    <row r="36" spans="1:18" ht="15.75" x14ac:dyDescent="0.15">
      <c r="A36" s="106">
        <v>43284</v>
      </c>
      <c r="B36" s="102">
        <f t="shared" si="8"/>
        <v>2</v>
      </c>
      <c r="C36" s="107">
        <v>3127.1</v>
      </c>
      <c r="D36" s="111">
        <v>3097.6</v>
      </c>
      <c r="E36" s="111">
        <v>2681</v>
      </c>
      <c r="F36" s="111">
        <v>3226.6</v>
      </c>
      <c r="G36" s="108">
        <f t="shared" si="0"/>
        <v>0.95953384000000375</v>
      </c>
      <c r="H36" s="108">
        <f t="shared" si="1"/>
        <v>1.7471726999999926</v>
      </c>
      <c r="I36" s="108">
        <f t="shared" si="2"/>
        <v>0.47854974000000389</v>
      </c>
      <c r="J36" s="108">
        <f t="shared" si="3"/>
        <v>15.419319460000001</v>
      </c>
      <c r="K36" s="108">
        <f t="shared" si="4"/>
        <v>2.7410199999999163E-2</v>
      </c>
      <c r="L36" s="108">
        <f t="shared" si="5"/>
        <v>0.12244049999999762</v>
      </c>
      <c r="M36" s="108">
        <f t="shared" si="6"/>
        <v>2.7474150000001502E-2</v>
      </c>
      <c r="N36" s="108">
        <f t="shared" si="7"/>
        <v>0.34165529999999755</v>
      </c>
      <c r="O36" s="109"/>
    </row>
    <row r="37" spans="1:18" ht="15.75" x14ac:dyDescent="0.15">
      <c r="A37" s="106">
        <v>43286</v>
      </c>
      <c r="B37" s="102">
        <f t="shared" si="8"/>
        <v>2</v>
      </c>
      <c r="C37" s="107">
        <v>3127.3</v>
      </c>
      <c r="D37" s="107">
        <v>3080.3</v>
      </c>
      <c r="E37" s="107">
        <v>2682</v>
      </c>
      <c r="F37" s="107">
        <v>3282.3</v>
      </c>
      <c r="G37" s="108">
        <f t="shared" si="0"/>
        <v>0.96307064000000864</v>
      </c>
      <c r="H37" s="108">
        <f t="shared" si="1"/>
        <v>1.4401841999999974</v>
      </c>
      <c r="I37" s="108">
        <f t="shared" si="2"/>
        <v>0.49520074000000391</v>
      </c>
      <c r="J37" s="108">
        <f t="shared" si="3"/>
        <v>16.426208360000004</v>
      </c>
      <c r="K37" s="108">
        <f t="shared" si="4"/>
        <v>1.7684000000024458E-3</v>
      </c>
      <c r="L37" s="108">
        <f t="shared" si="5"/>
        <v>-0.15349424999999761</v>
      </c>
      <c r="M37" s="108">
        <f t="shared" si="6"/>
        <v>8.3255000000000134E-3</v>
      </c>
      <c r="N37" s="108">
        <f t="shared" si="7"/>
        <v>0.50344445000000171</v>
      </c>
      <c r="O37" s="109"/>
    </row>
    <row r="38" spans="1:18" ht="15.75" x14ac:dyDescent="0.15">
      <c r="A38" s="106">
        <v>43287</v>
      </c>
      <c r="B38" s="102">
        <f t="shared" si="8"/>
        <v>1</v>
      </c>
      <c r="C38" s="107">
        <v>3127</v>
      </c>
      <c r="D38" s="107">
        <v>3084.2</v>
      </c>
      <c r="E38" s="107">
        <v>2681.8</v>
      </c>
      <c r="F38" s="107">
        <v>3305.9</v>
      </c>
      <c r="G38" s="108">
        <f t="shared" si="0"/>
        <v>0.95776544000000541</v>
      </c>
      <c r="H38" s="108">
        <f t="shared" si="1"/>
        <v>1.509389699999991</v>
      </c>
      <c r="I38" s="108">
        <f t="shared" si="2"/>
        <v>0.49187054000000696</v>
      </c>
      <c r="J38" s="108">
        <f t="shared" si="3"/>
        <v>16.852825560000003</v>
      </c>
      <c r="K38" s="108">
        <f t="shared" si="4"/>
        <v>-5.3052000000032296E-3</v>
      </c>
      <c r="L38" s="108">
        <f t="shared" si="5"/>
        <v>6.9205499999993592E-2</v>
      </c>
      <c r="M38" s="108">
        <f t="shared" si="6"/>
        <v>-3.3301999999969523E-3</v>
      </c>
      <c r="N38" s="108">
        <f t="shared" si="7"/>
        <v>0.42661719999999903</v>
      </c>
      <c r="O38" s="109"/>
    </row>
    <row r="39" spans="1:18" ht="15.75" x14ac:dyDescent="0.15">
      <c r="A39" s="106">
        <v>43288</v>
      </c>
      <c r="B39" s="102">
        <f t="shared" si="8"/>
        <v>1</v>
      </c>
      <c r="C39" s="107">
        <v>3125.8</v>
      </c>
      <c r="D39" s="107">
        <v>3090.5</v>
      </c>
      <c r="E39" s="107">
        <v>2686.1</v>
      </c>
      <c r="F39" s="107">
        <v>3333.8</v>
      </c>
      <c r="G39" s="108">
        <f t="shared" si="0"/>
        <v>0.93654464000000859</v>
      </c>
      <c r="H39" s="108">
        <f t="shared" si="1"/>
        <v>1.6211831999999942</v>
      </c>
      <c r="I39" s="108">
        <f t="shared" si="2"/>
        <v>0.56346984000000244</v>
      </c>
      <c r="J39" s="108">
        <f t="shared" si="3"/>
        <v>17.357173860000003</v>
      </c>
      <c r="K39" s="108">
        <f t="shared" si="4"/>
        <v>-2.122079999999682E-2</v>
      </c>
      <c r="L39" s="108">
        <f t="shared" si="5"/>
        <v>0.11179350000000321</v>
      </c>
      <c r="M39" s="108">
        <f t="shared" si="6"/>
        <v>7.159929999999548E-2</v>
      </c>
      <c r="N39" s="108">
        <f t="shared" si="7"/>
        <v>0.50434830000000019</v>
      </c>
      <c r="O39" s="109"/>
    </row>
    <row r="40" spans="1:18" ht="15.75" x14ac:dyDescent="0.15">
      <c r="A40" s="106">
        <v>43289</v>
      </c>
      <c r="B40" s="102">
        <f t="shared" si="8"/>
        <v>1</v>
      </c>
      <c r="C40" s="107">
        <v>3127.3</v>
      </c>
      <c r="D40" s="107">
        <v>3088.9</v>
      </c>
      <c r="E40" s="107">
        <v>2686.7</v>
      </c>
      <c r="F40" s="107">
        <v>3340.5</v>
      </c>
      <c r="G40" s="108">
        <f t="shared" si="0"/>
        <v>0.96307064000000864</v>
      </c>
      <c r="H40" s="108">
        <f t="shared" si="1"/>
        <v>1.5927911999999957</v>
      </c>
      <c r="I40" s="108">
        <f t="shared" si="2"/>
        <v>0.57346044000000085</v>
      </c>
      <c r="J40" s="108">
        <f t="shared" si="3"/>
        <v>17.478289760000003</v>
      </c>
      <c r="K40" s="108">
        <f t="shared" si="4"/>
        <v>2.652600000000005E-2</v>
      </c>
      <c r="L40" s="108">
        <f t="shared" si="5"/>
        <v>-2.8391999999998419E-2</v>
      </c>
      <c r="M40" s="108">
        <f t="shared" si="6"/>
        <v>9.9905999999984063E-3</v>
      </c>
      <c r="N40" s="108">
        <f t="shared" si="7"/>
        <v>0.1211158999999995</v>
      </c>
      <c r="O40" s="109"/>
    </row>
    <row r="41" spans="1:18" ht="15.75" x14ac:dyDescent="0.15">
      <c r="A41" s="92">
        <v>43290.402777777781</v>
      </c>
      <c r="B41" s="102">
        <f t="shared" si="8"/>
        <v>1.4027777777810115</v>
      </c>
      <c r="C41" s="107">
        <v>3128.5</v>
      </c>
      <c r="D41" s="107">
        <v>3090.7</v>
      </c>
      <c r="E41" s="107">
        <v>3450.6</v>
      </c>
      <c r="F41" s="107">
        <v>3534.7</v>
      </c>
      <c r="G41" s="108">
        <f t="shared" si="0"/>
        <v>0.98429144000000535</v>
      </c>
      <c r="H41" s="108">
        <f t="shared" si="1"/>
        <v>1.6247321999999911</v>
      </c>
      <c r="I41" s="108">
        <f t="shared" si="2"/>
        <v>13.293159340000003</v>
      </c>
      <c r="J41" s="108">
        <f t="shared" si="3"/>
        <v>20.988843159999998</v>
      </c>
      <c r="K41" s="108">
        <f t="shared" si="4"/>
        <v>1.5127699009863771E-2</v>
      </c>
      <c r="L41" s="108">
        <f t="shared" si="5"/>
        <v>2.2769821782122401E-2</v>
      </c>
      <c r="M41" s="108">
        <f t="shared" si="6"/>
        <v>9.0675081267117719</v>
      </c>
      <c r="N41" s="108">
        <f t="shared" si="7"/>
        <v>2.5025727207863069</v>
      </c>
      <c r="O41" s="109" t="s">
        <v>73</v>
      </c>
      <c r="R41" s="88" t="s">
        <v>74</v>
      </c>
    </row>
    <row r="42" spans="1:18" ht="15.75" x14ac:dyDescent="0.15">
      <c r="A42" s="92">
        <v>43290.645833333336</v>
      </c>
      <c r="B42" s="102">
        <v>1</v>
      </c>
      <c r="C42" s="107">
        <v>3128.2</v>
      </c>
      <c r="D42" s="107">
        <v>3091.1</v>
      </c>
      <c r="E42" s="107">
        <v>3451.1</v>
      </c>
      <c r="F42" s="107">
        <v>3563.9</v>
      </c>
      <c r="G42" s="108">
        <f t="shared" si="0"/>
        <v>0.97898624000000212</v>
      </c>
      <c r="H42" s="108">
        <f t="shared" si="1"/>
        <v>1.6318301999999927</v>
      </c>
      <c r="I42" s="108">
        <f t="shared" si="2"/>
        <v>13.301484840000002</v>
      </c>
      <c r="J42" s="108">
        <f t="shared" si="3"/>
        <v>21.516691560000002</v>
      </c>
      <c r="K42" s="108">
        <f t="shared" si="4"/>
        <v>-5.3052000000032296E-3</v>
      </c>
      <c r="L42" s="108">
        <f t="shared" si="5"/>
        <v>7.098000000001603E-3</v>
      </c>
      <c r="M42" s="108">
        <f t="shared" si="6"/>
        <v>8.3254999999997636E-3</v>
      </c>
      <c r="N42" s="108">
        <f t="shared" si="7"/>
        <v>0.52784840000000344</v>
      </c>
      <c r="O42" s="109" t="s">
        <v>75</v>
      </c>
    </row>
    <row r="43" spans="1:18" ht="15.75" x14ac:dyDescent="0.15">
      <c r="A43" s="92">
        <v>43291.402777777781</v>
      </c>
      <c r="B43" s="102">
        <f>A43-A42</f>
        <v>0.75694444444525288</v>
      </c>
      <c r="C43" s="107">
        <v>3129</v>
      </c>
      <c r="D43" s="107">
        <v>3091.9</v>
      </c>
      <c r="E43" s="107">
        <v>3551</v>
      </c>
      <c r="F43" s="107">
        <v>3624.3</v>
      </c>
      <c r="G43" s="108">
        <f t="shared" si="0"/>
        <v>0.99313344000000536</v>
      </c>
      <c r="H43" s="108">
        <f t="shared" si="1"/>
        <v>1.6460261999999959</v>
      </c>
      <c r="I43" s="108">
        <f t="shared" si="2"/>
        <v>14.964919740000003</v>
      </c>
      <c r="J43" s="108">
        <f t="shared" si="3"/>
        <v>22.608542360000005</v>
      </c>
      <c r="K43" s="108">
        <f t="shared" si="4"/>
        <v>1.8689878899066897E-2</v>
      </c>
      <c r="L43" s="108">
        <f t="shared" si="5"/>
        <v>1.8754348623837416E-2</v>
      </c>
      <c r="M43" s="108">
        <f t="shared" si="6"/>
        <v>2.1975653724747177</v>
      </c>
      <c r="N43" s="108">
        <f t="shared" si="7"/>
        <v>1.4424450935764452</v>
      </c>
      <c r="O43" s="109" t="s">
        <v>76</v>
      </c>
    </row>
    <row r="44" spans="1:18" ht="15.75" x14ac:dyDescent="0.15">
      <c r="A44" s="112">
        <v>43291.652777777781</v>
      </c>
      <c r="B44" s="102">
        <v>1</v>
      </c>
      <c r="C44" s="107">
        <v>3128.7</v>
      </c>
      <c r="D44" s="107">
        <v>3092</v>
      </c>
      <c r="E44" s="107">
        <v>3585.3</v>
      </c>
      <c r="F44" s="107">
        <v>3643.3</v>
      </c>
      <c r="G44" s="108">
        <f t="shared" si="0"/>
        <v>0.98782824000000213</v>
      </c>
      <c r="H44" s="108">
        <f t="shared" si="1"/>
        <v>1.6478006999999941</v>
      </c>
      <c r="I44" s="108">
        <f t="shared" si="2"/>
        <v>15.536049040000005</v>
      </c>
      <c r="J44" s="108">
        <f t="shared" si="3"/>
        <v>22.952005360000005</v>
      </c>
      <c r="K44" s="108">
        <f t="shared" si="4"/>
        <v>-5.3052000000032296E-3</v>
      </c>
      <c r="L44" s="108">
        <f t="shared" si="5"/>
        <v>1.7744999999982358E-3</v>
      </c>
      <c r="M44" s="108">
        <f t="shared" si="6"/>
        <v>0.57112930000000262</v>
      </c>
      <c r="N44" s="108">
        <f t="shared" si="7"/>
        <v>0.34346299999999985</v>
      </c>
      <c r="O44" s="109" t="s">
        <v>75</v>
      </c>
    </row>
    <row r="45" spans="1:18" ht="15.75" x14ac:dyDescent="0.15">
      <c r="A45" s="106">
        <v>43292</v>
      </c>
      <c r="B45" s="102">
        <f t="shared" ref="B45:B52" si="9">A45-A44</f>
        <v>0.34722222221898846</v>
      </c>
      <c r="C45" s="107">
        <v>3128.9</v>
      </c>
      <c r="D45" s="107">
        <v>3092</v>
      </c>
      <c r="E45" s="107">
        <v>3614.4</v>
      </c>
      <c r="F45" s="107">
        <v>3685.8</v>
      </c>
      <c r="G45" s="108">
        <f t="shared" si="0"/>
        <v>0.99136504000000703</v>
      </c>
      <c r="H45" s="108">
        <f t="shared" si="1"/>
        <v>1.6478006999999941</v>
      </c>
      <c r="I45" s="108">
        <f t="shared" si="2"/>
        <v>16.020593140000006</v>
      </c>
      <c r="J45" s="108">
        <f t="shared" si="3"/>
        <v>23.720277860000003</v>
      </c>
      <c r="K45" s="108">
        <f t="shared" si="4"/>
        <v>1.0185984000108951E-2</v>
      </c>
      <c r="L45" s="108">
        <f t="shared" si="5"/>
        <v>0</v>
      </c>
      <c r="M45" s="108">
        <f t="shared" si="6"/>
        <v>1.3954870080129989</v>
      </c>
      <c r="N45" s="108">
        <f t="shared" si="7"/>
        <v>2.2126248000206021</v>
      </c>
      <c r="O45" s="109" t="s">
        <v>77</v>
      </c>
      <c r="Q45" s="88" t="s">
        <v>78</v>
      </c>
    </row>
    <row r="46" spans="1:18" ht="15.75" x14ac:dyDescent="0.15">
      <c r="A46" s="106">
        <v>43293</v>
      </c>
      <c r="B46" s="102">
        <f t="shared" si="9"/>
        <v>1</v>
      </c>
      <c r="C46" s="107">
        <v>3129.8</v>
      </c>
      <c r="D46" s="107">
        <v>3092.7</v>
      </c>
      <c r="E46" s="107">
        <v>3679</v>
      </c>
      <c r="F46" s="107">
        <v>3733.5</v>
      </c>
      <c r="G46" s="108">
        <f t="shared" si="0"/>
        <v>1.0072806400000085</v>
      </c>
      <c r="H46" s="108">
        <f t="shared" si="1"/>
        <v>1.6602221999999911</v>
      </c>
      <c r="I46" s="108">
        <f t="shared" si="2"/>
        <v>17.096247740000003</v>
      </c>
      <c r="J46" s="108">
        <f t="shared" si="3"/>
        <v>24.58255076</v>
      </c>
      <c r="K46" s="108">
        <f t="shared" si="4"/>
        <v>1.5915600000001473E-2</v>
      </c>
      <c r="L46" s="108">
        <f t="shared" si="5"/>
        <v>1.2421499999996977E-2</v>
      </c>
      <c r="M46" s="108">
        <f t="shared" si="6"/>
        <v>1.0756545999999965</v>
      </c>
      <c r="N46" s="108">
        <f t="shared" si="7"/>
        <v>0.86227289999999712</v>
      </c>
      <c r="O46" s="109"/>
      <c r="Q46" s="88" t="s">
        <v>78</v>
      </c>
    </row>
    <row r="47" spans="1:18" ht="15.75" x14ac:dyDescent="0.15">
      <c r="A47" s="106">
        <v>43294</v>
      </c>
      <c r="B47" s="102">
        <f t="shared" si="9"/>
        <v>1</v>
      </c>
      <c r="C47" s="107">
        <v>3128.7</v>
      </c>
      <c r="D47" s="107">
        <v>3095.9</v>
      </c>
      <c r="E47" s="107">
        <v>3712.7</v>
      </c>
      <c r="F47" s="107">
        <v>3780.1</v>
      </c>
      <c r="G47" s="108">
        <f t="shared" si="0"/>
        <v>0.98782824000000213</v>
      </c>
      <c r="H47" s="108">
        <f t="shared" si="1"/>
        <v>1.7170061999999959</v>
      </c>
      <c r="I47" s="108">
        <f t="shared" si="2"/>
        <v>17.65738644</v>
      </c>
      <c r="J47" s="108">
        <f t="shared" si="3"/>
        <v>25.424938959999999</v>
      </c>
      <c r="K47" s="108">
        <f t="shared" si="4"/>
        <v>-1.9452400000006365E-2</v>
      </c>
      <c r="L47" s="108">
        <f t="shared" si="5"/>
        <v>5.6784000000004831E-2</v>
      </c>
      <c r="M47" s="108">
        <f t="shared" si="6"/>
        <v>0.56113869999999721</v>
      </c>
      <c r="N47" s="108">
        <f t="shared" si="7"/>
        <v>0.84238819999999848</v>
      </c>
      <c r="O47" s="109"/>
    </row>
    <row r="48" spans="1:18" ht="15.75" x14ac:dyDescent="0.15">
      <c r="A48" s="106">
        <v>43295</v>
      </c>
      <c r="B48" s="102">
        <f t="shared" si="9"/>
        <v>1</v>
      </c>
      <c r="C48" s="107">
        <v>3130.4</v>
      </c>
      <c r="D48" s="107">
        <v>3095.6</v>
      </c>
      <c r="E48" s="107">
        <v>3744.6</v>
      </c>
      <c r="F48" s="107">
        <v>3812.5</v>
      </c>
      <c r="G48" s="108">
        <f t="shared" si="0"/>
        <v>1.017891040000007</v>
      </c>
      <c r="H48" s="108">
        <f t="shared" si="1"/>
        <v>1.7116826999999926</v>
      </c>
      <c r="I48" s="108">
        <f t="shared" si="2"/>
        <v>18.188553340000002</v>
      </c>
      <c r="J48" s="108">
        <f t="shared" si="3"/>
        <v>26.010633760000001</v>
      </c>
      <c r="K48" s="108">
        <f t="shared" si="4"/>
        <v>3.006280000000483E-2</v>
      </c>
      <c r="L48" s="108">
        <f t="shared" si="5"/>
        <v>-5.3235000000033672E-3</v>
      </c>
      <c r="M48" s="108">
        <f t="shared" si="6"/>
        <v>0.53116690000000233</v>
      </c>
      <c r="N48" s="108">
        <f t="shared" si="7"/>
        <v>0.5856948000000024</v>
      </c>
      <c r="O48" s="109"/>
    </row>
    <row r="49" spans="1:15" ht="15.75" x14ac:dyDescent="0.15">
      <c r="A49" s="106">
        <v>43296</v>
      </c>
      <c r="B49" s="102">
        <f t="shared" si="9"/>
        <v>1</v>
      </c>
      <c r="C49" s="107">
        <v>3130.2</v>
      </c>
      <c r="D49" s="107">
        <v>3096.9</v>
      </c>
      <c r="E49" s="107">
        <v>3750.9</v>
      </c>
      <c r="F49" s="107">
        <v>3841</v>
      </c>
      <c r="G49" s="108">
        <f t="shared" si="0"/>
        <v>1.0143542400000021</v>
      </c>
      <c r="H49" s="108">
        <f t="shared" si="1"/>
        <v>1.7347511999999958</v>
      </c>
      <c r="I49" s="108">
        <f t="shared" si="2"/>
        <v>18.293454640000004</v>
      </c>
      <c r="J49" s="108">
        <f t="shared" si="3"/>
        <v>26.525828260000001</v>
      </c>
      <c r="K49" s="108">
        <f t="shared" si="4"/>
        <v>-3.5368000000048916E-3</v>
      </c>
      <c r="L49" s="108">
        <f t="shared" si="5"/>
        <v>2.3068500000003267E-2</v>
      </c>
      <c r="M49" s="108">
        <f t="shared" si="6"/>
        <v>0.10490130000000164</v>
      </c>
      <c r="N49" s="108">
        <f t="shared" si="7"/>
        <v>0.51519449999999978</v>
      </c>
      <c r="O49" s="109"/>
    </row>
    <row r="50" spans="1:15" ht="15.75" x14ac:dyDescent="0.15">
      <c r="A50" s="106">
        <v>43297</v>
      </c>
      <c r="B50" s="102">
        <f t="shared" si="9"/>
        <v>1</v>
      </c>
      <c r="C50" s="107">
        <v>3130.5</v>
      </c>
      <c r="D50" s="107">
        <v>3097</v>
      </c>
      <c r="E50" s="107">
        <v>3784.8</v>
      </c>
      <c r="F50" s="107">
        <v>3865</v>
      </c>
      <c r="G50" s="108">
        <f t="shared" si="0"/>
        <v>1.0196594400000054</v>
      </c>
      <c r="H50" s="108">
        <f t="shared" si="1"/>
        <v>1.7365256999999943</v>
      </c>
      <c r="I50" s="108">
        <f t="shared" si="2"/>
        <v>18.857923540000005</v>
      </c>
      <c r="J50" s="108">
        <f t="shared" si="3"/>
        <v>26.959676260000002</v>
      </c>
      <c r="K50" s="108">
        <f t="shared" si="4"/>
        <v>5.3052000000033406E-3</v>
      </c>
      <c r="L50" s="108">
        <f t="shared" si="5"/>
        <v>1.7744999999984579E-3</v>
      </c>
      <c r="M50" s="108">
        <f t="shared" si="6"/>
        <v>0.56446890000000138</v>
      </c>
      <c r="N50" s="108">
        <f t="shared" si="7"/>
        <v>0.43384800000000112</v>
      </c>
      <c r="O50" s="109"/>
    </row>
    <row r="51" spans="1:15" ht="15.75" x14ac:dyDescent="0.15">
      <c r="A51" s="106">
        <v>43298</v>
      </c>
      <c r="B51" s="102">
        <f t="shared" si="9"/>
        <v>1</v>
      </c>
      <c r="C51" s="107">
        <v>3131.6</v>
      </c>
      <c r="D51" s="107">
        <v>3098.1</v>
      </c>
      <c r="E51" s="107">
        <v>3816.6</v>
      </c>
      <c r="F51" s="107">
        <v>3889</v>
      </c>
      <c r="G51" s="108">
        <f t="shared" si="0"/>
        <v>1.0391118400000037</v>
      </c>
      <c r="H51" s="108">
        <f t="shared" si="1"/>
        <v>1.7560451999999926</v>
      </c>
      <c r="I51" s="108">
        <f t="shared" si="2"/>
        <v>19.38742534</v>
      </c>
      <c r="J51" s="108">
        <f t="shared" si="3"/>
        <v>27.39352426</v>
      </c>
      <c r="K51" s="108">
        <f t="shared" si="4"/>
        <v>1.945239999999826E-2</v>
      </c>
      <c r="L51" s="108">
        <f t="shared" si="5"/>
        <v>1.9519499999998358E-2</v>
      </c>
      <c r="M51" s="108">
        <f t="shared" si="6"/>
        <v>0.52950179999999492</v>
      </c>
      <c r="N51" s="108">
        <f t="shared" si="7"/>
        <v>0.43384799999999757</v>
      </c>
      <c r="O51" s="109"/>
    </row>
    <row r="52" spans="1:15" ht="15.75" x14ac:dyDescent="0.15">
      <c r="A52" s="112">
        <v>43299.402777777781</v>
      </c>
      <c r="B52" s="102">
        <f t="shared" si="9"/>
        <v>1.4027777777810115</v>
      </c>
      <c r="C52" s="107">
        <v>3131.7</v>
      </c>
      <c r="D52" s="107">
        <v>3098.8</v>
      </c>
      <c r="E52" s="107">
        <v>3822.2</v>
      </c>
      <c r="F52" s="107">
        <v>3911.1</v>
      </c>
      <c r="G52" s="108">
        <f t="shared" si="0"/>
        <v>1.0408802400000021</v>
      </c>
      <c r="H52" s="108">
        <f t="shared" si="1"/>
        <v>1.7684666999999974</v>
      </c>
      <c r="I52" s="108">
        <f t="shared" si="2"/>
        <v>19.48067094</v>
      </c>
      <c r="J52" s="108">
        <f t="shared" si="3"/>
        <v>27.793025959999998</v>
      </c>
      <c r="K52" s="108">
        <f t="shared" si="4"/>
        <v>1.2606415841544042E-3</v>
      </c>
      <c r="L52" s="108">
        <f t="shared" si="5"/>
        <v>8.8549306930522792E-3</v>
      </c>
      <c r="M52" s="108">
        <f t="shared" si="6"/>
        <v>6.6472110890935507E-2</v>
      </c>
      <c r="N52" s="108">
        <f t="shared" si="7"/>
        <v>0.28479329108845119</v>
      </c>
      <c r="O52" s="109"/>
    </row>
    <row r="53" spans="1:15" ht="15.75" x14ac:dyDescent="0.15">
      <c r="A53" s="112">
        <v>43299.708333333336</v>
      </c>
      <c r="B53" s="102">
        <v>1</v>
      </c>
      <c r="C53" s="107">
        <v>3128.9</v>
      </c>
      <c r="D53" s="107">
        <v>3101.6</v>
      </c>
      <c r="E53" s="107">
        <v>3822</v>
      </c>
      <c r="F53" s="107">
        <v>3927.4</v>
      </c>
      <c r="G53" s="108">
        <f t="shared" si="0"/>
        <v>0.99136504000000703</v>
      </c>
      <c r="H53" s="108">
        <f t="shared" si="1"/>
        <v>1.8181526999999926</v>
      </c>
      <c r="I53" s="108">
        <f t="shared" si="2"/>
        <v>19.477340740000002</v>
      </c>
      <c r="J53" s="108">
        <f t="shared" si="3"/>
        <v>28.087681060000001</v>
      </c>
      <c r="K53" s="108">
        <f t="shared" si="4"/>
        <v>-4.9515199999995096E-2</v>
      </c>
      <c r="L53" s="108">
        <f t="shared" si="5"/>
        <v>4.9685999999995234E-2</v>
      </c>
      <c r="M53" s="108">
        <f t="shared" si="6"/>
        <v>-3.3301999999970633E-3</v>
      </c>
      <c r="N53" s="108">
        <f t="shared" si="7"/>
        <v>0.2946551000000035</v>
      </c>
      <c r="O53" s="109"/>
    </row>
    <row r="54" spans="1:15" ht="15.75" x14ac:dyDescent="0.15">
      <c r="A54" s="106">
        <v>43300</v>
      </c>
      <c r="B54" s="102">
        <v>1</v>
      </c>
      <c r="C54" s="107">
        <v>3131</v>
      </c>
      <c r="D54" s="107">
        <v>3099.5</v>
      </c>
      <c r="E54" s="107">
        <v>3824.8</v>
      </c>
      <c r="F54" s="107">
        <v>3931</v>
      </c>
      <c r="G54" s="108">
        <f t="shared" si="0"/>
        <v>1.0285014400000054</v>
      </c>
      <c r="H54" s="108">
        <f t="shared" si="1"/>
        <v>1.7808881999999941</v>
      </c>
      <c r="I54" s="108">
        <f t="shared" si="2"/>
        <v>19.523963540000008</v>
      </c>
      <c r="J54" s="108">
        <f t="shared" si="3"/>
        <v>28.152758260000002</v>
      </c>
      <c r="K54" s="108">
        <f t="shared" si="4"/>
        <v>3.7136399999998404E-2</v>
      </c>
      <c r="L54" s="108">
        <f t="shared" si="5"/>
        <v>-3.7264499999998479E-2</v>
      </c>
      <c r="M54" s="108">
        <f t="shared" si="6"/>
        <v>4.6622800000005071E-2</v>
      </c>
      <c r="N54" s="108">
        <f t="shared" si="7"/>
        <v>6.5077200000001056E-2</v>
      </c>
      <c r="O54" s="109" t="s">
        <v>79</v>
      </c>
    </row>
    <row r="55" spans="1:15" ht="15.75" x14ac:dyDescent="0.15">
      <c r="A55" s="106">
        <v>43301</v>
      </c>
      <c r="B55" s="102">
        <v>1</v>
      </c>
      <c r="C55" s="107">
        <v>3131.3</v>
      </c>
      <c r="D55" s="107">
        <v>3100.5</v>
      </c>
      <c r="E55" s="107">
        <v>3862.4</v>
      </c>
      <c r="F55" s="107">
        <v>3945.4</v>
      </c>
      <c r="G55" s="108">
        <f t="shared" si="0"/>
        <v>1.0338066400000085</v>
      </c>
      <c r="H55" s="108">
        <f t="shared" si="1"/>
        <v>1.7986331999999943</v>
      </c>
      <c r="I55" s="108">
        <f t="shared" si="2"/>
        <v>20.150041140000006</v>
      </c>
      <c r="J55" s="108">
        <f t="shared" si="3"/>
        <v>28.413067060000003</v>
      </c>
      <c r="K55" s="108">
        <f t="shared" si="4"/>
        <v>5.3052000000031185E-3</v>
      </c>
      <c r="L55" s="108">
        <f t="shared" si="5"/>
        <v>1.7745000000000122E-2</v>
      </c>
      <c r="M55" s="108">
        <f t="shared" si="6"/>
        <v>0.62607759999999857</v>
      </c>
      <c r="N55" s="108">
        <f t="shared" si="7"/>
        <v>0.26030880000000067</v>
      </c>
      <c r="O55" s="109"/>
    </row>
    <row r="56" spans="1:15" ht="15.75" x14ac:dyDescent="0.15">
      <c r="A56" s="106">
        <v>43302</v>
      </c>
      <c r="B56" s="102">
        <v>1</v>
      </c>
      <c r="C56" s="107">
        <v>3131.3</v>
      </c>
      <c r="D56" s="107">
        <v>3100</v>
      </c>
      <c r="E56" s="107">
        <v>3863.7</v>
      </c>
      <c r="F56" s="107">
        <v>3963.5</v>
      </c>
      <c r="G56" s="108">
        <f t="shared" si="0"/>
        <v>1.0338066400000085</v>
      </c>
      <c r="H56" s="108">
        <f t="shared" si="1"/>
        <v>1.7897606999999942</v>
      </c>
      <c r="I56" s="108">
        <f t="shared" si="2"/>
        <v>20.171687439999999</v>
      </c>
      <c r="J56" s="108">
        <f t="shared" si="3"/>
        <v>28.740260760000002</v>
      </c>
      <c r="K56" s="108">
        <f t="shared" si="4"/>
        <v>0</v>
      </c>
      <c r="L56" s="108">
        <f t="shared" si="5"/>
        <v>-8.8725000000000609E-3</v>
      </c>
      <c r="M56" s="108">
        <f t="shared" si="6"/>
        <v>2.1646299999993346E-2</v>
      </c>
      <c r="N56" s="108">
        <f t="shared" si="7"/>
        <v>0.3271936999999987</v>
      </c>
      <c r="O56" s="109" t="s">
        <v>79</v>
      </c>
    </row>
    <row r="57" spans="1:15" ht="15.75" x14ac:dyDescent="0.15">
      <c r="A57" s="112">
        <v>43303.375</v>
      </c>
      <c r="B57" s="102">
        <f>A57-A56</f>
        <v>1.375</v>
      </c>
      <c r="C57" s="107">
        <v>3131.2</v>
      </c>
      <c r="D57" s="107">
        <v>3098.3</v>
      </c>
      <c r="E57" s="107">
        <v>3906</v>
      </c>
      <c r="F57" s="107">
        <v>3983.8</v>
      </c>
      <c r="G57" s="108">
        <f t="shared" si="0"/>
        <v>1.0320382400000021</v>
      </c>
      <c r="H57" s="108">
        <f t="shared" si="1"/>
        <v>1.7595941999999976</v>
      </c>
      <c r="I57" s="108">
        <f t="shared" si="2"/>
        <v>20.876024740000002</v>
      </c>
      <c r="J57" s="108">
        <f t="shared" si="3"/>
        <v>29.107223860000005</v>
      </c>
      <c r="K57" s="108">
        <f t="shared" si="4"/>
        <v>-1.2861090909137764E-3</v>
      </c>
      <c r="L57" s="108">
        <f t="shared" si="5"/>
        <v>-2.1939272727270295E-2</v>
      </c>
      <c r="M57" s="108">
        <f t="shared" si="6"/>
        <v>0.51224530909091082</v>
      </c>
      <c r="N57" s="108">
        <f t="shared" si="7"/>
        <v>0.26688225454545678</v>
      </c>
      <c r="O57" s="109"/>
    </row>
    <row r="58" spans="1:15" ht="15.75" x14ac:dyDescent="0.15">
      <c r="A58" s="112">
        <v>43303.666666666664</v>
      </c>
      <c r="B58" s="102">
        <v>1</v>
      </c>
      <c r="C58" s="107">
        <v>3128.9</v>
      </c>
      <c r="D58" s="107">
        <v>3098.2</v>
      </c>
      <c r="E58" s="107">
        <v>3905</v>
      </c>
      <c r="F58" s="107">
        <v>3989.3</v>
      </c>
      <c r="G58" s="108">
        <f t="shared" si="0"/>
        <v>0.99136504000000703</v>
      </c>
      <c r="H58" s="108">
        <f t="shared" si="1"/>
        <v>1.7578196999999911</v>
      </c>
      <c r="I58" s="108">
        <f t="shared" si="2"/>
        <v>20.859373740000002</v>
      </c>
      <c r="J58" s="108">
        <f t="shared" si="3"/>
        <v>29.206647360000005</v>
      </c>
      <c r="K58" s="108">
        <f t="shared" si="4"/>
        <v>-4.067319999999508E-2</v>
      </c>
      <c r="L58" s="108">
        <f t="shared" si="5"/>
        <v>-1.7745000000064515E-3</v>
      </c>
      <c r="M58" s="108">
        <f t="shared" si="6"/>
        <v>-1.6650999999999527E-2</v>
      </c>
      <c r="N58" s="108">
        <f t="shared" si="7"/>
        <v>9.9423500000000331E-2</v>
      </c>
      <c r="O58" s="109" t="s">
        <v>80</v>
      </c>
    </row>
    <row r="59" spans="1:15" ht="15.75" x14ac:dyDescent="0.15">
      <c r="A59" s="112">
        <v>43304.375</v>
      </c>
      <c r="B59" s="102">
        <v>1</v>
      </c>
      <c r="C59" s="107">
        <v>3131.7</v>
      </c>
      <c r="D59" s="107">
        <v>3100.1</v>
      </c>
      <c r="E59" s="107">
        <v>3910</v>
      </c>
      <c r="F59" s="107">
        <v>3989.2</v>
      </c>
      <c r="G59" s="108">
        <f t="shared" si="0"/>
        <v>1.0408802400000021</v>
      </c>
      <c r="H59" s="108">
        <f t="shared" si="1"/>
        <v>1.7915351999999927</v>
      </c>
      <c r="I59" s="108">
        <f t="shared" si="2"/>
        <v>20.942628740000004</v>
      </c>
      <c r="J59" s="108">
        <f t="shared" si="3"/>
        <v>29.204839659999998</v>
      </c>
      <c r="K59" s="108">
        <f t="shared" si="4"/>
        <v>4.9515199999995096E-2</v>
      </c>
      <c r="L59" s="108">
        <f t="shared" si="5"/>
        <v>3.3715500000001564E-2</v>
      </c>
      <c r="M59" s="108">
        <f t="shared" si="6"/>
        <v>8.3255000000001189E-2</v>
      </c>
      <c r="N59" s="108">
        <f t="shared" si="7"/>
        <v>-1.8077000000076282E-3</v>
      </c>
      <c r="O59" s="109" t="s">
        <v>81</v>
      </c>
    </row>
    <row r="60" spans="1:15" ht="15.75" x14ac:dyDescent="0.15">
      <c r="A60" s="112">
        <v>43304.4375</v>
      </c>
      <c r="B60" s="102">
        <v>1</v>
      </c>
      <c r="C60" s="107">
        <v>3131.7</v>
      </c>
      <c r="D60" s="107">
        <v>3100.5</v>
      </c>
      <c r="E60" s="107">
        <v>3910</v>
      </c>
      <c r="F60" s="107">
        <v>3990.4</v>
      </c>
      <c r="G60" s="108">
        <f t="shared" si="0"/>
        <v>1.0408802400000021</v>
      </c>
      <c r="H60" s="108">
        <f t="shared" si="1"/>
        <v>1.7986331999999943</v>
      </c>
      <c r="I60" s="108">
        <f t="shared" si="2"/>
        <v>20.942628740000004</v>
      </c>
      <c r="J60" s="108">
        <f t="shared" si="3"/>
        <v>29.226532060000004</v>
      </c>
      <c r="K60" s="108">
        <f t="shared" si="4"/>
        <v>0</v>
      </c>
      <c r="L60" s="108">
        <f t="shared" si="5"/>
        <v>7.098000000001603E-3</v>
      </c>
      <c r="M60" s="108">
        <f t="shared" si="6"/>
        <v>0</v>
      </c>
      <c r="N60" s="108">
        <f t="shared" si="7"/>
        <v>2.1692400000006273E-2</v>
      </c>
      <c r="O60" s="109" t="s">
        <v>82</v>
      </c>
    </row>
    <row r="61" spans="1:15" ht="15.75" x14ac:dyDescent="0.15">
      <c r="A61" s="112">
        <v>43304.75</v>
      </c>
      <c r="B61" s="102">
        <v>1</v>
      </c>
      <c r="C61" s="107">
        <v>3129.3</v>
      </c>
      <c r="D61" s="107">
        <v>3098.7</v>
      </c>
      <c r="E61" s="107">
        <v>3905</v>
      </c>
      <c r="F61" s="107">
        <v>3988.2</v>
      </c>
      <c r="G61" s="108">
        <f t="shared" si="0"/>
        <v>0.99843864000000859</v>
      </c>
      <c r="H61" s="108">
        <f t="shared" si="1"/>
        <v>1.7666921999999909</v>
      </c>
      <c r="I61" s="108">
        <f t="shared" si="2"/>
        <v>20.859373740000002</v>
      </c>
      <c r="J61" s="108">
        <f t="shared" si="3"/>
        <v>29.186762659999996</v>
      </c>
      <c r="K61" s="108">
        <f t="shared" si="4"/>
        <v>-4.2441599999993529E-2</v>
      </c>
      <c r="L61" s="108">
        <f t="shared" si="5"/>
        <v>-3.1941000000003328E-2</v>
      </c>
      <c r="M61" s="108">
        <f t="shared" si="6"/>
        <v>-8.3255000000001189E-2</v>
      </c>
      <c r="N61" s="108">
        <f t="shared" si="7"/>
        <v>-3.9769400000007948E-2</v>
      </c>
      <c r="O61" s="109" t="s">
        <v>83</v>
      </c>
    </row>
    <row r="62" spans="1:15" ht="15.75" x14ac:dyDescent="0.15">
      <c r="A62" s="106">
        <v>43305</v>
      </c>
      <c r="B62" s="102">
        <v>1</v>
      </c>
      <c r="C62" s="107">
        <v>3130.1</v>
      </c>
      <c r="D62" s="107">
        <v>3099.4</v>
      </c>
      <c r="E62" s="107">
        <v>3905.9</v>
      </c>
      <c r="F62" s="107">
        <v>3998.2</v>
      </c>
      <c r="G62" s="108">
        <f t="shared" si="0"/>
        <v>1.0125858400000038</v>
      </c>
      <c r="H62" s="108">
        <f t="shared" si="1"/>
        <v>1.7791136999999959</v>
      </c>
      <c r="I62" s="108">
        <f t="shared" si="2"/>
        <v>20.874359640000005</v>
      </c>
      <c r="J62" s="108">
        <f t="shared" si="3"/>
        <v>29.367532659999998</v>
      </c>
      <c r="K62" s="108">
        <f t="shared" si="4"/>
        <v>1.4147199999995252E-2</v>
      </c>
      <c r="L62" s="108">
        <f t="shared" si="5"/>
        <v>1.242150000000497E-2</v>
      </c>
      <c r="M62" s="108">
        <f t="shared" si="6"/>
        <v>1.4985900000002772E-2</v>
      </c>
      <c r="N62" s="108">
        <f t="shared" si="7"/>
        <v>0.18077000000000254</v>
      </c>
      <c r="O62" s="109"/>
    </row>
    <row r="63" spans="1:15" ht="15.75" x14ac:dyDescent="0.15">
      <c r="A63" s="106">
        <v>43306</v>
      </c>
      <c r="B63" s="102">
        <v>1</v>
      </c>
      <c r="C63" s="107">
        <v>3132.4</v>
      </c>
      <c r="D63" s="107">
        <v>3101.4</v>
      </c>
      <c r="E63" s="107">
        <v>3910.3</v>
      </c>
      <c r="F63" s="107">
        <v>4002.8</v>
      </c>
      <c r="G63" s="108">
        <f t="shared" si="0"/>
        <v>1.053259040000007</v>
      </c>
      <c r="H63" s="108">
        <f t="shared" si="1"/>
        <v>1.8146036999999959</v>
      </c>
      <c r="I63" s="108">
        <f t="shared" si="2"/>
        <v>20.947624040000004</v>
      </c>
      <c r="J63" s="108">
        <f t="shared" si="3"/>
        <v>29.450686860000005</v>
      </c>
      <c r="K63" s="108">
        <f t="shared" si="4"/>
        <v>4.0673200000003185E-2</v>
      </c>
      <c r="L63" s="108">
        <f t="shared" si="5"/>
        <v>3.5490000000000022E-2</v>
      </c>
      <c r="M63" s="108">
        <f t="shared" si="6"/>
        <v>7.3264399999999341E-2</v>
      </c>
      <c r="N63" s="108">
        <f t="shared" si="7"/>
        <v>8.3154200000006284E-2</v>
      </c>
      <c r="O63" s="109"/>
    </row>
    <row r="64" spans="1:15" ht="15.75" x14ac:dyDescent="0.15">
      <c r="A64" s="106">
        <v>43307</v>
      </c>
      <c r="B64" s="102">
        <v>1</v>
      </c>
      <c r="C64" s="107">
        <v>3132.8</v>
      </c>
      <c r="D64" s="107">
        <v>3102</v>
      </c>
      <c r="E64" s="107">
        <v>3912</v>
      </c>
      <c r="F64" s="107">
        <v>4011.3</v>
      </c>
      <c r="G64" s="108">
        <f t="shared" si="0"/>
        <v>1.0603326400000086</v>
      </c>
      <c r="H64" s="108">
        <f t="shared" si="1"/>
        <v>1.8252506999999942</v>
      </c>
      <c r="I64" s="108">
        <f t="shared" si="2"/>
        <v>20.975930740000003</v>
      </c>
      <c r="J64" s="108">
        <f t="shared" si="3"/>
        <v>29.604341360000003</v>
      </c>
      <c r="K64" s="108">
        <f t="shared" si="4"/>
        <v>7.0736000000015675E-3</v>
      </c>
      <c r="L64" s="108">
        <f t="shared" si="5"/>
        <v>1.0646999999998297E-2</v>
      </c>
      <c r="M64" s="108">
        <f t="shared" si="6"/>
        <v>2.8306699999998131E-2</v>
      </c>
      <c r="N64" s="108">
        <f t="shared" si="7"/>
        <v>0.15365449999999825</v>
      </c>
      <c r="O64" s="109"/>
    </row>
    <row r="65" spans="1:15" ht="15.75" x14ac:dyDescent="0.15">
      <c r="A65" s="106">
        <v>43308</v>
      </c>
      <c r="B65" s="102">
        <v>1</v>
      </c>
      <c r="C65" s="107">
        <v>3132.9</v>
      </c>
      <c r="D65" s="107">
        <v>3102.2</v>
      </c>
      <c r="E65" s="107">
        <v>3912</v>
      </c>
      <c r="F65" s="107">
        <v>4019.3</v>
      </c>
      <c r="G65" s="108">
        <f t="shared" si="0"/>
        <v>1.062101040000007</v>
      </c>
      <c r="H65" s="108">
        <f t="shared" si="1"/>
        <v>1.8287996999999909</v>
      </c>
      <c r="I65" s="108">
        <f t="shared" si="2"/>
        <v>20.975930740000003</v>
      </c>
      <c r="J65" s="108">
        <f t="shared" si="3"/>
        <v>29.748957360000006</v>
      </c>
      <c r="K65" s="108">
        <f t="shared" si="4"/>
        <v>1.768399999998449E-3</v>
      </c>
      <c r="L65" s="108">
        <f t="shared" si="5"/>
        <v>3.5489999999966937E-3</v>
      </c>
      <c r="M65" s="108">
        <f t="shared" si="6"/>
        <v>0</v>
      </c>
      <c r="N65" s="108">
        <f t="shared" si="7"/>
        <v>0.14461600000000274</v>
      </c>
      <c r="O65" s="109"/>
    </row>
    <row r="66" spans="1:15" ht="15.75" x14ac:dyDescent="0.15">
      <c r="A66" s="106">
        <v>43309</v>
      </c>
      <c r="B66" s="102">
        <v>1</v>
      </c>
      <c r="C66" s="107">
        <v>3133.6</v>
      </c>
      <c r="D66" s="107">
        <v>3104.6</v>
      </c>
      <c r="E66" s="107">
        <v>3912.7</v>
      </c>
      <c r="F66" s="107">
        <v>4029.1</v>
      </c>
      <c r="G66" s="108">
        <f t="shared" si="0"/>
        <v>1.0744798400000037</v>
      </c>
      <c r="H66" s="108">
        <f t="shared" si="1"/>
        <v>1.8713876999999925</v>
      </c>
      <c r="I66" s="108">
        <f t="shared" si="2"/>
        <v>20.987586440000001</v>
      </c>
      <c r="J66" s="108">
        <f t="shared" si="3"/>
        <v>29.92611196</v>
      </c>
      <c r="K66" s="108">
        <f t="shared" si="4"/>
        <v>1.2378799999996692E-2</v>
      </c>
      <c r="L66" s="108">
        <f t="shared" si="5"/>
        <v>4.2588000000001625E-2</v>
      </c>
      <c r="M66" s="108">
        <f t="shared" si="6"/>
        <v>1.1655699999998603E-2</v>
      </c>
      <c r="N66" s="108">
        <f t="shared" si="7"/>
        <v>0.17715459999999439</v>
      </c>
      <c r="O66" s="109"/>
    </row>
    <row r="67" spans="1:15" ht="15.75" x14ac:dyDescent="0.15">
      <c r="A67" s="106">
        <v>43310</v>
      </c>
      <c r="B67" s="102">
        <v>1</v>
      </c>
      <c r="C67" s="107">
        <v>3133.1</v>
      </c>
      <c r="D67" s="107">
        <v>3104.6</v>
      </c>
      <c r="E67" s="107">
        <v>3911.6</v>
      </c>
      <c r="F67" s="107">
        <v>4031.9</v>
      </c>
      <c r="G67" s="108">
        <f t="shared" si="0"/>
        <v>1.0656378400000037</v>
      </c>
      <c r="H67" s="108">
        <f t="shared" si="1"/>
        <v>1.8713876999999925</v>
      </c>
      <c r="I67" s="108">
        <f t="shared" si="2"/>
        <v>20.969270340000001</v>
      </c>
      <c r="J67" s="108">
        <f t="shared" si="3"/>
        <v>29.976727560000004</v>
      </c>
      <c r="K67" s="108">
        <f t="shared" si="4"/>
        <v>-8.8420000000000165E-3</v>
      </c>
      <c r="L67" s="108">
        <f t="shared" si="5"/>
        <v>0</v>
      </c>
      <c r="M67" s="108">
        <f t="shared" si="6"/>
        <v>-1.8316099999999835E-2</v>
      </c>
      <c r="N67" s="108">
        <f t="shared" si="7"/>
        <v>5.061560000000398E-2</v>
      </c>
      <c r="O67" s="109"/>
    </row>
    <row r="68" spans="1:15" ht="15.75" x14ac:dyDescent="0.15">
      <c r="A68" s="106">
        <v>43311</v>
      </c>
      <c r="B68" s="102">
        <v>1</v>
      </c>
      <c r="C68" s="107">
        <v>3134.6</v>
      </c>
      <c r="D68" s="107">
        <v>3105.2</v>
      </c>
      <c r="E68" s="107">
        <v>3977.2</v>
      </c>
      <c r="F68" s="107">
        <v>4040.9</v>
      </c>
      <c r="G68" s="108">
        <f t="shared" si="0"/>
        <v>1.0921638400000038</v>
      </c>
      <c r="H68" s="108">
        <f t="shared" si="1"/>
        <v>1.8820346999999911</v>
      </c>
      <c r="I68" s="108">
        <f t="shared" si="2"/>
        <v>22.061575940000001</v>
      </c>
      <c r="J68" s="108">
        <f t="shared" si="3"/>
        <v>30.139420560000001</v>
      </c>
      <c r="K68" s="108">
        <f t="shared" si="4"/>
        <v>2.652600000000005E-2</v>
      </c>
      <c r="L68" s="108">
        <f t="shared" si="5"/>
        <v>1.0646999999998519E-2</v>
      </c>
      <c r="M68" s="108">
        <f t="shared" si="6"/>
        <v>1.0923055999999995</v>
      </c>
      <c r="N68" s="108">
        <f t="shared" si="7"/>
        <v>0.16269299999999731</v>
      </c>
      <c r="O68" s="109"/>
    </row>
    <row r="69" spans="1:15" ht="15.75" x14ac:dyDescent="0.15">
      <c r="A69" s="106">
        <v>43312</v>
      </c>
      <c r="B69" s="102">
        <v>1</v>
      </c>
      <c r="C69" s="107">
        <v>3133</v>
      </c>
      <c r="D69" s="107">
        <v>3104</v>
      </c>
      <c r="E69" s="107">
        <v>3978.2</v>
      </c>
      <c r="F69" s="107">
        <v>4046.7</v>
      </c>
      <c r="G69" s="108">
        <f t="shared" si="0"/>
        <v>1.0638694400000053</v>
      </c>
      <c r="H69" s="108">
        <f t="shared" si="1"/>
        <v>1.8607406999999943</v>
      </c>
      <c r="I69" s="108">
        <f t="shared" si="2"/>
        <v>22.07822694</v>
      </c>
      <c r="J69" s="108">
        <f t="shared" si="3"/>
        <v>30.244267159999996</v>
      </c>
      <c r="K69" s="108">
        <f t="shared" si="4"/>
        <v>-2.8294399999998499E-2</v>
      </c>
      <c r="L69" s="108">
        <f t="shared" si="5"/>
        <v>-2.1293999999996815E-2</v>
      </c>
      <c r="M69" s="108">
        <f t="shared" si="6"/>
        <v>1.6650999999999527E-2</v>
      </c>
      <c r="N69" s="108">
        <f t="shared" si="7"/>
        <v>0.10484659999999479</v>
      </c>
      <c r="O69" s="109"/>
    </row>
    <row r="70" spans="1:15" ht="15.75" x14ac:dyDescent="0.15">
      <c r="A70" s="106">
        <v>43313</v>
      </c>
      <c r="B70" s="102">
        <f t="shared" ref="B70:B89" si="10">A70-A69</f>
        <v>1</v>
      </c>
      <c r="C70" s="107">
        <v>3134.9</v>
      </c>
      <c r="D70" s="107">
        <v>3105.3</v>
      </c>
      <c r="E70" s="107">
        <v>3982</v>
      </c>
      <c r="F70" s="107">
        <v>4050.6</v>
      </c>
      <c r="G70" s="108">
        <f t="shared" si="0"/>
        <v>1.0974690400000069</v>
      </c>
      <c r="H70" s="108">
        <f t="shared" si="1"/>
        <v>1.8838091999999975</v>
      </c>
      <c r="I70" s="108">
        <f t="shared" si="2"/>
        <v>22.141500740000001</v>
      </c>
      <c r="J70" s="108">
        <f t="shared" si="3"/>
        <v>30.314767459999999</v>
      </c>
      <c r="K70" s="108">
        <f t="shared" si="4"/>
        <v>3.3599600000001617E-2</v>
      </c>
      <c r="L70" s="108">
        <f t="shared" si="5"/>
        <v>2.3068500000003267E-2</v>
      </c>
      <c r="M70" s="108">
        <f t="shared" si="6"/>
        <v>6.3273800000001046E-2</v>
      </c>
      <c r="N70" s="108">
        <f t="shared" si="7"/>
        <v>7.0500300000002625E-2</v>
      </c>
      <c r="O70" s="109"/>
    </row>
    <row r="71" spans="1:15" ht="15.75" x14ac:dyDescent="0.15">
      <c r="A71" s="106">
        <v>43314</v>
      </c>
      <c r="B71" s="102">
        <f t="shared" si="10"/>
        <v>1</v>
      </c>
      <c r="C71" s="107">
        <v>3135.1</v>
      </c>
      <c r="D71" s="107">
        <v>3105.7</v>
      </c>
      <c r="E71" s="107">
        <v>3982.7</v>
      </c>
      <c r="F71" s="107">
        <v>4057.4</v>
      </c>
      <c r="G71" s="108">
        <f t="shared" si="0"/>
        <v>1.1010058400000038</v>
      </c>
      <c r="H71" s="108">
        <f t="shared" si="1"/>
        <v>1.8909071999999909</v>
      </c>
      <c r="I71" s="108">
        <f t="shared" si="2"/>
        <v>22.15315644</v>
      </c>
      <c r="J71" s="108">
        <f t="shared" si="3"/>
        <v>30.437691060000002</v>
      </c>
      <c r="K71" s="108">
        <f t="shared" si="4"/>
        <v>3.536799999996898E-3</v>
      </c>
      <c r="L71" s="108">
        <f t="shared" si="5"/>
        <v>7.0979999999933874E-3</v>
      </c>
      <c r="M71" s="108">
        <f t="shared" si="6"/>
        <v>1.1655699999998603E-2</v>
      </c>
      <c r="N71" s="108">
        <f t="shared" si="7"/>
        <v>0.12292360000000357</v>
      </c>
      <c r="O71" s="109"/>
    </row>
    <row r="72" spans="1:15" ht="15.75" x14ac:dyDescent="0.15">
      <c r="A72" s="106">
        <v>43315</v>
      </c>
      <c r="B72" s="102">
        <f t="shared" si="10"/>
        <v>1</v>
      </c>
      <c r="C72" s="107">
        <v>3135.4</v>
      </c>
      <c r="D72" s="107">
        <v>3105.8</v>
      </c>
      <c r="E72" s="107">
        <v>3982.4</v>
      </c>
      <c r="F72" s="107">
        <v>4065.6</v>
      </c>
      <c r="G72" s="108">
        <f t="shared" si="0"/>
        <v>1.1063110400000069</v>
      </c>
      <c r="H72" s="108">
        <f t="shared" si="1"/>
        <v>1.8926816999999974</v>
      </c>
      <c r="I72" s="108">
        <f t="shared" si="2"/>
        <v>22.148161140000003</v>
      </c>
      <c r="J72" s="108">
        <f t="shared" si="3"/>
        <v>30.585922459999999</v>
      </c>
      <c r="K72" s="108">
        <f t="shared" si="4"/>
        <v>5.3052000000031185E-3</v>
      </c>
      <c r="L72" s="108">
        <f t="shared" si="5"/>
        <v>1.7745000000064515E-3</v>
      </c>
      <c r="M72" s="108">
        <f t="shared" si="6"/>
        <v>-4.9952999999973713E-3</v>
      </c>
      <c r="N72" s="108">
        <f t="shared" si="7"/>
        <v>0.14823139999999668</v>
      </c>
      <c r="O72" s="109"/>
    </row>
    <row r="73" spans="1:15" ht="15.75" x14ac:dyDescent="0.15">
      <c r="A73" s="106">
        <v>43316</v>
      </c>
      <c r="B73" s="102">
        <f t="shared" si="10"/>
        <v>1</v>
      </c>
      <c r="C73" s="107">
        <v>3135.4</v>
      </c>
      <c r="D73" s="107">
        <v>3106</v>
      </c>
      <c r="E73" s="107">
        <v>3983.1</v>
      </c>
      <c r="F73" s="107">
        <v>4072.4</v>
      </c>
      <c r="G73" s="108">
        <f t="shared" si="0"/>
        <v>1.1063110400000069</v>
      </c>
      <c r="H73" s="108">
        <f t="shared" si="1"/>
        <v>1.8962306999999943</v>
      </c>
      <c r="I73" s="108">
        <f t="shared" si="2"/>
        <v>22.159816840000001</v>
      </c>
      <c r="J73" s="108">
        <f t="shared" si="3"/>
        <v>30.708846060000003</v>
      </c>
      <c r="K73" s="108">
        <f t="shared" si="4"/>
        <v>0</v>
      </c>
      <c r="L73" s="108">
        <f t="shared" si="5"/>
        <v>3.5489999999969157E-3</v>
      </c>
      <c r="M73" s="108">
        <f t="shared" si="6"/>
        <v>1.1655699999998603E-2</v>
      </c>
      <c r="N73" s="108">
        <f t="shared" si="7"/>
        <v>0.12292360000000357</v>
      </c>
      <c r="O73" s="109"/>
    </row>
    <row r="74" spans="1:15" ht="15.75" x14ac:dyDescent="0.15">
      <c r="A74" s="106">
        <v>43317</v>
      </c>
      <c r="B74" s="102">
        <f t="shared" si="10"/>
        <v>1</v>
      </c>
      <c r="C74" s="107">
        <v>3135.1</v>
      </c>
      <c r="D74" s="107">
        <v>3105.5</v>
      </c>
      <c r="E74" s="107">
        <v>3982.4</v>
      </c>
      <c r="F74" s="107">
        <v>4079.8</v>
      </c>
      <c r="G74" s="108">
        <f t="shared" si="0"/>
        <v>1.1010058400000038</v>
      </c>
      <c r="H74" s="108">
        <f t="shared" si="1"/>
        <v>1.8873581999999942</v>
      </c>
      <c r="I74" s="108">
        <f t="shared" si="2"/>
        <v>22.148161140000003</v>
      </c>
      <c r="J74" s="108">
        <f t="shared" si="3"/>
        <v>30.842615860000006</v>
      </c>
      <c r="K74" s="108">
        <f t="shared" si="4"/>
        <v>-5.3052000000031185E-3</v>
      </c>
      <c r="L74" s="108">
        <f t="shared" si="5"/>
        <v>-8.8725000000000609E-3</v>
      </c>
      <c r="M74" s="108">
        <f t="shared" si="6"/>
        <v>-1.1655699999998603E-2</v>
      </c>
      <c r="N74" s="108">
        <f t="shared" si="7"/>
        <v>0.13376980000000316</v>
      </c>
      <c r="O74" s="109"/>
    </row>
    <row r="75" spans="1:15" ht="15.75" x14ac:dyDescent="0.15">
      <c r="A75" s="106">
        <v>43318</v>
      </c>
      <c r="B75" s="102">
        <f t="shared" si="10"/>
        <v>1</v>
      </c>
      <c r="C75" s="107">
        <v>3135.5</v>
      </c>
      <c r="D75" s="107">
        <v>3104.6</v>
      </c>
      <c r="E75" s="107">
        <v>3984.4</v>
      </c>
      <c r="F75" s="107">
        <v>4093.6</v>
      </c>
      <c r="G75" s="108">
        <f t="shared" si="0"/>
        <v>1.1080794400000054</v>
      </c>
      <c r="H75" s="108">
        <f t="shared" si="1"/>
        <v>1.8713876999999925</v>
      </c>
      <c r="I75" s="108">
        <f t="shared" si="2"/>
        <v>22.181463140000005</v>
      </c>
      <c r="J75" s="108">
        <f t="shared" si="3"/>
        <v>31.09207846</v>
      </c>
      <c r="K75" s="108">
        <f t="shared" si="4"/>
        <v>7.0736000000015675E-3</v>
      </c>
      <c r="L75" s="108">
        <f t="shared" si="5"/>
        <v>-1.5970500000001664E-2</v>
      </c>
      <c r="M75" s="108">
        <f t="shared" si="6"/>
        <v>3.3302000000002607E-2</v>
      </c>
      <c r="N75" s="108">
        <f t="shared" si="7"/>
        <v>0.24946259999999398</v>
      </c>
      <c r="O75" s="109"/>
    </row>
    <row r="76" spans="1:15" ht="15.75" x14ac:dyDescent="0.15">
      <c r="A76" s="106">
        <v>43319</v>
      </c>
      <c r="B76" s="102">
        <f t="shared" si="10"/>
        <v>1</v>
      </c>
      <c r="C76" s="107">
        <v>3135.8</v>
      </c>
      <c r="D76" s="107">
        <v>3104.6</v>
      </c>
      <c r="E76" s="107">
        <v>3984.5</v>
      </c>
      <c r="F76" s="107">
        <v>4094</v>
      </c>
      <c r="G76" s="108">
        <f t="shared" ref="G76:G89" si="11">$B$8*($C76-$B$9)</f>
        <v>1.1133846400000085</v>
      </c>
      <c r="H76" s="108">
        <f t="shared" ref="H76:H89" si="12">$F$8*($D76-$F$9)</f>
        <v>1.8713876999999925</v>
      </c>
      <c r="I76" s="108">
        <f t="shared" ref="I76:I89" si="13">$J$8*($E76-$J$9)</f>
        <v>22.183128240000002</v>
      </c>
      <c r="J76" s="108">
        <f t="shared" ref="J76:J89" si="14">$N$8*($F76-$N$9)</f>
        <v>31.099309260000002</v>
      </c>
      <c r="K76" s="108">
        <f t="shared" si="4"/>
        <v>5.3052000000031185E-3</v>
      </c>
      <c r="L76" s="108">
        <f t="shared" si="5"/>
        <v>0</v>
      </c>
      <c r="M76" s="108">
        <f t="shared" si="6"/>
        <v>1.6650999999967553E-3</v>
      </c>
      <c r="N76" s="108">
        <f t="shared" si="7"/>
        <v>7.2308000000020911E-3</v>
      </c>
      <c r="O76" s="109"/>
    </row>
    <row r="77" spans="1:15" ht="15.75" x14ac:dyDescent="0.15">
      <c r="A77" s="106">
        <v>43320</v>
      </c>
      <c r="B77" s="102">
        <f t="shared" si="10"/>
        <v>1</v>
      </c>
      <c r="C77" s="107">
        <v>3135.7</v>
      </c>
      <c r="D77" s="107">
        <v>3104.7</v>
      </c>
      <c r="E77" s="107">
        <v>3983.7</v>
      </c>
      <c r="F77" s="107">
        <v>4093.5</v>
      </c>
      <c r="G77" s="108">
        <f t="shared" si="11"/>
        <v>1.1116162400000023</v>
      </c>
      <c r="H77" s="108">
        <f t="shared" si="12"/>
        <v>1.873162199999991</v>
      </c>
      <c r="I77" s="108">
        <f t="shared" si="13"/>
        <v>22.16980744</v>
      </c>
      <c r="J77" s="108">
        <f t="shared" si="14"/>
        <v>31.090270759999999</v>
      </c>
      <c r="K77" s="108">
        <f t="shared" si="4"/>
        <v>-1.7684000000062206E-3</v>
      </c>
      <c r="L77" s="108">
        <f t="shared" si="5"/>
        <v>1.7744999999984579E-3</v>
      </c>
      <c r="M77" s="108">
        <f t="shared" si="6"/>
        <v>-1.3320800000002464E-2</v>
      </c>
      <c r="N77" s="108">
        <f t="shared" si="7"/>
        <v>-9.0385000000026139E-3</v>
      </c>
      <c r="O77" s="109"/>
    </row>
    <row r="78" spans="1:15" ht="15.75" x14ac:dyDescent="0.15">
      <c r="A78" s="106">
        <v>43321</v>
      </c>
      <c r="B78" s="102">
        <f t="shared" si="10"/>
        <v>1</v>
      </c>
      <c r="C78" s="95">
        <v>3135.5</v>
      </c>
      <c r="D78" s="95">
        <v>3103.8</v>
      </c>
      <c r="E78" s="95">
        <v>3983.5</v>
      </c>
      <c r="F78" s="95">
        <v>4098.3</v>
      </c>
      <c r="G78" s="108">
        <f t="shared" si="11"/>
        <v>1.1080794400000054</v>
      </c>
      <c r="H78" s="108">
        <f t="shared" si="12"/>
        <v>1.8571916999999976</v>
      </c>
      <c r="I78" s="108">
        <f t="shared" si="13"/>
        <v>22.166477240000003</v>
      </c>
      <c r="J78" s="108">
        <f t="shared" si="14"/>
        <v>31.177040360000003</v>
      </c>
      <c r="K78" s="108">
        <f t="shared" si="4"/>
        <v>-3.536799999996898E-3</v>
      </c>
      <c r="L78" s="108">
        <f t="shared" si="5"/>
        <v>-1.5970499999993448E-2</v>
      </c>
      <c r="M78" s="108">
        <f t="shared" si="6"/>
        <v>-3.3301999999970633E-3</v>
      </c>
      <c r="N78" s="108">
        <f t="shared" si="7"/>
        <v>8.6769600000003777E-2</v>
      </c>
      <c r="O78" s="109"/>
    </row>
    <row r="79" spans="1:15" ht="15.75" x14ac:dyDescent="0.15">
      <c r="A79" s="106">
        <v>43322</v>
      </c>
      <c r="B79" s="102">
        <f t="shared" si="10"/>
        <v>1</v>
      </c>
      <c r="C79" s="95">
        <v>3136.4</v>
      </c>
      <c r="D79" s="95">
        <v>3105.1</v>
      </c>
      <c r="E79" s="95">
        <v>3985.1</v>
      </c>
      <c r="F79" s="95">
        <v>4100.1000000000004</v>
      </c>
      <c r="G79" s="108">
        <f t="shared" si="11"/>
        <v>1.1239950400000069</v>
      </c>
      <c r="H79" s="108">
        <f t="shared" si="12"/>
        <v>1.8802601999999926</v>
      </c>
      <c r="I79" s="108">
        <f t="shared" si="13"/>
        <v>22.19311884</v>
      </c>
      <c r="J79" s="108">
        <f t="shared" si="14"/>
        <v>31.209578960000009</v>
      </c>
      <c r="K79" s="108">
        <f t="shared" si="4"/>
        <v>1.5915600000001584E-2</v>
      </c>
      <c r="L79" s="108">
        <f t="shared" si="5"/>
        <v>2.3068499999995051E-2</v>
      </c>
      <c r="M79" s="108">
        <f t="shared" si="6"/>
        <v>2.6641599999997823E-2</v>
      </c>
      <c r="N79" s="108">
        <f t="shared" si="7"/>
        <v>3.2538600000005857E-2</v>
      </c>
      <c r="O79" s="113"/>
    </row>
    <row r="80" spans="1:15" ht="15.75" x14ac:dyDescent="0.15">
      <c r="A80" s="106">
        <v>43323</v>
      </c>
      <c r="B80" s="102">
        <f t="shared" si="10"/>
        <v>1</v>
      </c>
      <c r="C80" s="68">
        <v>3136.7</v>
      </c>
      <c r="D80" s="68">
        <v>3105.7</v>
      </c>
      <c r="E80" s="68">
        <v>3984.7</v>
      </c>
      <c r="F80" s="68">
        <v>4102.7</v>
      </c>
      <c r="G80" s="108">
        <f t="shared" si="11"/>
        <v>1.1293002400000021</v>
      </c>
      <c r="H80" s="108">
        <f t="shared" si="12"/>
        <v>1.8909071999999909</v>
      </c>
      <c r="I80" s="108">
        <f t="shared" si="13"/>
        <v>22.186458439999999</v>
      </c>
      <c r="J80" s="108">
        <f t="shared" si="14"/>
        <v>31.256579159999998</v>
      </c>
      <c r="K80" s="108">
        <f t="shared" si="4"/>
        <v>5.3051999999951249E-3</v>
      </c>
      <c r="L80" s="108">
        <f t="shared" si="5"/>
        <v>1.0646999999998297E-2</v>
      </c>
      <c r="M80" s="108">
        <f t="shared" si="6"/>
        <v>-6.660400000001232E-3</v>
      </c>
      <c r="N80" s="108">
        <f t="shared" si="7"/>
        <v>4.7000199999988723E-2</v>
      </c>
      <c r="O80" s="94"/>
    </row>
    <row r="81" spans="1:15" ht="15.75" x14ac:dyDescent="0.15">
      <c r="A81" s="106">
        <v>43324</v>
      </c>
      <c r="B81" s="102">
        <f t="shared" si="10"/>
        <v>1</v>
      </c>
      <c r="C81" s="68">
        <v>3137.8</v>
      </c>
      <c r="D81" s="68">
        <v>3106.6</v>
      </c>
      <c r="E81" s="68">
        <v>3986.7</v>
      </c>
      <c r="F81" s="68">
        <v>4106.3</v>
      </c>
      <c r="G81" s="108">
        <f t="shared" si="11"/>
        <v>1.1487526400000085</v>
      </c>
      <c r="H81" s="108">
        <f t="shared" si="12"/>
        <v>1.9068776999999926</v>
      </c>
      <c r="I81" s="108">
        <f t="shared" si="13"/>
        <v>22.219760439999998</v>
      </c>
      <c r="J81" s="108">
        <f t="shared" si="14"/>
        <v>31.321656360000006</v>
      </c>
      <c r="K81" s="108">
        <f t="shared" si="4"/>
        <v>1.9452400000006476E-2</v>
      </c>
      <c r="L81" s="108">
        <f t="shared" si="5"/>
        <v>1.5970500000001664E-2</v>
      </c>
      <c r="M81" s="108">
        <f t="shared" si="6"/>
        <v>3.3301999999999055E-2</v>
      </c>
      <c r="N81" s="108">
        <f t="shared" si="7"/>
        <v>6.5077200000008162E-2</v>
      </c>
      <c r="O81" s="94"/>
    </row>
    <row r="82" spans="1:15" ht="15.75" x14ac:dyDescent="0.15">
      <c r="A82" s="106">
        <v>43325</v>
      </c>
      <c r="B82" s="102">
        <f t="shared" si="10"/>
        <v>1</v>
      </c>
      <c r="C82" s="68">
        <v>3134.7</v>
      </c>
      <c r="D82" s="68">
        <v>3103.8</v>
      </c>
      <c r="E82" s="68">
        <v>3980</v>
      </c>
      <c r="F82" s="68">
        <v>4103.2</v>
      </c>
      <c r="G82" s="108">
        <f t="shared" si="11"/>
        <v>1.0939322400000022</v>
      </c>
      <c r="H82" s="108">
        <f t="shared" si="12"/>
        <v>1.8571916999999976</v>
      </c>
      <c r="I82" s="108">
        <f t="shared" si="13"/>
        <v>22.108198740000002</v>
      </c>
      <c r="J82" s="108">
        <f t="shared" si="14"/>
        <v>31.265617659999997</v>
      </c>
      <c r="K82" s="108">
        <f t="shared" ref="K82:K89" si="15">(G82-G81)/B82</f>
        <v>-5.482040000000632E-2</v>
      </c>
      <c r="L82" s="108">
        <f t="shared" ref="L82:L89" si="16">(H82-H81)/B82</f>
        <v>-4.9685999999995012E-2</v>
      </c>
      <c r="M82" s="108">
        <f t="shared" ref="M82:M89" si="17">(I82-I81)/B82</f>
        <v>-0.11156169999999577</v>
      </c>
      <c r="N82" s="108">
        <f t="shared" ref="N82:N89" si="18">(J82-J81)/B82</f>
        <v>-5.6038700000009101E-2</v>
      </c>
      <c r="O82" s="94"/>
    </row>
    <row r="83" spans="1:15" ht="15.75" x14ac:dyDescent="0.15">
      <c r="A83" s="106">
        <v>43326</v>
      </c>
      <c r="B83" s="102">
        <f t="shared" si="10"/>
        <v>1</v>
      </c>
      <c r="C83" s="68">
        <v>3137.2</v>
      </c>
      <c r="D83" s="68">
        <v>3106.2</v>
      </c>
      <c r="E83" s="68">
        <v>3984.7</v>
      </c>
      <c r="F83" s="68">
        <v>4109.1000000000004</v>
      </c>
      <c r="G83" s="108">
        <f t="shared" si="11"/>
        <v>1.1381422400000021</v>
      </c>
      <c r="H83" s="108">
        <f t="shared" si="12"/>
        <v>1.899779699999991</v>
      </c>
      <c r="I83" s="108">
        <f t="shared" si="13"/>
        <v>22.186458439999999</v>
      </c>
      <c r="J83" s="108">
        <f t="shared" si="14"/>
        <v>31.372271960000006</v>
      </c>
      <c r="K83" s="108">
        <f t="shared" si="15"/>
        <v>4.4209999999999861E-2</v>
      </c>
      <c r="L83" s="108">
        <f t="shared" si="16"/>
        <v>4.2587999999993409E-2</v>
      </c>
      <c r="M83" s="108">
        <f t="shared" si="17"/>
        <v>7.8259699999996712E-2</v>
      </c>
      <c r="N83" s="108">
        <f t="shared" si="18"/>
        <v>0.10665430000000953</v>
      </c>
      <c r="O83" s="94"/>
    </row>
    <row r="84" spans="1:15" ht="15.75" x14ac:dyDescent="0.15">
      <c r="A84" s="106">
        <v>43327</v>
      </c>
      <c r="B84" s="102">
        <f t="shared" si="10"/>
        <v>1</v>
      </c>
      <c r="C84" s="68">
        <v>3137.3</v>
      </c>
      <c r="D84" s="68">
        <v>3106.2</v>
      </c>
      <c r="E84" s="68">
        <v>3980.7</v>
      </c>
      <c r="F84" s="68">
        <v>4110.5</v>
      </c>
      <c r="G84" s="108">
        <f t="shared" si="11"/>
        <v>1.1399106400000085</v>
      </c>
      <c r="H84" s="108">
        <f t="shared" si="12"/>
        <v>1.899779699999991</v>
      </c>
      <c r="I84" s="108">
        <f t="shared" si="13"/>
        <v>22.119854440000001</v>
      </c>
      <c r="J84" s="108">
        <f t="shared" si="14"/>
        <v>31.397579759999999</v>
      </c>
      <c r="K84" s="108">
        <f t="shared" si="15"/>
        <v>1.7684000000064426E-3</v>
      </c>
      <c r="L84" s="108">
        <f t="shared" si="16"/>
        <v>0</v>
      </c>
      <c r="M84" s="108">
        <f t="shared" si="17"/>
        <v>-6.6603999999998109E-2</v>
      </c>
      <c r="N84" s="108">
        <f t="shared" si="18"/>
        <v>2.5307799999993108E-2</v>
      </c>
      <c r="O84" s="94"/>
    </row>
    <row r="85" spans="1:15" ht="15.75" x14ac:dyDescent="0.15">
      <c r="A85" s="106">
        <v>43328</v>
      </c>
      <c r="B85" s="102">
        <f t="shared" si="10"/>
        <v>1</v>
      </c>
      <c r="C85" s="68">
        <v>3137.8</v>
      </c>
      <c r="D85" s="68">
        <v>3106.7</v>
      </c>
      <c r="E85" s="68">
        <v>3985.6</v>
      </c>
      <c r="F85" s="68">
        <v>4112.8999999999996</v>
      </c>
      <c r="G85" s="108">
        <f t="shared" si="11"/>
        <v>1.1487526400000085</v>
      </c>
      <c r="H85" s="108">
        <f t="shared" si="12"/>
        <v>1.908652199999991</v>
      </c>
      <c r="I85" s="108">
        <f t="shared" si="13"/>
        <v>22.201444340000002</v>
      </c>
      <c r="J85" s="108">
        <f t="shared" si="14"/>
        <v>31.440964559999994</v>
      </c>
      <c r="K85" s="108">
        <f t="shared" si="15"/>
        <v>8.8420000000000165E-3</v>
      </c>
      <c r="L85" s="108">
        <f t="shared" si="16"/>
        <v>8.8725000000000609E-3</v>
      </c>
      <c r="M85" s="108">
        <f t="shared" si="17"/>
        <v>8.1589900000000881E-2</v>
      </c>
      <c r="N85" s="108">
        <f t="shared" si="18"/>
        <v>4.3384799999994783E-2</v>
      </c>
      <c r="O85" s="94"/>
    </row>
    <row r="86" spans="1:15" ht="15.75" x14ac:dyDescent="0.15">
      <c r="A86" s="106">
        <v>43329</v>
      </c>
      <c r="B86" s="102">
        <f t="shared" si="10"/>
        <v>1</v>
      </c>
      <c r="C86" s="68">
        <v>3137.9</v>
      </c>
      <c r="D86" s="68">
        <v>3106.5</v>
      </c>
      <c r="E86" s="68">
        <v>3985.4</v>
      </c>
      <c r="F86" s="68">
        <v>4114.8</v>
      </c>
      <c r="G86" s="108">
        <f t="shared" si="11"/>
        <v>1.150521040000007</v>
      </c>
      <c r="H86" s="108">
        <f t="shared" si="12"/>
        <v>1.9051031999999943</v>
      </c>
      <c r="I86" s="108">
        <f t="shared" si="13"/>
        <v>22.198114140000005</v>
      </c>
      <c r="J86" s="108">
        <f t="shared" si="14"/>
        <v>31.475310860000004</v>
      </c>
      <c r="K86" s="108">
        <f t="shared" si="15"/>
        <v>1.768399999998449E-3</v>
      </c>
      <c r="L86" s="108">
        <f t="shared" si="16"/>
        <v>-3.5489999999966937E-3</v>
      </c>
      <c r="M86" s="108">
        <f t="shared" si="17"/>
        <v>-3.3301999999970633E-3</v>
      </c>
      <c r="N86" s="108">
        <f t="shared" si="18"/>
        <v>3.4346300000009933E-2</v>
      </c>
      <c r="O86" s="94"/>
    </row>
    <row r="87" spans="1:15" ht="15.75" x14ac:dyDescent="0.15">
      <c r="A87" s="106">
        <v>43330</v>
      </c>
      <c r="B87" s="102">
        <f t="shared" si="10"/>
        <v>1</v>
      </c>
      <c r="C87" s="68">
        <v>3139.1</v>
      </c>
      <c r="D87" s="68">
        <v>3107.3</v>
      </c>
      <c r="E87" s="68">
        <v>3987.7</v>
      </c>
      <c r="F87" s="68">
        <v>4118.2</v>
      </c>
      <c r="G87" s="108">
        <f t="shared" si="11"/>
        <v>1.1717418400000037</v>
      </c>
      <c r="H87" s="108">
        <f t="shared" si="12"/>
        <v>1.9192991999999975</v>
      </c>
      <c r="I87" s="108">
        <f t="shared" si="13"/>
        <v>22.236411440000001</v>
      </c>
      <c r="J87" s="108">
        <f t="shared" si="14"/>
        <v>31.536772659999997</v>
      </c>
      <c r="K87" s="108">
        <f t="shared" si="15"/>
        <v>2.1220799999996709E-2</v>
      </c>
      <c r="L87" s="108">
        <f t="shared" si="16"/>
        <v>1.4196000000003206E-2</v>
      </c>
      <c r="M87" s="108">
        <f t="shared" si="17"/>
        <v>3.8297299999996426E-2</v>
      </c>
      <c r="N87" s="108">
        <f t="shared" si="18"/>
        <v>6.1461799999992905E-2</v>
      </c>
      <c r="O87" s="94"/>
    </row>
    <row r="88" spans="1:15" ht="15.75" x14ac:dyDescent="0.15">
      <c r="A88" s="106">
        <v>43331</v>
      </c>
      <c r="B88" s="102">
        <f t="shared" si="10"/>
        <v>1</v>
      </c>
      <c r="C88" s="68">
        <v>3138.9</v>
      </c>
      <c r="D88" s="68">
        <v>3107.1</v>
      </c>
      <c r="E88" s="68">
        <v>3987</v>
      </c>
      <c r="F88" s="68">
        <v>4118.8999999999996</v>
      </c>
      <c r="G88" s="108">
        <f t="shared" si="11"/>
        <v>1.168205040000007</v>
      </c>
      <c r="H88" s="108">
        <f t="shared" si="12"/>
        <v>1.9157501999999926</v>
      </c>
      <c r="I88" s="108">
        <f t="shared" si="13"/>
        <v>22.224755740000003</v>
      </c>
      <c r="J88" s="108">
        <f t="shared" si="14"/>
        <v>31.549426559999993</v>
      </c>
      <c r="K88" s="108">
        <f t="shared" si="15"/>
        <v>-3.5367999999966759E-3</v>
      </c>
      <c r="L88" s="108">
        <f t="shared" si="16"/>
        <v>-3.5490000000049093E-3</v>
      </c>
      <c r="M88" s="108">
        <f t="shared" si="17"/>
        <v>-1.1655699999998603E-2</v>
      </c>
      <c r="N88" s="108">
        <f t="shared" si="18"/>
        <v>1.2653899999996554E-2</v>
      </c>
      <c r="O88" s="94"/>
    </row>
    <row r="89" spans="1:15" ht="15.75" x14ac:dyDescent="0.15">
      <c r="A89" s="106">
        <v>43332</v>
      </c>
      <c r="B89" s="102">
        <f t="shared" si="10"/>
        <v>1</v>
      </c>
      <c r="C89" s="68">
        <v>3136.7</v>
      </c>
      <c r="D89" s="68">
        <v>3102.9</v>
      </c>
      <c r="E89" s="68">
        <v>3983.2</v>
      </c>
      <c r="F89" s="68">
        <v>4117</v>
      </c>
      <c r="G89" s="108">
        <f t="shared" si="11"/>
        <v>1.1293002400000021</v>
      </c>
      <c r="H89" s="108">
        <f t="shared" si="12"/>
        <v>1.8412211999999959</v>
      </c>
      <c r="I89" s="108">
        <f t="shared" si="13"/>
        <v>22.161481939999998</v>
      </c>
      <c r="J89" s="108">
        <f t="shared" si="14"/>
        <v>31.515080260000001</v>
      </c>
      <c r="K89" s="108">
        <f t="shared" si="15"/>
        <v>-3.8904800000004958E-2</v>
      </c>
      <c r="L89" s="108">
        <f t="shared" si="16"/>
        <v>-7.4528999999996737E-2</v>
      </c>
      <c r="M89" s="108">
        <f t="shared" si="17"/>
        <v>-6.3273800000004599E-2</v>
      </c>
      <c r="N89" s="108">
        <f t="shared" si="18"/>
        <v>-3.4346299999992169E-2</v>
      </c>
      <c r="O89" s="94"/>
    </row>
    <row r="90" spans="1:15" ht="15.75" x14ac:dyDescent="0.15">
      <c r="A90" s="106">
        <v>43333</v>
      </c>
      <c r="B90" s="102">
        <f>A90-A89</f>
        <v>1</v>
      </c>
      <c r="C90" s="68">
        <v>3135.1</v>
      </c>
      <c r="D90" s="68">
        <v>3101.3</v>
      </c>
      <c r="E90" s="68">
        <v>3983</v>
      </c>
      <c r="F90" s="68">
        <v>4118.7</v>
      </c>
      <c r="G90" s="108">
        <f>$B$8*($C90-$B$9)</f>
        <v>1.1010058400000038</v>
      </c>
      <c r="H90" s="108">
        <f>$F$8*($D90-$F$9)</f>
        <v>1.8128291999999975</v>
      </c>
      <c r="I90" s="108">
        <f>$J$8*($E90-$J$9)</f>
        <v>22.158151740000005</v>
      </c>
      <c r="J90" s="108">
        <f>$N$8*($F90-$N$9)</f>
        <v>31.545811159999996</v>
      </c>
      <c r="K90" s="108">
        <f>(G90-G89)/B90</f>
        <v>-2.8294399999998276E-2</v>
      </c>
      <c r="L90" s="108">
        <f>(H90-H89)/B90</f>
        <v>-2.8391999999998419E-2</v>
      </c>
      <c r="M90" s="108">
        <f>(I90-I89)/B90</f>
        <v>-3.3301999999935106E-3</v>
      </c>
      <c r="N90" s="108">
        <f>(J90-J89)/B90</f>
        <v>3.0730899999994676E-2</v>
      </c>
      <c r="O90" s="94"/>
    </row>
    <row r="91" spans="1:15" ht="15.75" x14ac:dyDescent="0.15">
      <c r="A91" s="106"/>
      <c r="B91" s="102"/>
      <c r="C91" s="68"/>
      <c r="D91" s="68"/>
      <c r="E91" s="68"/>
      <c r="F91" s="68"/>
      <c r="G91" s="114"/>
      <c r="H91" s="114"/>
      <c r="I91" s="114"/>
      <c r="J91" s="114"/>
      <c r="K91" s="114"/>
      <c r="L91" s="114"/>
      <c r="M91" s="114"/>
      <c r="N91" s="114"/>
      <c r="O91" s="94"/>
    </row>
    <row r="92" spans="1:15" ht="15.75" x14ac:dyDescent="0.15">
      <c r="A92" s="106"/>
      <c r="B92" s="102"/>
      <c r="C92" s="68"/>
      <c r="D92" s="68"/>
      <c r="E92" s="68"/>
      <c r="F92" s="68"/>
      <c r="G92" s="115"/>
      <c r="H92" s="115"/>
      <c r="I92" s="115"/>
      <c r="J92" s="115"/>
      <c r="K92" s="115"/>
      <c r="L92" s="115"/>
      <c r="M92" s="115"/>
      <c r="N92" s="115"/>
      <c r="O92" s="94"/>
    </row>
    <row r="93" spans="1:15" ht="15.75" x14ac:dyDescent="0.15">
      <c r="A93" s="106"/>
      <c r="B93" s="116"/>
      <c r="C93" s="68"/>
      <c r="D93" s="68"/>
      <c r="E93" s="68"/>
      <c r="F93" s="68"/>
      <c r="G93" s="115"/>
      <c r="H93" s="115"/>
      <c r="I93" s="115"/>
      <c r="J93" s="115"/>
      <c r="K93" s="115"/>
      <c r="L93" s="115"/>
      <c r="M93" s="115"/>
      <c r="N93" s="115"/>
      <c r="O93" s="94"/>
    </row>
    <row r="94" spans="1:15" ht="15.75" x14ac:dyDescent="0.15">
      <c r="A94" s="106"/>
      <c r="B94" s="116"/>
      <c r="C94" s="68"/>
      <c r="D94" s="68"/>
      <c r="E94" s="68"/>
      <c r="F94" s="68"/>
      <c r="G94" s="115"/>
      <c r="H94" s="115"/>
      <c r="I94" s="115"/>
      <c r="J94" s="115"/>
      <c r="K94" s="115"/>
      <c r="L94" s="115"/>
      <c r="M94" s="115"/>
      <c r="N94" s="115"/>
      <c r="O94" s="94"/>
    </row>
    <row r="95" spans="1:15" ht="15.75" x14ac:dyDescent="0.15">
      <c r="A95" s="106"/>
      <c r="B95" s="116"/>
      <c r="C95" s="68"/>
      <c r="D95" s="68"/>
      <c r="E95" s="68"/>
      <c r="F95" s="68"/>
      <c r="G95" s="114"/>
      <c r="H95" s="114"/>
      <c r="I95" s="114"/>
      <c r="J95" s="114"/>
      <c r="K95" s="114"/>
      <c r="L95" s="114"/>
      <c r="M95" s="114"/>
      <c r="N95" s="114"/>
      <c r="O95" s="94"/>
    </row>
    <row r="96" spans="1:15" ht="15.75" x14ac:dyDescent="0.15">
      <c r="A96" s="106"/>
      <c r="B96" s="116"/>
      <c r="C96" s="68"/>
      <c r="D96" s="68"/>
      <c r="E96" s="68"/>
      <c r="F96" s="68"/>
      <c r="G96" s="115"/>
      <c r="H96" s="115"/>
      <c r="I96" s="115"/>
      <c r="J96" s="115"/>
      <c r="K96" s="115"/>
      <c r="L96" s="115"/>
      <c r="M96" s="115"/>
      <c r="N96" s="115"/>
      <c r="O96" s="94"/>
    </row>
    <row r="97" spans="1:15" ht="15.75" x14ac:dyDescent="0.15">
      <c r="A97" s="106"/>
      <c r="B97" s="116"/>
      <c r="C97" s="68"/>
      <c r="D97" s="68"/>
      <c r="E97" s="68"/>
      <c r="F97" s="68"/>
      <c r="G97" s="115"/>
      <c r="H97" s="115"/>
      <c r="I97" s="115"/>
      <c r="J97" s="115"/>
      <c r="K97" s="115"/>
      <c r="L97" s="115"/>
      <c r="M97" s="115"/>
      <c r="N97" s="115"/>
      <c r="O97" s="94"/>
    </row>
    <row r="98" spans="1:15" ht="15.75" x14ac:dyDescent="0.15">
      <c r="A98" s="106"/>
      <c r="B98" s="116"/>
      <c r="C98" s="68"/>
      <c r="D98" s="68"/>
      <c r="E98" s="68"/>
      <c r="F98" s="68"/>
      <c r="G98" s="114"/>
      <c r="H98" s="114"/>
      <c r="I98" s="114"/>
      <c r="J98" s="114"/>
      <c r="K98" s="114"/>
      <c r="L98" s="114"/>
      <c r="M98" s="114"/>
      <c r="N98" s="114"/>
      <c r="O98" s="94"/>
    </row>
    <row r="99" spans="1:15" ht="15.75" x14ac:dyDescent="0.15">
      <c r="A99" s="106"/>
      <c r="B99" s="116"/>
      <c r="C99" s="68"/>
      <c r="D99" s="68"/>
      <c r="E99" s="68"/>
      <c r="F99" s="68"/>
      <c r="G99" s="115"/>
      <c r="H99" s="115"/>
      <c r="I99" s="115"/>
      <c r="J99" s="115"/>
      <c r="K99" s="115"/>
      <c r="L99" s="115"/>
      <c r="M99" s="115"/>
      <c r="N99" s="115"/>
      <c r="O99" s="94"/>
    </row>
    <row r="100" spans="1:15" ht="15.75" x14ac:dyDescent="0.15">
      <c r="A100" s="106"/>
      <c r="B100" s="116"/>
      <c r="C100" s="68"/>
      <c r="D100" s="68"/>
      <c r="E100" s="68"/>
      <c r="F100" s="68"/>
      <c r="G100" s="115"/>
      <c r="H100" s="115"/>
      <c r="I100" s="115"/>
      <c r="J100" s="115"/>
      <c r="K100" s="115"/>
      <c r="L100" s="115"/>
      <c r="M100" s="115"/>
      <c r="N100" s="115"/>
      <c r="O100" s="94"/>
    </row>
    <row r="101" spans="1:15" ht="15.75" x14ac:dyDescent="0.15">
      <c r="A101" s="106"/>
      <c r="B101" s="116"/>
      <c r="C101" s="68"/>
      <c r="D101" s="68"/>
      <c r="E101" s="68"/>
      <c r="F101" s="68"/>
      <c r="G101" s="115"/>
      <c r="H101" s="115"/>
      <c r="I101" s="115"/>
      <c r="J101" s="115"/>
      <c r="K101" s="115"/>
      <c r="L101" s="115"/>
      <c r="M101" s="115"/>
      <c r="N101" s="115"/>
      <c r="O101" s="94"/>
    </row>
    <row r="102" spans="1:15" ht="15.75" x14ac:dyDescent="0.15">
      <c r="A102" s="106"/>
      <c r="B102" s="116"/>
      <c r="C102" s="68"/>
      <c r="D102" s="68"/>
      <c r="E102" s="68"/>
      <c r="F102" s="68"/>
      <c r="G102" s="115"/>
      <c r="H102" s="115"/>
      <c r="I102" s="115"/>
      <c r="J102" s="115"/>
      <c r="K102" s="115"/>
      <c r="L102" s="115"/>
      <c r="M102" s="115"/>
      <c r="N102" s="115"/>
      <c r="O102" s="94"/>
    </row>
    <row r="103" spans="1:15" ht="15.75" x14ac:dyDescent="0.15">
      <c r="A103" s="106"/>
      <c r="B103" s="116"/>
      <c r="C103" s="68"/>
      <c r="D103" s="68"/>
      <c r="E103" s="68"/>
      <c r="F103" s="68"/>
      <c r="G103" s="115"/>
      <c r="H103" s="115"/>
      <c r="I103" s="115"/>
      <c r="J103" s="115"/>
      <c r="K103" s="115"/>
      <c r="L103" s="115"/>
      <c r="M103" s="115"/>
      <c r="N103" s="115"/>
      <c r="O103" s="94"/>
    </row>
    <row r="104" spans="1:15" ht="15.75" x14ac:dyDescent="0.15">
      <c r="A104" s="106"/>
      <c r="B104" s="116"/>
      <c r="C104" s="68"/>
      <c r="D104" s="68"/>
      <c r="E104" s="68"/>
      <c r="F104" s="68"/>
      <c r="G104" s="115"/>
      <c r="H104" s="115"/>
      <c r="I104" s="115"/>
      <c r="J104" s="115"/>
      <c r="K104" s="115"/>
      <c r="L104" s="115"/>
      <c r="M104" s="115"/>
      <c r="N104" s="115"/>
      <c r="O104" s="94"/>
    </row>
    <row r="105" spans="1:15" ht="15.75" x14ac:dyDescent="0.15">
      <c r="A105" s="106"/>
      <c r="B105" s="116"/>
      <c r="C105" s="68"/>
      <c r="D105" s="68"/>
      <c r="E105" s="68"/>
      <c r="F105" s="68"/>
      <c r="G105" s="115"/>
      <c r="H105" s="115"/>
      <c r="I105" s="115"/>
      <c r="J105" s="115"/>
      <c r="K105" s="115"/>
      <c r="L105" s="115"/>
      <c r="M105" s="115"/>
      <c r="N105" s="115"/>
      <c r="O105" s="94"/>
    </row>
    <row r="106" spans="1:15" ht="15.75" x14ac:dyDescent="0.15">
      <c r="A106" s="106"/>
      <c r="B106" s="116"/>
      <c r="C106" s="68"/>
      <c r="D106" s="68"/>
      <c r="E106" s="68"/>
      <c r="F106" s="68"/>
      <c r="G106" s="115"/>
      <c r="H106" s="115"/>
      <c r="I106" s="115"/>
      <c r="J106" s="115"/>
      <c r="K106" s="115"/>
      <c r="L106" s="115"/>
      <c r="M106" s="115"/>
      <c r="N106" s="115"/>
      <c r="O106" s="94"/>
    </row>
    <row r="107" spans="1:15" ht="15.75" x14ac:dyDescent="0.15">
      <c r="A107" s="106"/>
      <c r="B107" s="116"/>
      <c r="C107" s="68"/>
      <c r="D107" s="68"/>
      <c r="E107" s="68"/>
      <c r="F107" s="68"/>
      <c r="G107" s="115"/>
      <c r="H107" s="115"/>
      <c r="I107" s="115"/>
      <c r="J107" s="115"/>
      <c r="K107" s="115"/>
      <c r="L107" s="115"/>
      <c r="M107" s="115"/>
      <c r="N107" s="115"/>
      <c r="O107" s="94"/>
    </row>
    <row r="108" spans="1:15" ht="15.75" x14ac:dyDescent="0.15">
      <c r="A108" s="106"/>
      <c r="B108" s="116"/>
      <c r="C108" s="68"/>
      <c r="D108" s="68"/>
      <c r="E108" s="68"/>
      <c r="F108" s="68"/>
      <c r="G108" s="115"/>
      <c r="H108" s="115"/>
      <c r="I108" s="115"/>
      <c r="J108" s="115"/>
      <c r="K108" s="115"/>
      <c r="L108" s="115"/>
      <c r="M108" s="115"/>
      <c r="N108" s="115"/>
      <c r="O108" s="94"/>
    </row>
    <row r="109" spans="1:15" ht="15.75" x14ac:dyDescent="0.15">
      <c r="A109" s="72"/>
      <c r="B109" s="116"/>
      <c r="C109" s="68"/>
      <c r="D109" s="68"/>
      <c r="E109" s="68"/>
      <c r="F109" s="68"/>
      <c r="G109" s="115"/>
      <c r="H109" s="115"/>
      <c r="I109" s="115"/>
      <c r="J109" s="115"/>
      <c r="K109" s="115"/>
      <c r="L109" s="115"/>
      <c r="M109" s="115"/>
      <c r="N109" s="115"/>
      <c r="O109" s="94"/>
    </row>
    <row r="110" spans="1:15" ht="15.75" x14ac:dyDescent="0.15">
      <c r="A110" s="72"/>
      <c r="B110" s="116"/>
      <c r="C110" s="68"/>
      <c r="D110" s="68"/>
      <c r="E110" s="68"/>
      <c r="F110" s="68"/>
      <c r="G110" s="115"/>
      <c r="H110" s="115"/>
      <c r="I110" s="115"/>
      <c r="J110" s="115"/>
      <c r="K110" s="115"/>
      <c r="L110" s="115"/>
      <c r="M110" s="115"/>
      <c r="N110" s="115"/>
      <c r="O110" s="94"/>
    </row>
    <row r="111" spans="1:15" ht="15.75" x14ac:dyDescent="0.15">
      <c r="A111" s="72"/>
      <c r="B111" s="116"/>
      <c r="C111" s="68"/>
      <c r="D111" s="68"/>
      <c r="E111" s="68"/>
      <c r="F111" s="68"/>
      <c r="G111" s="115"/>
      <c r="H111" s="115"/>
      <c r="I111" s="115"/>
      <c r="J111" s="115"/>
      <c r="K111" s="115"/>
      <c r="L111" s="115"/>
      <c r="M111" s="115"/>
      <c r="N111" s="115"/>
      <c r="O111" s="94"/>
    </row>
    <row r="112" spans="1:15" ht="15.75" x14ac:dyDescent="0.15">
      <c r="A112" s="72"/>
      <c r="B112" s="116"/>
      <c r="C112" s="68"/>
      <c r="D112" s="68"/>
      <c r="E112" s="68"/>
      <c r="F112" s="68"/>
      <c r="G112" s="115"/>
      <c r="H112" s="115"/>
      <c r="I112" s="115"/>
      <c r="J112" s="115"/>
      <c r="K112" s="115"/>
      <c r="L112" s="115"/>
      <c r="M112" s="115"/>
      <c r="N112" s="115"/>
      <c r="O112" s="94"/>
    </row>
    <row r="113" spans="1:15" ht="15.75" x14ac:dyDescent="0.15">
      <c r="A113" s="72"/>
      <c r="B113" s="116"/>
      <c r="C113" s="68"/>
      <c r="D113" s="68"/>
      <c r="E113" s="68"/>
      <c r="F113" s="68"/>
      <c r="G113" s="115"/>
      <c r="H113" s="115"/>
      <c r="I113" s="115"/>
      <c r="J113" s="115"/>
      <c r="K113" s="115"/>
      <c r="L113" s="115"/>
      <c r="M113" s="115"/>
      <c r="N113" s="115"/>
      <c r="O113" s="94"/>
    </row>
    <row r="114" spans="1:15" ht="15.75" x14ac:dyDescent="0.15">
      <c r="A114" s="72"/>
      <c r="B114" s="116"/>
      <c r="C114" s="68"/>
      <c r="D114" s="68"/>
      <c r="E114" s="68"/>
      <c r="F114" s="68"/>
      <c r="G114" s="115"/>
      <c r="H114" s="115"/>
      <c r="I114" s="115"/>
      <c r="J114" s="115"/>
      <c r="K114" s="115"/>
      <c r="L114" s="115"/>
      <c r="M114" s="115"/>
      <c r="N114" s="115"/>
      <c r="O114" s="94"/>
    </row>
    <row r="115" spans="1:15" ht="15.75" x14ac:dyDescent="0.15">
      <c r="A115" s="72"/>
      <c r="B115" s="116"/>
      <c r="C115" s="68"/>
      <c r="D115" s="68"/>
      <c r="E115" s="68"/>
      <c r="F115" s="68"/>
      <c r="G115" s="115"/>
      <c r="H115" s="115"/>
      <c r="I115" s="115"/>
      <c r="J115" s="115"/>
      <c r="K115" s="115"/>
      <c r="L115" s="115"/>
      <c r="M115" s="115"/>
      <c r="N115" s="115"/>
      <c r="O115" s="94"/>
    </row>
    <row r="116" spans="1:15" ht="15.75" x14ac:dyDescent="0.15">
      <c r="A116" s="72"/>
      <c r="B116" s="116"/>
      <c r="C116" s="68"/>
      <c r="D116" s="68"/>
      <c r="E116" s="68"/>
      <c r="F116" s="68"/>
      <c r="G116" s="115"/>
      <c r="H116" s="115"/>
      <c r="I116" s="115"/>
      <c r="J116" s="115"/>
      <c r="K116" s="115"/>
      <c r="L116" s="115"/>
      <c r="M116" s="115"/>
      <c r="N116" s="115"/>
      <c r="O116" s="94"/>
    </row>
    <row r="117" spans="1:15" ht="15.75" x14ac:dyDescent="0.15">
      <c r="A117" s="72"/>
      <c r="B117" s="116"/>
      <c r="C117" s="68"/>
      <c r="D117" s="68"/>
      <c r="E117" s="68"/>
      <c r="F117" s="68"/>
      <c r="G117" s="115"/>
      <c r="H117" s="115"/>
      <c r="I117" s="115"/>
      <c r="J117" s="115"/>
      <c r="K117" s="115"/>
      <c r="L117" s="115"/>
      <c r="M117" s="115"/>
      <c r="N117" s="115"/>
      <c r="O117" s="94"/>
    </row>
    <row r="118" spans="1:15" ht="15.75" x14ac:dyDescent="0.15">
      <c r="A118" s="72"/>
      <c r="B118" s="116"/>
      <c r="C118" s="68"/>
      <c r="D118" s="68"/>
      <c r="E118" s="68"/>
      <c r="F118" s="68"/>
      <c r="G118" s="115"/>
      <c r="H118" s="115"/>
      <c r="I118" s="115"/>
      <c r="J118" s="115"/>
      <c r="K118" s="115"/>
      <c r="L118" s="115"/>
      <c r="M118" s="115"/>
      <c r="N118" s="115"/>
      <c r="O118" s="94"/>
    </row>
    <row r="119" spans="1:15" ht="15.75" x14ac:dyDescent="0.15">
      <c r="A119" s="72"/>
      <c r="B119" s="116"/>
      <c r="C119" s="68"/>
      <c r="D119" s="68"/>
      <c r="E119" s="68"/>
      <c r="F119" s="68"/>
      <c r="G119" s="115"/>
      <c r="H119" s="115"/>
      <c r="I119" s="115"/>
      <c r="J119" s="115"/>
      <c r="K119" s="115"/>
      <c r="L119" s="115"/>
      <c r="M119" s="115"/>
      <c r="N119" s="115"/>
      <c r="O119" s="94"/>
    </row>
    <row r="120" spans="1:15" ht="15.75" x14ac:dyDescent="0.15">
      <c r="A120" s="72"/>
      <c r="B120" s="116"/>
      <c r="C120" s="68"/>
      <c r="D120" s="68"/>
      <c r="E120" s="68"/>
      <c r="F120" s="68"/>
      <c r="G120" s="115"/>
      <c r="H120" s="115"/>
      <c r="I120" s="115"/>
      <c r="J120" s="115"/>
      <c r="K120" s="115"/>
      <c r="L120" s="115"/>
      <c r="M120" s="115"/>
      <c r="N120" s="115"/>
      <c r="O120" s="94"/>
    </row>
    <row r="121" spans="1:15" ht="15.75" x14ac:dyDescent="0.15">
      <c r="A121" s="72"/>
      <c r="B121" s="116"/>
      <c r="C121" s="68"/>
      <c r="D121" s="68"/>
      <c r="E121" s="68"/>
      <c r="F121" s="68"/>
      <c r="G121" s="115"/>
      <c r="H121" s="115"/>
      <c r="I121" s="115"/>
      <c r="J121" s="115"/>
      <c r="K121" s="115"/>
      <c r="L121" s="115"/>
      <c r="M121" s="115"/>
      <c r="N121" s="115"/>
      <c r="O121" s="94"/>
    </row>
    <row r="122" spans="1:15" ht="15.75" x14ac:dyDescent="0.15">
      <c r="A122" s="72"/>
      <c r="B122" s="116"/>
      <c r="C122" s="68"/>
      <c r="D122" s="68"/>
      <c r="E122" s="68"/>
      <c r="F122" s="68"/>
      <c r="G122" s="115"/>
      <c r="H122" s="115"/>
      <c r="I122" s="115"/>
      <c r="J122" s="115"/>
      <c r="K122" s="115"/>
      <c r="L122" s="115"/>
      <c r="M122" s="115"/>
      <c r="N122" s="115"/>
      <c r="O122" s="94"/>
    </row>
    <row r="123" spans="1:15" ht="15.75" x14ac:dyDescent="0.15">
      <c r="A123" s="72"/>
      <c r="B123" s="116"/>
      <c r="C123" s="68"/>
      <c r="D123" s="68"/>
      <c r="E123" s="68"/>
      <c r="F123" s="68"/>
      <c r="G123" s="115"/>
      <c r="H123" s="115"/>
      <c r="I123" s="115"/>
      <c r="J123" s="115"/>
      <c r="K123" s="115"/>
      <c r="L123" s="115"/>
      <c r="M123" s="115"/>
      <c r="N123" s="115"/>
      <c r="O123" s="94"/>
    </row>
    <row r="124" spans="1:15" ht="15.75" x14ac:dyDescent="0.15">
      <c r="A124" s="72"/>
      <c r="B124" s="116"/>
      <c r="C124" s="68"/>
      <c r="D124" s="68"/>
      <c r="E124" s="68"/>
      <c r="F124" s="68"/>
      <c r="G124" s="115"/>
      <c r="H124" s="115"/>
      <c r="I124" s="115"/>
      <c r="J124" s="115"/>
      <c r="K124" s="115"/>
      <c r="L124" s="115"/>
      <c r="M124" s="115"/>
      <c r="N124" s="115"/>
      <c r="O124" s="94"/>
    </row>
    <row r="125" spans="1:15" ht="15.75" x14ac:dyDescent="0.15">
      <c r="A125" s="72"/>
      <c r="B125" s="116"/>
      <c r="C125" s="68"/>
      <c r="D125" s="68"/>
      <c r="E125" s="68"/>
      <c r="F125" s="68"/>
      <c r="G125" s="115"/>
      <c r="H125" s="115"/>
      <c r="I125" s="115"/>
      <c r="J125" s="115"/>
      <c r="K125" s="115"/>
      <c r="L125" s="115"/>
      <c r="M125" s="115"/>
      <c r="N125" s="115"/>
      <c r="O125" s="94"/>
    </row>
    <row r="126" spans="1:15" ht="15.75" x14ac:dyDescent="0.15">
      <c r="A126" s="72"/>
      <c r="B126" s="116"/>
      <c r="C126" s="68"/>
      <c r="D126" s="68"/>
      <c r="E126" s="68"/>
      <c r="F126" s="68"/>
      <c r="G126" s="115"/>
      <c r="H126" s="115"/>
      <c r="I126" s="115"/>
      <c r="J126" s="115"/>
      <c r="K126" s="115"/>
      <c r="L126" s="115"/>
      <c r="M126" s="115"/>
      <c r="N126" s="115"/>
      <c r="O126" s="94"/>
    </row>
    <row r="127" spans="1:15" ht="15.75" x14ac:dyDescent="0.15">
      <c r="A127" s="72"/>
      <c r="B127" s="116"/>
      <c r="C127" s="68"/>
      <c r="D127" s="68"/>
      <c r="E127" s="68"/>
      <c r="F127" s="68"/>
      <c r="G127" s="115"/>
      <c r="H127" s="115"/>
      <c r="I127" s="115"/>
      <c r="J127" s="115"/>
      <c r="K127" s="115"/>
      <c r="L127" s="115"/>
      <c r="M127" s="115"/>
      <c r="N127" s="115"/>
      <c r="O127" s="94"/>
    </row>
    <row r="128" spans="1:15" ht="15.75" x14ac:dyDescent="0.15">
      <c r="A128" s="72"/>
      <c r="B128" s="116"/>
      <c r="C128" s="68"/>
      <c r="D128" s="68"/>
      <c r="E128" s="68"/>
      <c r="F128" s="68"/>
      <c r="G128" s="115"/>
      <c r="H128" s="115"/>
      <c r="I128" s="115"/>
      <c r="J128" s="115"/>
      <c r="K128" s="115"/>
      <c r="L128" s="115"/>
      <c r="M128" s="115"/>
      <c r="N128" s="115"/>
      <c r="O128" s="94"/>
    </row>
    <row r="129" spans="1:15" ht="15.75" x14ac:dyDescent="0.15">
      <c r="A129" s="72"/>
      <c r="B129" s="116"/>
      <c r="C129" s="68"/>
      <c r="D129" s="68"/>
      <c r="E129" s="68"/>
      <c r="F129" s="68"/>
      <c r="G129" s="115"/>
      <c r="H129" s="115"/>
      <c r="I129" s="115"/>
      <c r="J129" s="115"/>
      <c r="K129" s="115"/>
      <c r="L129" s="115"/>
      <c r="M129" s="115"/>
      <c r="N129" s="115"/>
      <c r="O129" s="94"/>
    </row>
    <row r="130" spans="1:15" ht="15.75" x14ac:dyDescent="0.15">
      <c r="A130" s="72"/>
      <c r="B130" s="116"/>
      <c r="C130" s="68"/>
      <c r="D130" s="68"/>
      <c r="E130" s="68"/>
      <c r="F130" s="68"/>
      <c r="G130" s="115"/>
      <c r="H130" s="115"/>
      <c r="I130" s="115"/>
      <c r="J130" s="115"/>
      <c r="K130" s="115"/>
      <c r="L130" s="115"/>
      <c r="M130" s="115"/>
      <c r="N130" s="115"/>
      <c r="O130" s="94"/>
    </row>
    <row r="131" spans="1:15" ht="15.75" x14ac:dyDescent="0.15">
      <c r="A131" s="72"/>
      <c r="B131" s="116"/>
      <c r="C131" s="68"/>
      <c r="D131" s="68"/>
      <c r="E131" s="68"/>
      <c r="F131" s="68"/>
      <c r="G131" s="115"/>
      <c r="H131" s="115"/>
      <c r="I131" s="115"/>
      <c r="J131" s="115"/>
      <c r="K131" s="115"/>
      <c r="L131" s="115"/>
      <c r="M131" s="115"/>
      <c r="N131" s="115"/>
      <c r="O131" s="94"/>
    </row>
    <row r="132" spans="1:15" ht="15.75" x14ac:dyDescent="0.15">
      <c r="A132" s="72"/>
      <c r="B132" s="116"/>
      <c r="C132" s="68"/>
      <c r="D132" s="68"/>
      <c r="E132" s="68"/>
      <c r="F132" s="68"/>
      <c r="G132" s="115"/>
      <c r="H132" s="115"/>
      <c r="I132" s="115"/>
      <c r="J132" s="115"/>
      <c r="K132" s="115"/>
      <c r="L132" s="115"/>
      <c r="M132" s="115"/>
      <c r="N132" s="115"/>
      <c r="O132" s="94"/>
    </row>
    <row r="133" spans="1:15" ht="15.75" x14ac:dyDescent="0.15">
      <c r="A133" s="72"/>
      <c r="B133" s="116"/>
      <c r="C133" s="68"/>
      <c r="D133" s="68"/>
      <c r="E133" s="68"/>
      <c r="F133" s="68"/>
      <c r="G133" s="115"/>
      <c r="H133" s="115"/>
      <c r="I133" s="115"/>
      <c r="J133" s="115"/>
      <c r="K133" s="115"/>
      <c r="L133" s="115"/>
      <c r="M133" s="115"/>
      <c r="N133" s="115"/>
      <c r="O133" s="94"/>
    </row>
    <row r="134" spans="1:15" ht="15.75" x14ac:dyDescent="0.15">
      <c r="A134" s="72"/>
      <c r="B134" s="116"/>
      <c r="C134" s="68"/>
      <c r="D134" s="68"/>
      <c r="E134" s="68"/>
      <c r="F134" s="68"/>
      <c r="G134" s="115"/>
      <c r="H134" s="115"/>
      <c r="I134" s="115"/>
      <c r="J134" s="115"/>
      <c r="K134" s="115"/>
      <c r="L134" s="115"/>
      <c r="M134" s="115"/>
      <c r="N134" s="115"/>
      <c r="O134" s="94"/>
    </row>
    <row r="135" spans="1:15" ht="15.75" x14ac:dyDescent="0.15">
      <c r="A135" s="72"/>
      <c r="B135" s="116"/>
      <c r="C135" s="68"/>
      <c r="D135" s="68"/>
      <c r="E135" s="68"/>
      <c r="F135" s="68"/>
      <c r="G135" s="115"/>
      <c r="H135" s="115"/>
      <c r="I135" s="115"/>
      <c r="J135" s="115"/>
      <c r="K135" s="115"/>
      <c r="L135" s="115"/>
      <c r="M135" s="115"/>
      <c r="N135" s="115"/>
      <c r="O135" s="94"/>
    </row>
    <row r="136" spans="1:15" ht="15.75" x14ac:dyDescent="0.15">
      <c r="A136" s="72"/>
      <c r="B136" s="116"/>
      <c r="C136" s="68"/>
      <c r="D136" s="68"/>
      <c r="E136" s="68"/>
      <c r="F136" s="68"/>
      <c r="G136" s="115"/>
      <c r="H136" s="115"/>
      <c r="I136" s="115"/>
      <c r="J136" s="115"/>
      <c r="K136" s="115"/>
      <c r="L136" s="115"/>
      <c r="M136" s="115"/>
      <c r="N136" s="115"/>
      <c r="O136" s="94"/>
    </row>
    <row r="137" spans="1:15" ht="15.75" x14ac:dyDescent="0.15">
      <c r="A137" s="72"/>
      <c r="B137" s="116"/>
      <c r="C137" s="68"/>
      <c r="D137" s="68"/>
      <c r="E137" s="68"/>
      <c r="F137" s="68"/>
      <c r="G137" s="115"/>
      <c r="H137" s="115"/>
      <c r="I137" s="115"/>
      <c r="J137" s="115"/>
      <c r="K137" s="115"/>
      <c r="L137" s="115"/>
      <c r="M137" s="115"/>
      <c r="N137" s="115"/>
      <c r="O137" s="94"/>
    </row>
    <row r="138" spans="1:15" ht="15.75" x14ac:dyDescent="0.15">
      <c r="A138" s="72"/>
      <c r="B138" s="116"/>
      <c r="C138" s="68"/>
      <c r="D138" s="68"/>
      <c r="E138" s="68"/>
      <c r="F138" s="68"/>
      <c r="G138" s="115"/>
      <c r="H138" s="115"/>
      <c r="I138" s="115"/>
      <c r="J138" s="115"/>
      <c r="K138" s="115"/>
      <c r="L138" s="115"/>
      <c r="M138" s="115"/>
      <c r="N138" s="115"/>
      <c r="O138" s="94"/>
    </row>
    <row r="139" spans="1:15" ht="15.75" x14ac:dyDescent="0.15">
      <c r="A139" s="72"/>
      <c r="B139" s="116"/>
      <c r="C139" s="68"/>
      <c r="D139" s="68"/>
      <c r="E139" s="68"/>
      <c r="F139" s="68"/>
      <c r="G139" s="115"/>
      <c r="H139" s="115"/>
      <c r="I139" s="115"/>
      <c r="J139" s="115"/>
      <c r="K139" s="115"/>
      <c r="L139" s="115"/>
      <c r="M139" s="115"/>
      <c r="N139" s="115"/>
      <c r="O139" s="94"/>
    </row>
    <row r="140" spans="1:15" ht="15.75" x14ac:dyDescent="0.15">
      <c r="A140" s="72"/>
      <c r="B140" s="116"/>
      <c r="C140" s="68"/>
      <c r="D140" s="68"/>
      <c r="E140" s="68"/>
      <c r="F140" s="68"/>
      <c r="G140" s="115"/>
      <c r="H140" s="115"/>
      <c r="I140" s="115"/>
      <c r="J140" s="115"/>
      <c r="K140" s="115"/>
      <c r="L140" s="115"/>
      <c r="M140" s="115"/>
      <c r="N140" s="115"/>
      <c r="O140" s="94"/>
    </row>
    <row r="141" spans="1:15" ht="15.75" x14ac:dyDescent="0.15">
      <c r="A141" s="72"/>
      <c r="B141" s="116"/>
      <c r="C141" s="68"/>
      <c r="D141" s="68"/>
      <c r="E141" s="68"/>
      <c r="F141" s="68"/>
      <c r="G141" s="115"/>
      <c r="H141" s="115"/>
      <c r="I141" s="115"/>
      <c r="J141" s="115"/>
      <c r="K141" s="115"/>
      <c r="L141" s="115"/>
      <c r="M141" s="115"/>
      <c r="N141" s="115"/>
      <c r="O141" s="94"/>
    </row>
    <row r="142" spans="1:15" ht="15.75" x14ac:dyDescent="0.15">
      <c r="A142" s="72"/>
      <c r="B142" s="116"/>
      <c r="C142" s="68"/>
      <c r="D142" s="68"/>
      <c r="E142" s="68"/>
      <c r="F142" s="68"/>
      <c r="G142" s="115"/>
      <c r="H142" s="115"/>
      <c r="I142" s="115"/>
      <c r="J142" s="115"/>
      <c r="K142" s="115"/>
      <c r="L142" s="115"/>
      <c r="M142" s="115"/>
      <c r="N142" s="115"/>
      <c r="O142" s="94"/>
    </row>
    <row r="143" spans="1:15" ht="15.75" x14ac:dyDescent="0.15">
      <c r="A143" s="72"/>
      <c r="B143" s="116"/>
      <c r="C143" s="68"/>
      <c r="D143" s="68"/>
      <c r="E143" s="68"/>
      <c r="F143" s="68"/>
      <c r="G143" s="115"/>
      <c r="H143" s="115"/>
      <c r="I143" s="115"/>
      <c r="J143" s="115"/>
      <c r="K143" s="115"/>
      <c r="L143" s="115"/>
      <c r="M143" s="115"/>
      <c r="N143" s="115"/>
      <c r="O143" s="94"/>
    </row>
    <row r="144" spans="1:15" ht="15.75" x14ac:dyDescent="0.15">
      <c r="A144" s="72"/>
      <c r="B144" s="116"/>
      <c r="C144" s="68"/>
      <c r="D144" s="68"/>
      <c r="E144" s="68"/>
      <c r="F144" s="68"/>
      <c r="G144" s="115"/>
      <c r="H144" s="115"/>
      <c r="I144" s="115"/>
      <c r="J144" s="115"/>
      <c r="K144" s="115"/>
      <c r="L144" s="115"/>
      <c r="M144" s="115"/>
      <c r="N144" s="115"/>
      <c r="O144" s="94"/>
    </row>
    <row r="145" spans="1:15" ht="15.75" x14ac:dyDescent="0.15">
      <c r="A145" s="72"/>
      <c r="B145" s="116"/>
      <c r="C145" s="68"/>
      <c r="D145" s="68"/>
      <c r="E145" s="68"/>
      <c r="F145" s="68"/>
      <c r="G145" s="115"/>
      <c r="H145" s="115"/>
      <c r="I145" s="115"/>
      <c r="J145" s="115"/>
      <c r="K145" s="115"/>
      <c r="L145" s="115"/>
      <c r="M145" s="115"/>
      <c r="N145" s="115"/>
      <c r="O145" s="94"/>
    </row>
    <row r="146" spans="1:15" ht="15.75" x14ac:dyDescent="0.15">
      <c r="A146" s="72"/>
      <c r="B146" s="116"/>
      <c r="C146" s="68"/>
      <c r="D146" s="68"/>
      <c r="E146" s="68"/>
      <c r="F146" s="68"/>
      <c r="G146" s="115"/>
      <c r="H146" s="115"/>
      <c r="I146" s="115"/>
      <c r="J146" s="115"/>
      <c r="K146" s="115"/>
      <c r="L146" s="115"/>
      <c r="M146" s="115"/>
      <c r="N146" s="115"/>
      <c r="O146" s="94"/>
    </row>
    <row r="147" spans="1:15" ht="15.75" x14ac:dyDescent="0.15">
      <c r="A147" s="72"/>
      <c r="B147" s="116"/>
      <c r="C147" s="68"/>
      <c r="D147" s="68"/>
      <c r="E147" s="68"/>
      <c r="F147" s="68"/>
      <c r="G147" s="115"/>
      <c r="H147" s="115"/>
      <c r="I147" s="115"/>
      <c r="J147" s="115"/>
      <c r="K147" s="115"/>
      <c r="L147" s="115"/>
      <c r="M147" s="115"/>
      <c r="N147" s="115"/>
      <c r="O147" s="94"/>
    </row>
    <row r="148" spans="1:15" ht="15.75" x14ac:dyDescent="0.15">
      <c r="A148" s="72"/>
      <c r="B148" s="116"/>
      <c r="C148" s="68"/>
      <c r="D148" s="68"/>
      <c r="E148" s="68"/>
      <c r="F148" s="68"/>
      <c r="G148" s="115"/>
      <c r="H148" s="115"/>
      <c r="I148" s="115"/>
      <c r="J148" s="115"/>
      <c r="K148" s="115"/>
      <c r="L148" s="115"/>
      <c r="M148" s="115"/>
      <c r="N148" s="115"/>
      <c r="O148" s="94"/>
    </row>
    <row r="149" spans="1:15" ht="15.75" x14ac:dyDescent="0.15">
      <c r="A149" s="72"/>
      <c r="B149" s="116"/>
      <c r="C149" s="68"/>
      <c r="D149" s="68"/>
      <c r="E149" s="68"/>
      <c r="F149" s="68"/>
      <c r="G149" s="115"/>
      <c r="H149" s="115"/>
      <c r="I149" s="115"/>
      <c r="J149" s="115"/>
      <c r="K149" s="115"/>
      <c r="L149" s="115"/>
      <c r="M149" s="115"/>
      <c r="N149" s="115"/>
      <c r="O149" s="94"/>
    </row>
    <row r="150" spans="1:15" ht="15.75" x14ac:dyDescent="0.15">
      <c r="A150" s="72"/>
      <c r="B150" s="116"/>
      <c r="C150" s="68"/>
      <c r="D150" s="68"/>
      <c r="E150" s="68"/>
      <c r="F150" s="68"/>
      <c r="G150" s="115"/>
      <c r="H150" s="115"/>
      <c r="I150" s="115"/>
      <c r="J150" s="115"/>
      <c r="K150" s="115"/>
      <c r="L150" s="115"/>
      <c r="M150" s="115"/>
      <c r="N150" s="115"/>
      <c r="O150" s="94"/>
    </row>
    <row r="151" spans="1:15" ht="15.75" x14ac:dyDescent="0.15">
      <c r="A151" s="72"/>
      <c r="B151" s="116"/>
      <c r="C151" s="95"/>
      <c r="D151" s="95"/>
      <c r="E151" s="95"/>
      <c r="F151" s="95"/>
      <c r="G151" s="115"/>
      <c r="H151" s="115"/>
      <c r="I151" s="115"/>
      <c r="J151" s="115"/>
      <c r="K151" s="115"/>
      <c r="L151" s="115"/>
      <c r="M151" s="115"/>
      <c r="N151" s="115"/>
      <c r="O151" s="94"/>
    </row>
    <row r="152" spans="1:15" ht="15.75" x14ac:dyDescent="0.15">
      <c r="A152" s="72"/>
      <c r="B152" s="116"/>
      <c r="C152" s="68"/>
      <c r="D152" s="68"/>
      <c r="E152" s="68"/>
      <c r="F152" s="68"/>
      <c r="G152" s="115"/>
      <c r="H152" s="115"/>
      <c r="I152" s="115"/>
      <c r="J152" s="115"/>
      <c r="K152" s="115"/>
      <c r="L152" s="115"/>
      <c r="M152" s="115"/>
      <c r="N152" s="115"/>
      <c r="O152" s="94"/>
    </row>
    <row r="153" spans="1:15" ht="15.75" x14ac:dyDescent="0.15">
      <c r="A153" s="72"/>
      <c r="B153" s="116"/>
      <c r="C153" s="68"/>
      <c r="D153" s="68"/>
      <c r="E153" s="68"/>
      <c r="F153" s="68"/>
      <c r="G153" s="115"/>
      <c r="H153" s="115"/>
      <c r="I153" s="115"/>
      <c r="J153" s="115"/>
      <c r="K153" s="115"/>
      <c r="L153" s="115"/>
      <c r="M153" s="115"/>
      <c r="N153" s="115"/>
      <c r="O153" s="94"/>
    </row>
    <row r="154" spans="1:15" ht="15.75" x14ac:dyDescent="0.15">
      <c r="A154" s="72"/>
      <c r="B154" s="116"/>
      <c r="C154" s="68"/>
      <c r="D154" s="68"/>
      <c r="E154" s="68"/>
      <c r="F154" s="68"/>
      <c r="G154" s="114"/>
      <c r="H154" s="114"/>
      <c r="I154" s="114"/>
      <c r="J154" s="114"/>
      <c r="K154" s="114"/>
      <c r="L154" s="114"/>
      <c r="M154" s="114"/>
      <c r="N154" s="114"/>
      <c r="O154" s="94"/>
    </row>
    <row r="155" spans="1:15" ht="15.75" x14ac:dyDescent="0.15">
      <c r="A155" s="72"/>
      <c r="B155" s="116"/>
      <c r="C155" s="68"/>
      <c r="D155" s="68"/>
      <c r="E155" s="68"/>
      <c r="F155" s="68"/>
      <c r="G155" s="115"/>
      <c r="H155" s="115"/>
      <c r="I155" s="115"/>
      <c r="J155" s="115"/>
      <c r="K155" s="115"/>
      <c r="L155" s="115"/>
      <c r="M155" s="115"/>
      <c r="N155" s="115"/>
      <c r="O155" s="94"/>
    </row>
    <row r="156" spans="1:15" ht="15.75" x14ac:dyDescent="0.15">
      <c r="A156" s="72"/>
      <c r="B156" s="116"/>
      <c r="C156" s="68"/>
      <c r="D156" s="68"/>
      <c r="E156" s="68"/>
      <c r="F156" s="68"/>
      <c r="G156" s="115"/>
      <c r="H156" s="115"/>
      <c r="I156" s="115"/>
      <c r="J156" s="115"/>
      <c r="K156" s="115"/>
      <c r="L156" s="115"/>
      <c r="M156" s="115"/>
      <c r="N156" s="115"/>
      <c r="O156" s="94"/>
    </row>
    <row r="157" spans="1:15" ht="15.75" x14ac:dyDescent="0.15">
      <c r="A157" s="72"/>
      <c r="B157" s="117"/>
      <c r="C157" s="68"/>
      <c r="D157" s="68"/>
      <c r="E157" s="68"/>
      <c r="F157" s="68"/>
      <c r="G157" s="114"/>
      <c r="H157" s="114"/>
      <c r="I157" s="114"/>
      <c r="J157" s="114"/>
      <c r="K157" s="114"/>
      <c r="L157" s="114"/>
      <c r="M157" s="114"/>
      <c r="N157" s="114"/>
      <c r="O157" s="94"/>
    </row>
    <row r="158" spans="1:15" ht="15.75" x14ac:dyDescent="0.15">
      <c r="A158" s="72"/>
      <c r="B158" s="116"/>
      <c r="C158" s="68"/>
      <c r="D158" s="68"/>
      <c r="E158" s="68"/>
      <c r="F158" s="68"/>
      <c r="G158" s="115"/>
      <c r="H158" s="115"/>
      <c r="I158" s="115"/>
      <c r="J158" s="115"/>
      <c r="K158" s="115"/>
      <c r="L158" s="115"/>
      <c r="M158" s="115"/>
      <c r="N158" s="115"/>
      <c r="O158" s="94"/>
    </row>
    <row r="159" spans="1:15" ht="15.75" x14ac:dyDescent="0.15">
      <c r="A159" s="72"/>
      <c r="B159" s="117"/>
      <c r="C159" s="68"/>
      <c r="D159" s="68"/>
      <c r="E159" s="68"/>
      <c r="F159" s="68"/>
      <c r="G159" s="115"/>
      <c r="H159" s="115"/>
      <c r="I159" s="115"/>
      <c r="J159" s="115"/>
      <c r="K159" s="115"/>
      <c r="L159" s="115"/>
      <c r="M159" s="115"/>
      <c r="N159" s="115"/>
      <c r="O159" s="94"/>
    </row>
    <row r="160" spans="1:15" ht="15.75" x14ac:dyDescent="0.15">
      <c r="A160" s="72"/>
      <c r="B160" s="116"/>
      <c r="C160" s="68"/>
      <c r="D160" s="68"/>
      <c r="E160" s="68"/>
      <c r="F160" s="68"/>
      <c r="G160" s="115"/>
      <c r="H160" s="115"/>
      <c r="I160" s="115"/>
      <c r="J160" s="115"/>
      <c r="K160" s="115"/>
      <c r="L160" s="115"/>
      <c r="M160" s="115"/>
      <c r="N160" s="115"/>
      <c r="O160" s="94"/>
    </row>
    <row r="161" spans="1:15" ht="15.75" x14ac:dyDescent="0.15">
      <c r="A161" s="72"/>
      <c r="B161" s="117"/>
      <c r="C161" s="68"/>
      <c r="D161" s="68"/>
      <c r="E161" s="68"/>
      <c r="F161" s="68"/>
      <c r="G161" s="115"/>
      <c r="H161" s="115"/>
      <c r="I161" s="115"/>
      <c r="J161" s="115"/>
      <c r="K161" s="115"/>
      <c r="L161" s="115"/>
      <c r="M161" s="115"/>
      <c r="N161" s="115"/>
      <c r="O161" s="94"/>
    </row>
    <row r="162" spans="1:15" ht="15.75" x14ac:dyDescent="0.15">
      <c r="A162" s="72"/>
      <c r="B162" s="116"/>
      <c r="C162" s="68"/>
      <c r="D162" s="68"/>
      <c r="E162" s="68"/>
      <c r="F162" s="68"/>
      <c r="G162" s="115"/>
      <c r="H162" s="115"/>
      <c r="I162" s="115"/>
      <c r="J162" s="115"/>
      <c r="K162" s="115"/>
      <c r="L162" s="115"/>
      <c r="M162" s="115"/>
      <c r="N162" s="115"/>
      <c r="O162" s="94"/>
    </row>
    <row r="163" spans="1:15" ht="15.75" x14ac:dyDescent="0.15">
      <c r="A163" s="72"/>
      <c r="B163" s="117"/>
      <c r="C163" s="68"/>
      <c r="D163" s="68"/>
      <c r="E163" s="68"/>
      <c r="F163" s="68"/>
      <c r="G163" s="114"/>
      <c r="H163" s="114"/>
      <c r="I163" s="114"/>
      <c r="J163" s="114"/>
      <c r="K163" s="114"/>
      <c r="L163" s="114"/>
      <c r="M163" s="114"/>
      <c r="N163" s="114"/>
      <c r="O163" s="94"/>
    </row>
    <row r="164" spans="1:15" ht="15.75" x14ac:dyDescent="0.15">
      <c r="A164" s="72"/>
      <c r="B164" s="116"/>
      <c r="C164" s="68"/>
      <c r="D164" s="68"/>
      <c r="E164" s="68"/>
      <c r="F164" s="68"/>
      <c r="G164" s="115"/>
      <c r="H164" s="115"/>
      <c r="I164" s="115"/>
      <c r="J164" s="115"/>
      <c r="K164" s="115"/>
      <c r="L164" s="115"/>
      <c r="M164" s="115"/>
      <c r="N164" s="115"/>
      <c r="O164" s="94"/>
    </row>
    <row r="165" spans="1:15" ht="15.75" x14ac:dyDescent="0.15">
      <c r="A165" s="72"/>
      <c r="B165" s="116"/>
      <c r="C165" s="68"/>
      <c r="D165" s="68"/>
      <c r="E165" s="68"/>
      <c r="F165" s="68"/>
      <c r="G165" s="115"/>
      <c r="H165" s="115"/>
      <c r="I165" s="115"/>
      <c r="J165" s="115"/>
      <c r="K165" s="115"/>
      <c r="L165" s="115"/>
      <c r="M165" s="115"/>
      <c r="N165" s="115"/>
      <c r="O165" s="94"/>
    </row>
    <row r="166" spans="1:15" ht="15.75" x14ac:dyDescent="0.15">
      <c r="A166" s="72"/>
      <c r="B166" s="116"/>
      <c r="C166" s="68"/>
      <c r="D166" s="68"/>
      <c r="E166" s="68"/>
      <c r="F166" s="68"/>
      <c r="G166" s="115"/>
      <c r="H166" s="115"/>
      <c r="I166" s="115"/>
      <c r="J166" s="115"/>
      <c r="K166" s="115"/>
      <c r="L166" s="115"/>
      <c r="M166" s="115"/>
      <c r="N166" s="115"/>
      <c r="O166" s="94"/>
    </row>
    <row r="167" spans="1:15" x14ac:dyDescent="0.15">
      <c r="A167" s="72"/>
      <c r="B167" s="68"/>
      <c r="C167" s="68"/>
      <c r="D167" s="68"/>
      <c r="E167" s="68"/>
      <c r="F167" s="68"/>
      <c r="G167" s="118"/>
      <c r="H167" s="118"/>
      <c r="I167" s="118"/>
      <c r="J167" s="118"/>
      <c r="K167" s="118"/>
      <c r="L167" s="118"/>
      <c r="M167" s="118"/>
      <c r="N167" s="119"/>
      <c r="O167" s="94"/>
    </row>
    <row r="168" spans="1:15" x14ac:dyDescent="0.15">
      <c r="A168" s="72"/>
      <c r="B168" s="68"/>
      <c r="C168" s="68"/>
      <c r="D168" s="68"/>
      <c r="E168" s="68"/>
      <c r="F168" s="68"/>
      <c r="G168" s="118"/>
      <c r="H168" s="118"/>
      <c r="I168" s="118"/>
      <c r="J168" s="118"/>
      <c r="K168" s="118"/>
      <c r="L168" s="118"/>
      <c r="M168" s="118"/>
      <c r="N168" s="119"/>
      <c r="O168" s="94"/>
    </row>
    <row r="169" spans="1:15" x14ac:dyDescent="0.15">
      <c r="A169" s="72"/>
      <c r="B169" s="68"/>
      <c r="C169" s="68"/>
      <c r="D169" s="68"/>
      <c r="E169" s="68"/>
      <c r="F169" s="68"/>
      <c r="G169" s="118"/>
      <c r="H169" s="118"/>
      <c r="I169" s="118"/>
      <c r="J169" s="118"/>
      <c r="K169" s="118"/>
      <c r="L169" s="118"/>
      <c r="M169" s="118"/>
      <c r="N169" s="119"/>
      <c r="O169" s="94"/>
    </row>
    <row r="170" spans="1:15" x14ac:dyDescent="0.15">
      <c r="C170" s="110"/>
      <c r="D170" s="110"/>
      <c r="E170" s="110"/>
      <c r="F170" s="110"/>
    </row>
    <row r="171" spans="1:15" x14ac:dyDescent="0.15">
      <c r="C171" s="110"/>
      <c r="D171" s="110"/>
      <c r="E171" s="110"/>
      <c r="F171" s="110"/>
    </row>
    <row r="172" spans="1:15" x14ac:dyDescent="0.15">
      <c r="C172" s="110"/>
      <c r="D172" s="110"/>
      <c r="E172" s="110"/>
      <c r="F172" s="110"/>
    </row>
    <row r="173" spans="1:15" x14ac:dyDescent="0.15">
      <c r="C173" s="110"/>
      <c r="D173" s="110"/>
      <c r="E173" s="110"/>
      <c r="F173" s="110"/>
    </row>
    <row r="174" spans="1:15" x14ac:dyDescent="0.15">
      <c r="C174" s="110"/>
      <c r="D174" s="110"/>
      <c r="E174" s="110"/>
      <c r="F174" s="110"/>
    </row>
    <row r="175" spans="1:15" x14ac:dyDescent="0.15">
      <c r="C175" s="110"/>
      <c r="D175" s="110"/>
      <c r="E175" s="110"/>
      <c r="F175" s="110"/>
    </row>
    <row r="176" spans="1:15" x14ac:dyDescent="0.15">
      <c r="C176" s="110"/>
      <c r="D176" s="110"/>
      <c r="E176" s="110"/>
      <c r="F176" s="110"/>
    </row>
    <row r="177" spans="3:6" x14ac:dyDescent="0.15">
      <c r="C177" s="110"/>
      <c r="D177" s="110"/>
      <c r="E177" s="110"/>
      <c r="F177" s="110"/>
    </row>
    <row r="178" spans="3:6" x14ac:dyDescent="0.15">
      <c r="C178" s="110"/>
      <c r="D178" s="110"/>
      <c r="E178" s="110"/>
      <c r="F178" s="110"/>
    </row>
    <row r="179" spans="3:6" x14ac:dyDescent="0.15">
      <c r="C179" s="110"/>
      <c r="D179" s="110"/>
      <c r="E179" s="110"/>
      <c r="F179" s="110"/>
    </row>
    <row r="180" spans="3:6" x14ac:dyDescent="0.15">
      <c r="C180" s="110"/>
      <c r="D180" s="110"/>
      <c r="E180" s="110"/>
      <c r="F180" s="110"/>
    </row>
    <row r="181" spans="3:6" x14ac:dyDescent="0.15">
      <c r="C181" s="110"/>
      <c r="D181" s="110"/>
      <c r="E181" s="110"/>
      <c r="F181" s="110"/>
    </row>
    <row r="182" spans="3:6" x14ac:dyDescent="0.15">
      <c r="C182" s="110"/>
      <c r="D182" s="110"/>
      <c r="E182" s="110"/>
      <c r="F182" s="110"/>
    </row>
    <row r="183" spans="3:6" x14ac:dyDescent="0.15">
      <c r="C183" s="110"/>
      <c r="D183" s="110"/>
      <c r="E183" s="110"/>
      <c r="F183" s="110"/>
    </row>
    <row r="184" spans="3:6" x14ac:dyDescent="0.15">
      <c r="C184" s="110"/>
      <c r="D184" s="110"/>
      <c r="E184" s="110"/>
      <c r="F184" s="110"/>
    </row>
    <row r="185" spans="3:6" x14ac:dyDescent="0.15">
      <c r="C185" s="110"/>
      <c r="D185" s="110"/>
      <c r="E185" s="110"/>
      <c r="F185" s="110"/>
    </row>
    <row r="186" spans="3:6" x14ac:dyDescent="0.15">
      <c r="C186" s="110"/>
      <c r="D186" s="110"/>
      <c r="E186" s="110"/>
      <c r="F186" s="110"/>
    </row>
    <row r="187" spans="3:6" x14ac:dyDescent="0.15">
      <c r="C187" s="110"/>
      <c r="D187" s="110"/>
      <c r="E187" s="110"/>
      <c r="F187" s="110"/>
    </row>
    <row r="188" spans="3:6" x14ac:dyDescent="0.15">
      <c r="C188" s="110"/>
      <c r="D188" s="110"/>
      <c r="E188" s="110"/>
      <c r="F188" s="110"/>
    </row>
    <row r="189" spans="3:6" x14ac:dyDescent="0.15">
      <c r="C189" s="110"/>
      <c r="D189" s="110"/>
      <c r="E189" s="110"/>
      <c r="F189" s="110"/>
    </row>
    <row r="190" spans="3:6" x14ac:dyDescent="0.15">
      <c r="C190" s="110"/>
      <c r="D190" s="110"/>
      <c r="E190" s="110"/>
      <c r="F190" s="110"/>
    </row>
    <row r="191" spans="3:6" x14ac:dyDescent="0.15">
      <c r="C191" s="110"/>
      <c r="D191" s="110"/>
      <c r="E191" s="110"/>
      <c r="F191" s="110"/>
    </row>
    <row r="192" spans="3:6" x14ac:dyDescent="0.15">
      <c r="C192" s="110"/>
      <c r="D192" s="110"/>
      <c r="E192" s="110"/>
      <c r="F192" s="110"/>
    </row>
    <row r="193" spans="3:6" x14ac:dyDescent="0.15">
      <c r="C193" s="110"/>
      <c r="D193" s="110"/>
      <c r="E193" s="110"/>
      <c r="F193" s="110"/>
    </row>
    <row r="194" spans="3:6" x14ac:dyDescent="0.15">
      <c r="C194" s="110"/>
      <c r="D194" s="110"/>
      <c r="E194" s="110"/>
      <c r="F194" s="110"/>
    </row>
    <row r="195" spans="3:6" x14ac:dyDescent="0.15">
      <c r="C195" s="110"/>
      <c r="D195" s="110"/>
      <c r="E195" s="110"/>
      <c r="F195" s="110"/>
    </row>
    <row r="196" spans="3:6" x14ac:dyDescent="0.15">
      <c r="C196" s="110"/>
      <c r="D196" s="110"/>
      <c r="E196" s="110"/>
      <c r="F196" s="110"/>
    </row>
  </sheetData>
  <mergeCells count="15">
    <mergeCell ref="O12:O16"/>
    <mergeCell ref="A10:A11"/>
    <mergeCell ref="B10:B11"/>
    <mergeCell ref="C10:F10"/>
    <mergeCell ref="G10:J10"/>
    <mergeCell ref="K10:N10"/>
    <mergeCell ref="O10:O11"/>
    <mergeCell ref="A1:O1"/>
    <mergeCell ref="A2:O2"/>
    <mergeCell ref="D4:F4"/>
    <mergeCell ref="N4:O4"/>
    <mergeCell ref="A5:B5"/>
    <mergeCell ref="E5:F5"/>
    <mergeCell ref="I5:J5"/>
    <mergeCell ref="M5:N5"/>
  </mergeCells>
  <phoneticPr fontId="3" type="noConversion"/>
  <printOptions horizontalCentered="1"/>
  <pageMargins left="0.55000000000000004" right="0.35" top="0.59" bottom="0.39" header="0.51" footer="0.51"/>
  <pageSetup paperSize="9" orientation="landscape"/>
  <headerFooter scaleWithDoc="0"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0"/>
  <sheetViews>
    <sheetView zoomScale="85" zoomScaleSheetLayoutView="100" workbookViewId="0">
      <pane ySplit="9" topLeftCell="A28" activePane="bottomLeft" state="frozen"/>
      <selection pane="bottomLeft" activeCell="L36" sqref="L36"/>
    </sheetView>
  </sheetViews>
  <sheetFormatPr defaultColWidth="9" defaultRowHeight="15" x14ac:dyDescent="0.15"/>
  <cols>
    <col min="1" max="1" width="13.125" style="189" bestFit="1" customWidth="1"/>
    <col min="2" max="2" width="9.375" style="190" customWidth="1"/>
    <col min="3" max="3" width="10.625" style="195" customWidth="1"/>
    <col min="4" max="4" width="9.25" style="195" customWidth="1"/>
    <col min="5" max="5" width="10.375" style="195" customWidth="1"/>
    <col min="6" max="6" width="12.75" style="195" customWidth="1"/>
    <col min="7" max="7" width="12.375" style="196" customWidth="1"/>
    <col min="8" max="8" width="11.625" style="196" customWidth="1"/>
    <col min="9" max="9" width="12.125" style="189" bestFit="1" customWidth="1"/>
    <col min="10" max="10" width="10.125" style="189" bestFit="1" customWidth="1"/>
    <col min="11" max="11" width="9.5" style="190" customWidth="1"/>
    <col min="12" max="12" width="9" style="127"/>
    <col min="13" max="14" width="7.375" style="128" customWidth="1"/>
    <col min="15" max="16384" width="9" style="127"/>
  </cols>
  <sheetData>
    <row r="1" spans="1:14" ht="20.25" x14ac:dyDescent="0.15">
      <c r="A1" s="124" t="s">
        <v>0</v>
      </c>
      <c r="B1" s="125"/>
      <c r="C1" s="126"/>
      <c r="D1" s="126"/>
      <c r="E1" s="126"/>
      <c r="F1" s="126"/>
      <c r="G1" s="125"/>
      <c r="H1" s="125"/>
      <c r="I1" s="125"/>
      <c r="J1" s="125"/>
      <c r="K1" s="125"/>
    </row>
    <row r="2" spans="1:14" x14ac:dyDescent="0.15">
      <c r="A2" s="129" t="s">
        <v>84</v>
      </c>
      <c r="B2" s="130"/>
      <c r="C2" s="131"/>
      <c r="D2" s="131"/>
      <c r="E2" s="131"/>
      <c r="F2" s="131"/>
      <c r="G2" s="130"/>
      <c r="H2" s="130"/>
      <c r="I2" s="130"/>
      <c r="J2" s="130"/>
      <c r="K2" s="130"/>
    </row>
    <row r="3" spans="1:14" x14ac:dyDescent="0.15">
      <c r="A3" s="132" t="s">
        <v>8</v>
      </c>
      <c r="B3" s="133" t="s">
        <v>9</v>
      </c>
      <c r="C3" s="134" t="s">
        <v>85</v>
      </c>
      <c r="D3" s="135"/>
      <c r="E3" s="134" t="s">
        <v>78</v>
      </c>
      <c r="F3" s="134">
        <v>469</v>
      </c>
      <c r="G3" s="132" t="s">
        <v>86</v>
      </c>
      <c r="H3" s="136"/>
      <c r="I3" s="132" t="s">
        <v>17</v>
      </c>
      <c r="J3" s="137" t="s">
        <v>87</v>
      </c>
      <c r="K3" s="138"/>
    </row>
    <row r="4" spans="1:14" ht="14.25" x14ac:dyDescent="0.15">
      <c r="A4" s="139" t="s">
        <v>88</v>
      </c>
      <c r="B4" s="138" t="s">
        <v>89</v>
      </c>
      <c r="C4" s="140" t="s">
        <v>90</v>
      </c>
      <c r="D4" s="141" t="s">
        <v>91</v>
      </c>
      <c r="E4" s="142" t="s">
        <v>10</v>
      </c>
      <c r="F4" s="143" t="s">
        <v>92</v>
      </c>
      <c r="G4" s="132" t="s">
        <v>93</v>
      </c>
      <c r="H4" s="144">
        <v>9.5537999999999998E-2</v>
      </c>
      <c r="I4" s="132" t="s">
        <v>59</v>
      </c>
      <c r="J4" s="137">
        <f>C15</f>
        <v>4054.3</v>
      </c>
      <c r="K4" s="138"/>
      <c r="M4" s="145" t="s">
        <v>94</v>
      </c>
      <c r="N4" s="145"/>
    </row>
    <row r="5" spans="1:14" ht="15.75" x14ac:dyDescent="0.15">
      <c r="A5" s="139"/>
      <c r="B5" s="138"/>
      <c r="C5" s="146"/>
      <c r="D5" s="147"/>
      <c r="E5" s="142" t="s">
        <v>95</v>
      </c>
      <c r="F5" s="148">
        <v>12311749327</v>
      </c>
      <c r="G5" s="132" t="s">
        <v>96</v>
      </c>
      <c r="H5" s="149">
        <v>7.3999999999999996E-2</v>
      </c>
      <c r="I5" s="132" t="s">
        <v>97</v>
      </c>
      <c r="J5" s="137">
        <f>D15</f>
        <v>16.8</v>
      </c>
      <c r="K5" s="138"/>
      <c r="M5" s="145">
        <v>32</v>
      </c>
      <c r="N5" s="145"/>
    </row>
    <row r="6" spans="1:14" ht="16.5" x14ac:dyDescent="0.15">
      <c r="A6" s="139"/>
      <c r="B6" s="138" t="s">
        <v>98</v>
      </c>
      <c r="C6" s="140" t="s">
        <v>90</v>
      </c>
      <c r="D6" s="141" t="s">
        <v>99</v>
      </c>
      <c r="E6" s="142" t="s">
        <v>10</v>
      </c>
      <c r="F6" s="143" t="s">
        <v>100</v>
      </c>
      <c r="G6" s="132" t="s">
        <v>93</v>
      </c>
      <c r="H6" s="149">
        <v>0.100896</v>
      </c>
      <c r="I6" s="132" t="s">
        <v>59</v>
      </c>
      <c r="J6" s="150">
        <f>E15</f>
        <v>4018.1</v>
      </c>
      <c r="K6" s="151"/>
      <c r="M6" s="152" t="s">
        <v>101</v>
      </c>
      <c r="N6" s="153"/>
    </row>
    <row r="7" spans="1:14" ht="15.75" x14ac:dyDescent="0.15">
      <c r="A7" s="139"/>
      <c r="B7" s="154"/>
      <c r="C7" s="146"/>
      <c r="D7" s="147"/>
      <c r="E7" s="142" t="s">
        <v>95</v>
      </c>
      <c r="F7" s="148">
        <v>12311749312</v>
      </c>
      <c r="G7" s="132" t="s">
        <v>96</v>
      </c>
      <c r="H7" s="149">
        <v>7.8149999999999997E-2</v>
      </c>
      <c r="I7" s="132" t="s">
        <v>97</v>
      </c>
      <c r="J7" s="137">
        <f>F15</f>
        <v>15</v>
      </c>
      <c r="K7" s="138"/>
      <c r="M7" s="155">
        <f>3.14*16*16/1000000</f>
        <v>8.0384E-4</v>
      </c>
      <c r="N7" s="155"/>
    </row>
    <row r="8" spans="1:14" x14ac:dyDescent="0.15">
      <c r="A8" s="156" t="s">
        <v>22</v>
      </c>
      <c r="B8" s="156" t="s">
        <v>23</v>
      </c>
      <c r="C8" s="157" t="s">
        <v>92</v>
      </c>
      <c r="D8" s="157"/>
      <c r="E8" s="157" t="s">
        <v>100</v>
      </c>
      <c r="F8" s="157"/>
      <c r="G8" s="156" t="s">
        <v>102</v>
      </c>
      <c r="H8" s="156"/>
      <c r="I8" s="158" t="s">
        <v>103</v>
      </c>
      <c r="J8" s="158"/>
      <c r="K8" s="156" t="s">
        <v>33</v>
      </c>
      <c r="M8" s="159" t="s">
        <v>104</v>
      </c>
      <c r="N8" s="160"/>
    </row>
    <row r="9" spans="1:14" x14ac:dyDescent="0.15">
      <c r="A9" s="156"/>
      <c r="B9" s="156"/>
      <c r="C9" s="161" t="s">
        <v>105</v>
      </c>
      <c r="D9" s="161" t="s">
        <v>106</v>
      </c>
      <c r="E9" s="161" t="s">
        <v>105</v>
      </c>
      <c r="F9" s="161" t="s">
        <v>106</v>
      </c>
      <c r="G9" s="162" t="s">
        <v>92</v>
      </c>
      <c r="H9" s="162" t="s">
        <v>100</v>
      </c>
      <c r="I9" s="162" t="s">
        <v>92</v>
      </c>
      <c r="J9" s="162" t="s">
        <v>100</v>
      </c>
      <c r="K9" s="156"/>
      <c r="M9" s="163" t="s">
        <v>107</v>
      </c>
      <c r="N9" s="163" t="s">
        <v>108</v>
      </c>
    </row>
    <row r="10" spans="1:14" ht="15.75" x14ac:dyDescent="0.15">
      <c r="A10" s="164">
        <v>43243.583333333336</v>
      </c>
      <c r="B10" s="165">
        <v>0</v>
      </c>
      <c r="C10" s="166">
        <v>4056.3</v>
      </c>
      <c r="D10" s="166">
        <v>16.5</v>
      </c>
      <c r="E10" s="166">
        <v>4019.3</v>
      </c>
      <c r="F10" s="166">
        <v>15.5</v>
      </c>
      <c r="G10" s="167">
        <f t="shared" ref="G10:G32" si="0">$H$4*(C10-$J$4)+$H$5*(D10-$J$5)</f>
        <v>0.16887599999999994</v>
      </c>
      <c r="H10" s="167">
        <f t="shared" ref="H10:H32" si="1">$H$6*(E10-$J$6)+$H$7*(F10-$J$7)</f>
        <v>0.16015020000002753</v>
      </c>
      <c r="I10" s="168"/>
      <c r="J10" s="168"/>
      <c r="K10" s="169"/>
      <c r="M10" s="170"/>
      <c r="N10" s="170"/>
    </row>
    <row r="11" spans="1:14" ht="15.75" x14ac:dyDescent="0.15">
      <c r="A11" s="164">
        <v>43243.625</v>
      </c>
      <c r="B11" s="171">
        <v>0</v>
      </c>
      <c r="C11" s="166">
        <v>4055.8</v>
      </c>
      <c r="D11" s="166">
        <v>17.100000000000001</v>
      </c>
      <c r="E11" s="166">
        <v>4018.6</v>
      </c>
      <c r="F11" s="166">
        <v>15</v>
      </c>
      <c r="G11" s="167">
        <f t="shared" si="0"/>
        <v>0.16550700000000004</v>
      </c>
      <c r="H11" s="167">
        <f t="shared" si="1"/>
        <v>5.0448E-2</v>
      </c>
      <c r="I11" s="168"/>
      <c r="J11" s="168"/>
      <c r="K11" s="169"/>
      <c r="M11" s="170"/>
      <c r="N11" s="170"/>
    </row>
    <row r="12" spans="1:14" ht="15.75" x14ac:dyDescent="0.15">
      <c r="A12" s="164">
        <v>43243.666666666664</v>
      </c>
      <c r="B12" s="171">
        <v>0</v>
      </c>
      <c r="C12" s="166">
        <v>4055.2</v>
      </c>
      <c r="D12" s="166">
        <v>16.5</v>
      </c>
      <c r="E12" s="166">
        <v>4018.1</v>
      </c>
      <c r="F12" s="166">
        <v>15.1</v>
      </c>
      <c r="G12" s="167">
        <f t="shared" si="0"/>
        <v>6.3784199999965194E-2</v>
      </c>
      <c r="H12" s="167">
        <f t="shared" si="1"/>
        <v>7.8149999999999713E-3</v>
      </c>
      <c r="I12" s="168"/>
      <c r="J12" s="168"/>
      <c r="K12" s="169"/>
      <c r="M12" s="170"/>
      <c r="N12" s="170"/>
    </row>
    <row r="13" spans="1:14" ht="15.75" x14ac:dyDescent="0.15">
      <c r="A13" s="164">
        <v>43243.708333333336</v>
      </c>
      <c r="B13" s="171">
        <v>0</v>
      </c>
      <c r="C13" s="166">
        <v>4054.9</v>
      </c>
      <c r="D13" s="166">
        <v>17</v>
      </c>
      <c r="E13" s="166">
        <v>4019.1</v>
      </c>
      <c r="F13" s="166">
        <v>15.2</v>
      </c>
      <c r="G13" s="167">
        <f t="shared" si="0"/>
        <v>7.2122799999991258E-2</v>
      </c>
      <c r="H13" s="167">
        <f t="shared" si="1"/>
        <v>0.11652599999999994</v>
      </c>
      <c r="I13" s="168"/>
      <c r="J13" s="168"/>
      <c r="K13" s="169"/>
      <c r="M13" s="170"/>
      <c r="N13" s="170"/>
    </row>
    <row r="14" spans="1:14" ht="15.75" x14ac:dyDescent="0.25">
      <c r="A14" s="164">
        <v>43243.75</v>
      </c>
      <c r="B14" s="171">
        <v>0</v>
      </c>
      <c r="C14" s="166">
        <v>4054.6</v>
      </c>
      <c r="D14" s="166">
        <v>16.8</v>
      </c>
      <c r="E14" s="166">
        <v>4018.2</v>
      </c>
      <c r="F14" s="172">
        <v>15</v>
      </c>
      <c r="G14" s="167">
        <f t="shared" si="0"/>
        <v>2.8661399999973931E-2</v>
      </c>
      <c r="H14" s="167">
        <f t="shared" si="1"/>
        <v>1.0089599999990824E-2</v>
      </c>
      <c r="I14" s="168"/>
      <c r="J14" s="168"/>
      <c r="K14" s="169"/>
      <c r="M14" s="170"/>
      <c r="N14" s="170"/>
    </row>
    <row r="15" spans="1:14" ht="15.75" x14ac:dyDescent="0.15">
      <c r="A15" s="173">
        <v>43243</v>
      </c>
      <c r="B15" s="174">
        <v>0</v>
      </c>
      <c r="C15" s="175">
        <v>4054.3</v>
      </c>
      <c r="D15" s="175">
        <v>16.8</v>
      </c>
      <c r="E15" s="175">
        <v>4018.1</v>
      </c>
      <c r="F15" s="175">
        <v>15</v>
      </c>
      <c r="G15" s="176">
        <f t="shared" si="0"/>
        <v>0</v>
      </c>
      <c r="H15" s="176">
        <f t="shared" si="1"/>
        <v>0</v>
      </c>
      <c r="I15" s="176">
        <v>0</v>
      </c>
      <c r="J15" s="176">
        <v>0</v>
      </c>
      <c r="K15" s="174" t="s">
        <v>109</v>
      </c>
      <c r="M15" s="177">
        <f t="shared" ref="M15:N78" si="2">G15*1000/$M$7/1000000</f>
        <v>0</v>
      </c>
      <c r="N15" s="177">
        <f t="shared" si="2"/>
        <v>0</v>
      </c>
    </row>
    <row r="16" spans="1:14" ht="15.75" x14ac:dyDescent="0.15">
      <c r="A16" s="178">
        <v>43244</v>
      </c>
      <c r="B16" s="169">
        <f t="shared" ref="B16:B32" si="3">A16-A15</f>
        <v>1</v>
      </c>
      <c r="C16" s="166">
        <v>4057.6</v>
      </c>
      <c r="D16" s="166">
        <v>17</v>
      </c>
      <c r="E16" s="166">
        <v>4019.2</v>
      </c>
      <c r="F16" s="166">
        <v>15</v>
      </c>
      <c r="G16" s="167">
        <f t="shared" si="0"/>
        <v>0.33007539999997387</v>
      </c>
      <c r="H16" s="167">
        <f t="shared" si="1"/>
        <v>0.11098559999999082</v>
      </c>
      <c r="I16" s="167">
        <f t="shared" ref="I16:I32" si="4">(G16-G15)/B16</f>
        <v>0.33007539999997387</v>
      </c>
      <c r="J16" s="167">
        <f t="shared" ref="J16:J32" si="5">(H16-H15)/B16</f>
        <v>0.11098559999999082</v>
      </c>
      <c r="K16" s="178"/>
      <c r="M16" s="177">
        <f t="shared" si="2"/>
        <v>0.41062325835984009</v>
      </c>
      <c r="N16" s="177">
        <f t="shared" si="2"/>
        <v>0.13806926751591214</v>
      </c>
    </row>
    <row r="17" spans="1:18" ht="15.75" x14ac:dyDescent="0.15">
      <c r="A17" s="178">
        <v>43245</v>
      </c>
      <c r="B17" s="169">
        <f t="shared" si="3"/>
        <v>1</v>
      </c>
      <c r="C17" s="166">
        <v>4058.1</v>
      </c>
      <c r="D17" s="166">
        <v>16.600000000000001</v>
      </c>
      <c r="E17" s="166">
        <v>4019.8</v>
      </c>
      <c r="F17" s="166">
        <v>15</v>
      </c>
      <c r="G17" s="167">
        <f t="shared" si="0"/>
        <v>0.34824439999997397</v>
      </c>
      <c r="H17" s="167">
        <f t="shared" si="1"/>
        <v>0.17152320000002752</v>
      </c>
      <c r="I17" s="167">
        <f t="shared" si="4"/>
        <v>1.8169000000000102E-2</v>
      </c>
      <c r="J17" s="167">
        <f t="shared" si="5"/>
        <v>6.0537600000036704E-2</v>
      </c>
      <c r="K17" s="169"/>
      <c r="M17" s="177">
        <f t="shared" si="2"/>
        <v>0.43322601512735609</v>
      </c>
      <c r="N17" s="177">
        <f t="shared" si="2"/>
        <v>0.21337977707009792</v>
      </c>
    </row>
    <row r="18" spans="1:18" ht="15.75" x14ac:dyDescent="0.15">
      <c r="A18" s="178">
        <v>43246</v>
      </c>
      <c r="B18" s="169">
        <f t="shared" si="3"/>
        <v>1</v>
      </c>
      <c r="C18" s="166">
        <v>4059.3</v>
      </c>
      <c r="D18" s="166">
        <v>16.5</v>
      </c>
      <c r="E18" s="166">
        <v>4020.3</v>
      </c>
      <c r="F18" s="166">
        <v>15.4</v>
      </c>
      <c r="G18" s="167">
        <f t="shared" si="0"/>
        <v>0.45548999999999995</v>
      </c>
      <c r="H18" s="167">
        <f t="shared" si="1"/>
        <v>0.25323120000002758</v>
      </c>
      <c r="I18" s="167">
        <f t="shared" si="4"/>
        <v>0.10724560000002598</v>
      </c>
      <c r="J18" s="167">
        <f t="shared" si="5"/>
        <v>8.1708000000000058E-2</v>
      </c>
      <c r="K18" s="179"/>
      <c r="M18" s="177">
        <f t="shared" si="2"/>
        <v>0.56664261544585981</v>
      </c>
      <c r="N18" s="177">
        <f t="shared" si="2"/>
        <v>0.31502687101914256</v>
      </c>
    </row>
    <row r="19" spans="1:18" ht="15.75" x14ac:dyDescent="0.15">
      <c r="A19" s="178">
        <v>43247</v>
      </c>
      <c r="B19" s="169">
        <f t="shared" si="3"/>
        <v>1</v>
      </c>
      <c r="C19" s="166">
        <v>4060.1</v>
      </c>
      <c r="D19" s="166">
        <v>16.2</v>
      </c>
      <c r="E19" s="166">
        <v>4020.8</v>
      </c>
      <c r="F19" s="166">
        <v>15.6</v>
      </c>
      <c r="G19" s="167">
        <f t="shared" si="0"/>
        <v>0.50972039999997376</v>
      </c>
      <c r="H19" s="167">
        <f t="shared" si="1"/>
        <v>0.31930920000002749</v>
      </c>
      <c r="I19" s="167">
        <f t="shared" si="4"/>
        <v>5.4230399999973811E-2</v>
      </c>
      <c r="J19" s="167">
        <f t="shared" si="5"/>
        <v>6.6077999999999915E-2</v>
      </c>
      <c r="K19" s="179"/>
      <c r="M19" s="177">
        <f t="shared" si="2"/>
        <v>0.63410678742034954</v>
      </c>
      <c r="N19" s="177">
        <f t="shared" si="2"/>
        <v>0.39722979697455646</v>
      </c>
    </row>
    <row r="20" spans="1:18" ht="15.75" x14ac:dyDescent="0.15">
      <c r="A20" s="178">
        <v>43248</v>
      </c>
      <c r="B20" s="169">
        <f t="shared" si="3"/>
        <v>1</v>
      </c>
      <c r="C20" s="166">
        <v>4060.5</v>
      </c>
      <c r="D20" s="166">
        <v>17</v>
      </c>
      <c r="E20" s="166">
        <v>4021.4</v>
      </c>
      <c r="F20" s="166">
        <v>15</v>
      </c>
      <c r="G20" s="167">
        <f t="shared" si="0"/>
        <v>0.60713559999998257</v>
      </c>
      <c r="H20" s="167">
        <f t="shared" si="1"/>
        <v>0.33295680000001837</v>
      </c>
      <c r="I20" s="167">
        <f t="shared" si="4"/>
        <v>9.7415200000008806E-2</v>
      </c>
      <c r="J20" s="167">
        <f t="shared" si="5"/>
        <v>1.3647599999990878E-2</v>
      </c>
      <c r="K20" s="179"/>
      <c r="M20" s="177">
        <f t="shared" si="2"/>
        <v>0.7552940883757745</v>
      </c>
      <c r="N20" s="177">
        <f t="shared" si="2"/>
        <v>0.41420780254779355</v>
      </c>
    </row>
    <row r="21" spans="1:18" ht="15.75" x14ac:dyDescent="0.15">
      <c r="A21" s="178">
        <v>43249</v>
      </c>
      <c r="B21" s="169">
        <f t="shared" si="3"/>
        <v>1</v>
      </c>
      <c r="C21" s="166">
        <v>4061.2</v>
      </c>
      <c r="D21" s="166">
        <v>16.8</v>
      </c>
      <c r="E21" s="166">
        <v>4022.6</v>
      </c>
      <c r="F21" s="166">
        <v>15.3</v>
      </c>
      <c r="G21" s="167">
        <f t="shared" si="0"/>
        <v>0.65921219999996528</v>
      </c>
      <c r="H21" s="167">
        <f t="shared" si="1"/>
        <v>0.47747700000000004</v>
      </c>
      <c r="I21" s="167">
        <f t="shared" si="4"/>
        <v>5.2076599999982709E-2</v>
      </c>
      <c r="J21" s="167">
        <f t="shared" si="5"/>
        <v>0.14452019999998167</v>
      </c>
      <c r="K21" s="179"/>
      <c r="M21" s="177">
        <f t="shared" si="2"/>
        <v>0.82007887141715419</v>
      </c>
      <c r="N21" s="177">
        <f t="shared" si="2"/>
        <v>0.59399507364649684</v>
      </c>
    </row>
    <row r="22" spans="1:18" ht="15.75" x14ac:dyDescent="0.15">
      <c r="A22" s="178">
        <v>43250</v>
      </c>
      <c r="B22" s="169">
        <f t="shared" si="3"/>
        <v>1</v>
      </c>
      <c r="C22" s="166">
        <v>4061.8</v>
      </c>
      <c r="D22" s="166">
        <v>16.2</v>
      </c>
      <c r="E22" s="166">
        <v>4024.4</v>
      </c>
      <c r="F22" s="166">
        <v>15</v>
      </c>
      <c r="G22" s="167">
        <f t="shared" si="0"/>
        <v>0.67213499999999993</v>
      </c>
      <c r="H22" s="167">
        <f t="shared" si="1"/>
        <v>0.63564480000001833</v>
      </c>
      <c r="I22" s="167">
        <f t="shared" si="4"/>
        <v>1.2922800000034651E-2</v>
      </c>
      <c r="J22" s="167">
        <f t="shared" si="5"/>
        <v>0.15816780000001829</v>
      </c>
      <c r="K22" s="179"/>
      <c r="M22" s="177">
        <f t="shared" si="2"/>
        <v>0.83615520501592333</v>
      </c>
      <c r="N22" s="177">
        <f t="shared" si="2"/>
        <v>0.79076035031849412</v>
      </c>
    </row>
    <row r="23" spans="1:18" ht="15.75" x14ac:dyDescent="0.15">
      <c r="A23" s="178">
        <v>43255</v>
      </c>
      <c r="B23" s="169">
        <f t="shared" si="3"/>
        <v>5</v>
      </c>
      <c r="C23" s="166">
        <v>4062</v>
      </c>
      <c r="D23" s="166">
        <v>16.899999999999999</v>
      </c>
      <c r="E23" s="166">
        <v>4023</v>
      </c>
      <c r="F23" s="166">
        <v>15.1</v>
      </c>
      <c r="G23" s="167">
        <f t="shared" si="0"/>
        <v>0.74304259999998246</v>
      </c>
      <c r="H23" s="167">
        <f t="shared" si="1"/>
        <v>0.50220540000000913</v>
      </c>
      <c r="I23" s="167">
        <f t="shared" si="4"/>
        <v>1.4181519999996506E-2</v>
      </c>
      <c r="J23" s="167">
        <f t="shared" si="5"/>
        <v>-2.6687880000001839E-2</v>
      </c>
      <c r="K23" s="179"/>
      <c r="M23" s="177">
        <f t="shared" si="2"/>
        <v>0.92436629179934127</v>
      </c>
      <c r="N23" s="177">
        <f t="shared" si="2"/>
        <v>0.62475791202230435</v>
      </c>
    </row>
    <row r="24" spans="1:18" ht="15.75" x14ac:dyDescent="0.15">
      <c r="A24" s="178">
        <v>43260</v>
      </c>
      <c r="B24" s="169">
        <f t="shared" si="3"/>
        <v>5</v>
      </c>
      <c r="C24" s="166">
        <v>4063.8</v>
      </c>
      <c r="D24" s="166">
        <v>17.399999999999999</v>
      </c>
      <c r="E24" s="166">
        <v>4018.9</v>
      </c>
      <c r="F24" s="166">
        <v>15.2</v>
      </c>
      <c r="G24" s="167">
        <f t="shared" si="0"/>
        <v>0.95201099999999983</v>
      </c>
      <c r="H24" s="167">
        <f t="shared" si="1"/>
        <v>9.6346800000018301E-2</v>
      </c>
      <c r="I24" s="167">
        <f t="shared" si="4"/>
        <v>4.1793680000003476E-2</v>
      </c>
      <c r="J24" s="167">
        <f t="shared" si="5"/>
        <v>-8.1171719999998171E-2</v>
      </c>
      <c r="K24" s="179"/>
      <c r="M24" s="177">
        <f t="shared" si="2"/>
        <v>1.1843289709394902</v>
      </c>
      <c r="N24" s="177">
        <f t="shared" si="2"/>
        <v>0.11985818073250686</v>
      </c>
    </row>
    <row r="25" spans="1:18" ht="15.75" x14ac:dyDescent="0.15">
      <c r="A25" s="178">
        <v>43287</v>
      </c>
      <c r="B25" s="169">
        <f t="shared" si="3"/>
        <v>27</v>
      </c>
      <c r="C25" s="166">
        <v>4115.8999999999996</v>
      </c>
      <c r="D25" s="166">
        <v>17.8</v>
      </c>
      <c r="E25" s="166">
        <v>4284.8999999999996</v>
      </c>
      <c r="F25" s="166">
        <v>16</v>
      </c>
      <c r="G25" s="167">
        <f t="shared" si="0"/>
        <v>5.9591407999999477</v>
      </c>
      <c r="H25" s="167">
        <f t="shared" si="1"/>
        <v>26.997202799999972</v>
      </c>
      <c r="I25" s="167">
        <f t="shared" si="4"/>
        <v>0.18544925185184993</v>
      </c>
      <c r="J25" s="167">
        <f t="shared" si="5"/>
        <v>0.99632799999999833</v>
      </c>
      <c r="K25" s="179"/>
      <c r="M25" s="177">
        <f t="shared" si="2"/>
        <v>7.41334195859866</v>
      </c>
      <c r="N25" s="177">
        <f t="shared" si="2"/>
        <v>33.585294088375761</v>
      </c>
    </row>
    <row r="26" spans="1:18" ht="15.75" x14ac:dyDescent="0.15">
      <c r="A26" s="178">
        <v>43291</v>
      </c>
      <c r="B26" s="169">
        <f t="shared" si="3"/>
        <v>4</v>
      </c>
      <c r="C26" s="166">
        <v>4117.2</v>
      </c>
      <c r="D26" s="166">
        <v>17.899999999999999</v>
      </c>
      <c r="E26" s="166">
        <v>4284.5</v>
      </c>
      <c r="F26" s="166">
        <v>17</v>
      </c>
      <c r="G26" s="167">
        <f t="shared" si="0"/>
        <v>6.0907401999999644</v>
      </c>
      <c r="H26" s="167">
        <f t="shared" si="1"/>
        <v>27.034994400000009</v>
      </c>
      <c r="I26" s="167">
        <f t="shared" si="4"/>
        <v>3.2899850000004172E-2</v>
      </c>
      <c r="J26" s="167">
        <f t="shared" si="5"/>
        <v>9.4479000000093905E-3</v>
      </c>
      <c r="K26" s="179"/>
      <c r="M26" s="177">
        <f t="shared" si="2"/>
        <v>7.5770553841560071</v>
      </c>
      <c r="N26" s="177">
        <f t="shared" si="2"/>
        <v>33.63230792197453</v>
      </c>
      <c r="R26" s="127" t="s">
        <v>78</v>
      </c>
    </row>
    <row r="27" spans="1:18" ht="15.75" x14ac:dyDescent="0.15">
      <c r="A27" s="178">
        <v>43294</v>
      </c>
      <c r="B27" s="169">
        <f t="shared" si="3"/>
        <v>3</v>
      </c>
      <c r="C27" s="166">
        <v>4125.3999999999996</v>
      </c>
      <c r="D27" s="166">
        <v>18.100000000000001</v>
      </c>
      <c r="E27" s="166">
        <v>4308.8999999999996</v>
      </c>
      <c r="F27" s="166">
        <v>16.3</v>
      </c>
      <c r="G27" s="167">
        <f t="shared" si="0"/>
        <v>6.8889517999999477</v>
      </c>
      <c r="H27" s="167">
        <f t="shared" si="1"/>
        <v>29.442151799999973</v>
      </c>
      <c r="I27" s="167">
        <f t="shared" si="4"/>
        <v>0.26607053333332775</v>
      </c>
      <c r="J27" s="167">
        <f t="shared" si="5"/>
        <v>0.80238579999998783</v>
      </c>
      <c r="K27" s="179"/>
      <c r="M27" s="177">
        <f t="shared" si="2"/>
        <v>8.5700534932324199</v>
      </c>
      <c r="N27" s="177">
        <f t="shared" si="2"/>
        <v>36.626880722531816</v>
      </c>
    </row>
    <row r="28" spans="1:18" ht="15.75" x14ac:dyDescent="0.15">
      <c r="A28" s="178">
        <v>43299</v>
      </c>
      <c r="B28" s="169">
        <f t="shared" si="3"/>
        <v>5</v>
      </c>
      <c r="C28" s="166">
        <v>4128.1000000000004</v>
      </c>
      <c r="D28" s="166">
        <v>19.399999999999999</v>
      </c>
      <c r="E28" s="166">
        <v>4314.3</v>
      </c>
      <c r="F28" s="166">
        <v>16.600000000000001</v>
      </c>
      <c r="G28" s="167">
        <f t="shared" si="0"/>
        <v>7.2431044000000178</v>
      </c>
      <c r="H28" s="167">
        <f t="shared" si="1"/>
        <v>30.010435200000025</v>
      </c>
      <c r="I28" s="167">
        <f t="shared" si="4"/>
        <v>7.0830520000014024E-2</v>
      </c>
      <c r="J28" s="167">
        <f t="shared" si="5"/>
        <v>0.11365668000001036</v>
      </c>
      <c r="K28" s="179"/>
      <c r="M28" s="177">
        <f t="shared" si="2"/>
        <v>9.0106294785032066</v>
      </c>
      <c r="N28" s="177">
        <f t="shared" si="2"/>
        <v>37.333841560509583</v>
      </c>
    </row>
    <row r="29" spans="1:18" ht="15.75" x14ac:dyDescent="0.15">
      <c r="A29" s="178">
        <v>43305</v>
      </c>
      <c r="B29" s="169">
        <f t="shared" si="3"/>
        <v>6</v>
      </c>
      <c r="C29" s="166">
        <v>4131.1000000000004</v>
      </c>
      <c r="D29" s="166">
        <v>21.6</v>
      </c>
      <c r="E29" s="166">
        <v>4307.3</v>
      </c>
      <c r="F29" s="166">
        <v>16.8</v>
      </c>
      <c r="G29" s="167">
        <f t="shared" si="0"/>
        <v>7.6925184000000169</v>
      </c>
      <c r="H29" s="167">
        <f t="shared" si="1"/>
        <v>29.319793200000028</v>
      </c>
      <c r="I29" s="167">
        <f t="shared" si="4"/>
        <v>7.4902333333333182E-2</v>
      </c>
      <c r="J29" s="167">
        <f t="shared" si="5"/>
        <v>-0.11510699999999947</v>
      </c>
      <c r="K29" s="179"/>
      <c r="M29" s="177">
        <f t="shared" si="2"/>
        <v>9.5697133757961996</v>
      </c>
      <c r="N29" s="177">
        <f t="shared" si="2"/>
        <v>36.474663117038247</v>
      </c>
    </row>
    <row r="30" spans="1:18" ht="15.75" x14ac:dyDescent="0.15">
      <c r="A30" s="178">
        <v>43311</v>
      </c>
      <c r="B30" s="169">
        <f t="shared" si="3"/>
        <v>6</v>
      </c>
      <c r="C30" s="166">
        <v>4131</v>
      </c>
      <c r="D30" s="166">
        <v>21.4</v>
      </c>
      <c r="E30" s="166">
        <v>4305.7</v>
      </c>
      <c r="F30" s="166">
        <v>17.5</v>
      </c>
      <c r="G30" s="167">
        <f t="shared" si="0"/>
        <v>7.6681645999999821</v>
      </c>
      <c r="H30" s="167">
        <f t="shared" si="1"/>
        <v>29.213064599999989</v>
      </c>
      <c r="I30" s="167">
        <f t="shared" si="4"/>
        <v>-4.0589666666724549E-3</v>
      </c>
      <c r="J30" s="167">
        <f t="shared" si="5"/>
        <v>-1.7788100000006562E-2</v>
      </c>
      <c r="K30" s="179"/>
      <c r="M30" s="177">
        <f t="shared" si="2"/>
        <v>9.5394165505573021</v>
      </c>
      <c r="N30" s="177">
        <f t="shared" si="2"/>
        <v>36.341889679538198</v>
      </c>
    </row>
    <row r="31" spans="1:18" ht="15.75" x14ac:dyDescent="0.15">
      <c r="A31" s="178">
        <v>43316</v>
      </c>
      <c r="B31" s="169">
        <f t="shared" si="3"/>
        <v>5</v>
      </c>
      <c r="C31" s="166">
        <v>4131</v>
      </c>
      <c r="D31" s="166">
        <v>24.2</v>
      </c>
      <c r="E31" s="166">
        <v>4303.7</v>
      </c>
      <c r="F31" s="166">
        <v>17.8</v>
      </c>
      <c r="G31" s="167">
        <f t="shared" si="0"/>
        <v>7.8753645999999824</v>
      </c>
      <c r="H31" s="167">
        <f t="shared" si="1"/>
        <v>29.034717599999993</v>
      </c>
      <c r="I31" s="167">
        <f t="shared" si="4"/>
        <v>4.1440000000000053E-2</v>
      </c>
      <c r="J31" s="167">
        <f t="shared" si="5"/>
        <v>-3.5669399999999032E-2</v>
      </c>
      <c r="K31" s="179"/>
      <c r="M31" s="177">
        <f t="shared" si="2"/>
        <v>9.7971792894108081</v>
      </c>
      <c r="N31" s="177">
        <f t="shared" si="2"/>
        <v>36.120020899681514</v>
      </c>
    </row>
    <row r="32" spans="1:18" ht="15.75" x14ac:dyDescent="0.15">
      <c r="A32" s="178">
        <v>43320</v>
      </c>
      <c r="B32" s="169">
        <f t="shared" si="3"/>
        <v>4</v>
      </c>
      <c r="C32" s="166">
        <v>4131.1000000000004</v>
      </c>
      <c r="D32" s="166">
        <v>24.8</v>
      </c>
      <c r="E32" s="166">
        <v>4300.1000000000004</v>
      </c>
      <c r="F32" s="166">
        <v>18.100000000000001</v>
      </c>
      <c r="G32" s="167">
        <f t="shared" si="0"/>
        <v>7.9293184000000165</v>
      </c>
      <c r="H32" s="167">
        <f t="shared" si="1"/>
        <v>28.694937000000046</v>
      </c>
      <c r="I32" s="167">
        <f t="shared" si="4"/>
        <v>1.3488450000008534E-2</v>
      </c>
      <c r="J32" s="167">
        <f t="shared" si="5"/>
        <v>-8.4945149999986924E-2</v>
      </c>
      <c r="K32" s="179"/>
      <c r="M32" s="177">
        <f t="shared" si="2"/>
        <v>9.864299363057345</v>
      </c>
      <c r="N32" s="177">
        <f t="shared" si="2"/>
        <v>35.697324094347195</v>
      </c>
    </row>
    <row r="33" spans="1:19" ht="15.75" x14ac:dyDescent="0.15">
      <c r="A33" s="178">
        <v>43328</v>
      </c>
      <c r="B33" s="169">
        <f>A33-A32</f>
        <v>8</v>
      </c>
      <c r="C33" s="166">
        <v>4133.2</v>
      </c>
      <c r="D33" s="166">
        <v>25.4</v>
      </c>
      <c r="E33" s="166">
        <v>4298.6000000000004</v>
      </c>
      <c r="F33" s="166">
        <v>18.600000000000001</v>
      </c>
      <c r="G33" s="167">
        <f>$H$4*(C33-$J$4)+$H$5*(D33-$J$5)</f>
        <v>8.1743481999999652</v>
      </c>
      <c r="H33" s="167">
        <f>$H$6*(E33-$J$6)+$H$7*(F33-$J$7)</f>
        <v>28.582668000000044</v>
      </c>
      <c r="I33" s="167">
        <f>(G33-G32)/B33</f>
        <v>3.0628724999993584E-2</v>
      </c>
      <c r="J33" s="167">
        <f>(H33-H32)/B33</f>
        <v>-1.4033625000000161E-2</v>
      </c>
      <c r="K33" s="179"/>
      <c r="M33" s="177">
        <f t="shared" si="2"/>
        <v>10.169123457404414</v>
      </c>
      <c r="N33" s="177">
        <f t="shared" si="2"/>
        <v>35.557658240445917</v>
      </c>
    </row>
    <row r="34" spans="1:19" ht="15.75" x14ac:dyDescent="0.15">
      <c r="A34" s="178"/>
      <c r="B34" s="169"/>
      <c r="C34" s="166"/>
      <c r="D34" s="166"/>
      <c r="E34" s="166"/>
      <c r="F34" s="166"/>
      <c r="G34" s="167"/>
      <c r="H34" s="167"/>
      <c r="I34" s="167"/>
      <c r="J34" s="167"/>
      <c r="K34" s="179"/>
      <c r="M34" s="177">
        <f t="shared" si="2"/>
        <v>0</v>
      </c>
      <c r="N34" s="177">
        <f t="shared" si="2"/>
        <v>0</v>
      </c>
    </row>
    <row r="35" spans="1:19" ht="15.75" x14ac:dyDescent="0.15">
      <c r="A35" s="178"/>
      <c r="B35" s="169"/>
      <c r="C35" s="166"/>
      <c r="D35" s="166"/>
      <c r="E35" s="166"/>
      <c r="F35" s="166"/>
      <c r="G35" s="167"/>
      <c r="H35" s="167"/>
      <c r="I35" s="167"/>
      <c r="J35" s="167"/>
      <c r="K35" s="179"/>
      <c r="M35" s="177">
        <f t="shared" si="2"/>
        <v>0</v>
      </c>
      <c r="N35" s="177">
        <f t="shared" si="2"/>
        <v>0</v>
      </c>
      <c r="S35" s="127" t="s">
        <v>74</v>
      </c>
    </row>
    <row r="36" spans="1:19" ht="15.75" x14ac:dyDescent="0.15">
      <c r="A36" s="178"/>
      <c r="B36" s="169"/>
      <c r="C36" s="166"/>
      <c r="D36" s="166"/>
      <c r="E36" s="166"/>
      <c r="F36" s="166"/>
      <c r="G36" s="167"/>
      <c r="H36" s="167"/>
      <c r="I36" s="167"/>
      <c r="J36" s="167"/>
      <c r="K36" s="179"/>
      <c r="M36" s="177">
        <f t="shared" si="2"/>
        <v>0</v>
      </c>
      <c r="N36" s="177">
        <f t="shared" si="2"/>
        <v>0</v>
      </c>
    </row>
    <row r="37" spans="1:19" ht="15.75" x14ac:dyDescent="0.15">
      <c r="A37" s="178"/>
      <c r="B37" s="169"/>
      <c r="C37" s="166"/>
      <c r="D37" s="166"/>
      <c r="E37" s="166"/>
      <c r="F37" s="166"/>
      <c r="G37" s="167"/>
      <c r="H37" s="167"/>
      <c r="I37" s="167"/>
      <c r="J37" s="167"/>
      <c r="K37" s="179"/>
      <c r="M37" s="177">
        <f t="shared" si="2"/>
        <v>0</v>
      </c>
      <c r="N37" s="177">
        <f t="shared" si="2"/>
        <v>0</v>
      </c>
    </row>
    <row r="38" spans="1:19" ht="15.75" x14ac:dyDescent="0.15">
      <c r="A38" s="178"/>
      <c r="B38" s="169"/>
      <c r="C38" s="166"/>
      <c r="D38" s="166"/>
      <c r="E38" s="166"/>
      <c r="F38" s="166"/>
      <c r="G38" s="167"/>
      <c r="H38" s="167"/>
      <c r="I38" s="167"/>
      <c r="J38" s="167"/>
      <c r="K38" s="179"/>
      <c r="M38" s="177">
        <f t="shared" si="2"/>
        <v>0</v>
      </c>
      <c r="N38" s="177">
        <f t="shared" si="2"/>
        <v>0</v>
      </c>
    </row>
    <row r="39" spans="1:19" ht="15.75" x14ac:dyDescent="0.15">
      <c r="A39" s="178"/>
      <c r="B39" s="169"/>
      <c r="C39" s="166"/>
      <c r="D39" s="166"/>
      <c r="E39" s="166"/>
      <c r="F39" s="166"/>
      <c r="G39" s="167"/>
      <c r="H39" s="167"/>
      <c r="I39" s="167"/>
      <c r="J39" s="167"/>
      <c r="K39" s="179"/>
      <c r="M39" s="177">
        <f t="shared" si="2"/>
        <v>0</v>
      </c>
      <c r="N39" s="177">
        <f t="shared" si="2"/>
        <v>0</v>
      </c>
    </row>
    <row r="40" spans="1:19" ht="15.75" x14ac:dyDescent="0.15">
      <c r="A40" s="178"/>
      <c r="B40" s="169"/>
      <c r="C40" s="166"/>
      <c r="D40" s="166"/>
      <c r="E40" s="166"/>
      <c r="F40" s="166"/>
      <c r="G40" s="167"/>
      <c r="H40" s="167"/>
      <c r="I40" s="167"/>
      <c r="J40" s="167"/>
      <c r="K40" s="179"/>
      <c r="M40" s="177">
        <f t="shared" si="2"/>
        <v>0</v>
      </c>
      <c r="N40" s="177">
        <f t="shared" si="2"/>
        <v>0</v>
      </c>
    </row>
    <row r="41" spans="1:19" ht="15.75" x14ac:dyDescent="0.15">
      <c r="A41" s="178"/>
      <c r="B41" s="169"/>
      <c r="C41" s="166"/>
      <c r="D41" s="166"/>
      <c r="E41" s="166"/>
      <c r="F41" s="166"/>
      <c r="G41" s="167"/>
      <c r="H41" s="167"/>
      <c r="I41" s="167"/>
      <c r="J41" s="167"/>
      <c r="K41" s="179"/>
      <c r="M41" s="177">
        <f t="shared" si="2"/>
        <v>0</v>
      </c>
      <c r="N41" s="177">
        <f t="shared" si="2"/>
        <v>0</v>
      </c>
    </row>
    <row r="42" spans="1:19" ht="15.75" x14ac:dyDescent="0.15">
      <c r="A42" s="178"/>
      <c r="B42" s="169"/>
      <c r="C42" s="166"/>
      <c r="D42" s="166"/>
      <c r="E42" s="166"/>
      <c r="F42" s="166"/>
      <c r="G42" s="167"/>
      <c r="H42" s="167"/>
      <c r="I42" s="167"/>
      <c r="J42" s="167"/>
      <c r="K42" s="179"/>
      <c r="M42" s="177">
        <f t="shared" si="2"/>
        <v>0</v>
      </c>
      <c r="N42" s="177">
        <f t="shared" si="2"/>
        <v>0</v>
      </c>
    </row>
    <row r="43" spans="1:19" ht="15.75" x14ac:dyDescent="0.15">
      <c r="A43" s="178"/>
      <c r="B43" s="169"/>
      <c r="C43" s="166"/>
      <c r="D43" s="166"/>
      <c r="E43" s="166"/>
      <c r="F43" s="166"/>
      <c r="G43" s="167"/>
      <c r="H43" s="167"/>
      <c r="I43" s="167"/>
      <c r="J43" s="167"/>
      <c r="K43" s="179"/>
      <c r="M43" s="177">
        <f t="shared" si="2"/>
        <v>0</v>
      </c>
      <c r="N43" s="177">
        <f t="shared" si="2"/>
        <v>0</v>
      </c>
    </row>
    <row r="44" spans="1:19" ht="15.75" x14ac:dyDescent="0.15">
      <c r="A44" s="178"/>
      <c r="B44" s="169"/>
      <c r="C44" s="166"/>
      <c r="D44" s="166"/>
      <c r="E44" s="166"/>
      <c r="F44" s="166"/>
      <c r="G44" s="167"/>
      <c r="H44" s="167"/>
      <c r="I44" s="167"/>
      <c r="J44" s="167"/>
      <c r="K44" s="179"/>
      <c r="M44" s="177">
        <f t="shared" si="2"/>
        <v>0</v>
      </c>
      <c r="N44" s="177">
        <f t="shared" si="2"/>
        <v>0</v>
      </c>
    </row>
    <row r="45" spans="1:19" ht="15.75" x14ac:dyDescent="0.15">
      <c r="A45" s="178"/>
      <c r="B45" s="169"/>
      <c r="C45" s="166"/>
      <c r="D45" s="166"/>
      <c r="E45" s="166"/>
      <c r="F45" s="166"/>
      <c r="G45" s="167"/>
      <c r="H45" s="167"/>
      <c r="I45" s="167"/>
      <c r="J45" s="167"/>
      <c r="K45" s="179"/>
      <c r="M45" s="177">
        <f t="shared" si="2"/>
        <v>0</v>
      </c>
      <c r="N45" s="177">
        <f t="shared" si="2"/>
        <v>0</v>
      </c>
    </row>
    <row r="46" spans="1:19" ht="15.75" x14ac:dyDescent="0.15">
      <c r="A46" s="178"/>
      <c r="B46" s="169"/>
      <c r="C46" s="166"/>
      <c r="D46" s="166"/>
      <c r="E46" s="166"/>
      <c r="F46" s="166"/>
      <c r="G46" s="167"/>
      <c r="H46" s="167"/>
      <c r="I46" s="167"/>
      <c r="J46" s="167"/>
      <c r="K46" s="179"/>
      <c r="M46" s="177">
        <f t="shared" si="2"/>
        <v>0</v>
      </c>
      <c r="N46" s="177">
        <f t="shared" si="2"/>
        <v>0</v>
      </c>
    </row>
    <row r="47" spans="1:19" ht="15.75" x14ac:dyDescent="0.15">
      <c r="A47" s="178"/>
      <c r="B47" s="169"/>
      <c r="C47" s="166"/>
      <c r="D47" s="166"/>
      <c r="E47" s="166"/>
      <c r="F47" s="166"/>
      <c r="G47" s="167"/>
      <c r="H47" s="167"/>
      <c r="I47" s="167"/>
      <c r="J47" s="167"/>
      <c r="K47" s="179"/>
      <c r="M47" s="177">
        <f t="shared" si="2"/>
        <v>0</v>
      </c>
      <c r="N47" s="177">
        <f t="shared" si="2"/>
        <v>0</v>
      </c>
    </row>
    <row r="48" spans="1:19" ht="15.75" x14ac:dyDescent="0.15">
      <c r="A48" s="178"/>
      <c r="B48" s="169"/>
      <c r="C48" s="166"/>
      <c r="D48" s="166"/>
      <c r="E48" s="166"/>
      <c r="F48" s="166"/>
      <c r="G48" s="167"/>
      <c r="H48" s="167"/>
      <c r="I48" s="167"/>
      <c r="J48" s="167"/>
      <c r="K48" s="179"/>
      <c r="M48" s="177">
        <f t="shared" si="2"/>
        <v>0</v>
      </c>
      <c r="N48" s="177">
        <f t="shared" si="2"/>
        <v>0</v>
      </c>
    </row>
    <row r="49" spans="1:14" ht="15.75" x14ac:dyDescent="0.15">
      <c r="A49" s="178"/>
      <c r="B49" s="169"/>
      <c r="C49" s="166"/>
      <c r="D49" s="166"/>
      <c r="E49" s="166"/>
      <c r="F49" s="166"/>
      <c r="G49" s="167"/>
      <c r="H49" s="167"/>
      <c r="I49" s="167"/>
      <c r="J49" s="167"/>
      <c r="K49" s="179"/>
      <c r="M49" s="177">
        <f t="shared" si="2"/>
        <v>0</v>
      </c>
      <c r="N49" s="177">
        <f t="shared" si="2"/>
        <v>0</v>
      </c>
    </row>
    <row r="50" spans="1:14" ht="15.75" x14ac:dyDescent="0.15">
      <c r="A50" s="178"/>
      <c r="B50" s="169"/>
      <c r="C50" s="166"/>
      <c r="D50" s="166"/>
      <c r="E50" s="166"/>
      <c r="F50" s="166"/>
      <c r="G50" s="167"/>
      <c r="H50" s="167"/>
      <c r="I50" s="167"/>
      <c r="J50" s="167"/>
      <c r="K50" s="179"/>
      <c r="M50" s="177">
        <f t="shared" si="2"/>
        <v>0</v>
      </c>
      <c r="N50" s="177">
        <f t="shared" si="2"/>
        <v>0</v>
      </c>
    </row>
    <row r="51" spans="1:14" ht="15.75" x14ac:dyDescent="0.15">
      <c r="A51" s="178"/>
      <c r="B51" s="169"/>
      <c r="C51" s="166"/>
      <c r="D51" s="166"/>
      <c r="E51" s="166"/>
      <c r="F51" s="166"/>
      <c r="G51" s="167"/>
      <c r="H51" s="167"/>
      <c r="I51" s="167"/>
      <c r="J51" s="167"/>
      <c r="K51" s="179"/>
      <c r="M51" s="177">
        <f t="shared" si="2"/>
        <v>0</v>
      </c>
      <c r="N51" s="177">
        <f t="shared" si="2"/>
        <v>0</v>
      </c>
    </row>
    <row r="52" spans="1:14" ht="15.75" x14ac:dyDescent="0.15">
      <c r="A52" s="178"/>
      <c r="B52" s="169"/>
      <c r="C52" s="166"/>
      <c r="D52" s="166"/>
      <c r="E52" s="166"/>
      <c r="F52" s="166"/>
      <c r="G52" s="167"/>
      <c r="H52" s="167"/>
      <c r="I52" s="167"/>
      <c r="J52" s="167"/>
      <c r="K52" s="179"/>
      <c r="M52" s="177">
        <f t="shared" si="2"/>
        <v>0</v>
      </c>
      <c r="N52" s="177">
        <f t="shared" si="2"/>
        <v>0</v>
      </c>
    </row>
    <row r="53" spans="1:14" ht="15.75" x14ac:dyDescent="0.15">
      <c r="A53" s="178"/>
      <c r="B53" s="169"/>
      <c r="C53" s="166"/>
      <c r="D53" s="166"/>
      <c r="E53" s="166"/>
      <c r="F53" s="166"/>
      <c r="G53" s="167"/>
      <c r="H53" s="167"/>
      <c r="I53" s="167"/>
      <c r="J53" s="167"/>
      <c r="K53" s="179"/>
      <c r="M53" s="177">
        <f t="shared" si="2"/>
        <v>0</v>
      </c>
      <c r="N53" s="177">
        <f t="shared" si="2"/>
        <v>0</v>
      </c>
    </row>
    <row r="54" spans="1:14" ht="15.75" x14ac:dyDescent="0.15">
      <c r="A54" s="178"/>
      <c r="B54" s="169"/>
      <c r="C54" s="166"/>
      <c r="D54" s="166"/>
      <c r="E54" s="166"/>
      <c r="F54" s="166"/>
      <c r="G54" s="167"/>
      <c r="H54" s="167"/>
      <c r="I54" s="167"/>
      <c r="J54" s="167"/>
      <c r="K54" s="179"/>
      <c r="M54" s="177">
        <f t="shared" si="2"/>
        <v>0</v>
      </c>
      <c r="N54" s="177">
        <f t="shared" si="2"/>
        <v>0</v>
      </c>
    </row>
    <row r="55" spans="1:14" ht="15.75" x14ac:dyDescent="0.15">
      <c r="A55" s="178"/>
      <c r="B55" s="169"/>
      <c r="C55" s="166"/>
      <c r="D55" s="166"/>
      <c r="E55" s="166"/>
      <c r="F55" s="166"/>
      <c r="G55" s="167"/>
      <c r="H55" s="167"/>
      <c r="I55" s="167"/>
      <c r="J55" s="167"/>
      <c r="K55" s="179"/>
      <c r="M55" s="177">
        <f t="shared" si="2"/>
        <v>0</v>
      </c>
      <c r="N55" s="177">
        <f t="shared" si="2"/>
        <v>0</v>
      </c>
    </row>
    <row r="56" spans="1:14" ht="15.75" x14ac:dyDescent="0.15">
      <c r="A56" s="178"/>
      <c r="B56" s="169"/>
      <c r="C56" s="166"/>
      <c r="D56" s="166"/>
      <c r="E56" s="166"/>
      <c r="F56" s="166"/>
      <c r="G56" s="167"/>
      <c r="H56" s="167"/>
      <c r="I56" s="167"/>
      <c r="J56" s="167"/>
      <c r="K56" s="179"/>
      <c r="M56" s="177">
        <f t="shared" si="2"/>
        <v>0</v>
      </c>
      <c r="N56" s="177">
        <f t="shared" si="2"/>
        <v>0</v>
      </c>
    </row>
    <row r="57" spans="1:14" ht="15.75" x14ac:dyDescent="0.15">
      <c r="A57" s="178"/>
      <c r="B57" s="169"/>
      <c r="C57" s="166"/>
      <c r="D57" s="166"/>
      <c r="E57" s="166"/>
      <c r="F57" s="166"/>
      <c r="G57" s="167"/>
      <c r="H57" s="167"/>
      <c r="I57" s="167"/>
      <c r="J57" s="167"/>
      <c r="K57" s="179"/>
      <c r="M57" s="177">
        <f t="shared" si="2"/>
        <v>0</v>
      </c>
      <c r="N57" s="177">
        <f t="shared" si="2"/>
        <v>0</v>
      </c>
    </row>
    <row r="58" spans="1:14" ht="15.75" x14ac:dyDescent="0.15">
      <c r="A58" s="178"/>
      <c r="B58" s="169"/>
      <c r="C58" s="166"/>
      <c r="D58" s="166"/>
      <c r="E58" s="166"/>
      <c r="F58" s="166"/>
      <c r="G58" s="167"/>
      <c r="H58" s="167"/>
      <c r="I58" s="167"/>
      <c r="J58" s="167"/>
      <c r="K58" s="179"/>
      <c r="M58" s="177">
        <f t="shared" si="2"/>
        <v>0</v>
      </c>
      <c r="N58" s="177">
        <f t="shared" si="2"/>
        <v>0</v>
      </c>
    </row>
    <row r="59" spans="1:14" ht="15.75" x14ac:dyDescent="0.15">
      <c r="A59" s="178"/>
      <c r="B59" s="169"/>
      <c r="C59" s="166"/>
      <c r="D59" s="166"/>
      <c r="E59" s="166"/>
      <c r="F59" s="166"/>
      <c r="G59" s="167"/>
      <c r="H59" s="167"/>
      <c r="I59" s="167"/>
      <c r="J59" s="167"/>
      <c r="K59" s="179"/>
      <c r="M59" s="177">
        <f t="shared" si="2"/>
        <v>0</v>
      </c>
      <c r="N59" s="177">
        <f t="shared" si="2"/>
        <v>0</v>
      </c>
    </row>
    <row r="60" spans="1:14" ht="15.75" x14ac:dyDescent="0.15">
      <c r="A60" s="178"/>
      <c r="B60" s="169"/>
      <c r="C60" s="166"/>
      <c r="D60" s="166"/>
      <c r="E60" s="166"/>
      <c r="F60" s="166"/>
      <c r="G60" s="167"/>
      <c r="H60" s="167"/>
      <c r="I60" s="167"/>
      <c r="J60" s="167"/>
      <c r="K60" s="179"/>
      <c r="M60" s="177">
        <f t="shared" si="2"/>
        <v>0</v>
      </c>
      <c r="N60" s="177">
        <f t="shared" si="2"/>
        <v>0</v>
      </c>
    </row>
    <row r="61" spans="1:14" ht="15.75" x14ac:dyDescent="0.15">
      <c r="A61" s="178"/>
      <c r="B61" s="169"/>
      <c r="C61" s="166"/>
      <c r="D61" s="166"/>
      <c r="E61" s="166"/>
      <c r="F61" s="166"/>
      <c r="G61" s="167"/>
      <c r="H61" s="167"/>
      <c r="I61" s="167"/>
      <c r="J61" s="167"/>
      <c r="K61" s="179"/>
      <c r="M61" s="177">
        <f t="shared" si="2"/>
        <v>0</v>
      </c>
      <c r="N61" s="177">
        <f t="shared" si="2"/>
        <v>0</v>
      </c>
    </row>
    <row r="62" spans="1:14" ht="15.75" x14ac:dyDescent="0.15">
      <c r="A62" s="178"/>
      <c r="B62" s="169"/>
      <c r="C62" s="166"/>
      <c r="D62" s="166"/>
      <c r="E62" s="166"/>
      <c r="F62" s="166"/>
      <c r="G62" s="167"/>
      <c r="H62" s="167"/>
      <c r="I62" s="167"/>
      <c r="J62" s="167"/>
      <c r="K62" s="179"/>
      <c r="M62" s="177">
        <f t="shared" si="2"/>
        <v>0</v>
      </c>
      <c r="N62" s="177">
        <f t="shared" si="2"/>
        <v>0</v>
      </c>
    </row>
    <row r="63" spans="1:14" ht="15.75" x14ac:dyDescent="0.15">
      <c r="A63" s="178"/>
      <c r="B63" s="169"/>
      <c r="C63" s="166"/>
      <c r="D63" s="166"/>
      <c r="E63" s="166"/>
      <c r="F63" s="166"/>
      <c r="G63" s="167"/>
      <c r="H63" s="167"/>
      <c r="I63" s="167"/>
      <c r="J63" s="167"/>
      <c r="K63" s="179"/>
      <c r="M63" s="177">
        <f t="shared" si="2"/>
        <v>0</v>
      </c>
      <c r="N63" s="177">
        <f t="shared" si="2"/>
        <v>0</v>
      </c>
    </row>
    <row r="64" spans="1:14" ht="15.75" x14ac:dyDescent="0.15">
      <c r="A64" s="178"/>
      <c r="B64" s="169"/>
      <c r="C64" s="166"/>
      <c r="D64" s="166"/>
      <c r="E64" s="166"/>
      <c r="F64" s="166"/>
      <c r="G64" s="167"/>
      <c r="H64" s="167"/>
      <c r="I64" s="167"/>
      <c r="J64" s="167"/>
      <c r="K64" s="179"/>
      <c r="M64" s="177">
        <f t="shared" si="2"/>
        <v>0</v>
      </c>
      <c r="N64" s="177">
        <f t="shared" si="2"/>
        <v>0</v>
      </c>
    </row>
    <row r="65" spans="1:14" ht="15.75" x14ac:dyDescent="0.15">
      <c r="A65" s="178"/>
      <c r="B65" s="169"/>
      <c r="C65" s="166"/>
      <c r="D65" s="166"/>
      <c r="E65" s="166"/>
      <c r="F65" s="166"/>
      <c r="G65" s="167"/>
      <c r="H65" s="167"/>
      <c r="I65" s="167"/>
      <c r="J65" s="167"/>
      <c r="K65" s="179"/>
      <c r="M65" s="177">
        <f t="shared" si="2"/>
        <v>0</v>
      </c>
      <c r="N65" s="177">
        <f t="shared" si="2"/>
        <v>0</v>
      </c>
    </row>
    <row r="66" spans="1:14" ht="15.75" x14ac:dyDescent="0.15">
      <c r="A66" s="178"/>
      <c r="B66" s="169"/>
      <c r="C66" s="166"/>
      <c r="D66" s="166"/>
      <c r="E66" s="166"/>
      <c r="F66" s="166"/>
      <c r="G66" s="167"/>
      <c r="H66" s="167"/>
      <c r="I66" s="167"/>
      <c r="J66" s="167"/>
      <c r="K66" s="179"/>
      <c r="M66" s="177">
        <f t="shared" si="2"/>
        <v>0</v>
      </c>
      <c r="N66" s="177">
        <f t="shared" si="2"/>
        <v>0</v>
      </c>
    </row>
    <row r="67" spans="1:14" ht="15.75" x14ac:dyDescent="0.15">
      <c r="A67" s="178"/>
      <c r="B67" s="169"/>
      <c r="C67" s="166"/>
      <c r="D67" s="166"/>
      <c r="E67" s="166"/>
      <c r="F67" s="166"/>
      <c r="G67" s="167"/>
      <c r="H67" s="167"/>
      <c r="I67" s="167"/>
      <c r="J67" s="167"/>
      <c r="K67" s="179"/>
      <c r="L67" s="180"/>
      <c r="M67" s="177">
        <f t="shared" si="2"/>
        <v>0</v>
      </c>
      <c r="N67" s="177">
        <f t="shared" si="2"/>
        <v>0</v>
      </c>
    </row>
    <row r="68" spans="1:14" ht="15.75" x14ac:dyDescent="0.15">
      <c r="A68" s="178"/>
      <c r="B68" s="169"/>
      <c r="C68" s="166"/>
      <c r="D68" s="166"/>
      <c r="E68" s="166"/>
      <c r="F68" s="166"/>
      <c r="G68" s="167"/>
      <c r="H68" s="167"/>
      <c r="I68" s="167"/>
      <c r="J68" s="167"/>
      <c r="K68" s="179"/>
      <c r="M68" s="177">
        <f t="shared" si="2"/>
        <v>0</v>
      </c>
      <c r="N68" s="177">
        <f t="shared" si="2"/>
        <v>0</v>
      </c>
    </row>
    <row r="69" spans="1:14" ht="15.75" x14ac:dyDescent="0.15">
      <c r="A69" s="178"/>
      <c r="B69" s="169"/>
      <c r="C69" s="166"/>
      <c r="D69" s="166"/>
      <c r="E69" s="166"/>
      <c r="F69" s="166"/>
      <c r="G69" s="167"/>
      <c r="H69" s="167"/>
      <c r="I69" s="167"/>
      <c r="J69" s="167"/>
      <c r="K69" s="179"/>
      <c r="M69" s="177">
        <f t="shared" si="2"/>
        <v>0</v>
      </c>
      <c r="N69" s="177">
        <f t="shared" si="2"/>
        <v>0</v>
      </c>
    </row>
    <row r="70" spans="1:14" ht="15.75" x14ac:dyDescent="0.15">
      <c r="A70" s="178"/>
      <c r="B70" s="169"/>
      <c r="C70" s="166"/>
      <c r="D70" s="166"/>
      <c r="E70" s="166"/>
      <c r="F70" s="166"/>
      <c r="G70" s="167"/>
      <c r="H70" s="167"/>
      <c r="I70" s="167"/>
      <c r="J70" s="167"/>
      <c r="K70" s="179"/>
      <c r="M70" s="177">
        <f t="shared" si="2"/>
        <v>0</v>
      </c>
      <c r="N70" s="177">
        <f t="shared" si="2"/>
        <v>0</v>
      </c>
    </row>
    <row r="71" spans="1:14" ht="15.75" x14ac:dyDescent="0.15">
      <c r="A71" s="178"/>
      <c r="B71" s="169"/>
      <c r="C71" s="166"/>
      <c r="D71" s="166"/>
      <c r="E71" s="166"/>
      <c r="F71" s="166"/>
      <c r="G71" s="167"/>
      <c r="H71" s="167"/>
      <c r="I71" s="167"/>
      <c r="J71" s="167"/>
      <c r="K71" s="179"/>
      <c r="M71" s="177">
        <f t="shared" si="2"/>
        <v>0</v>
      </c>
      <c r="N71" s="177">
        <f t="shared" si="2"/>
        <v>0</v>
      </c>
    </row>
    <row r="72" spans="1:14" ht="15.75" x14ac:dyDescent="0.15">
      <c r="A72" s="178"/>
      <c r="B72" s="169"/>
      <c r="C72" s="166"/>
      <c r="D72" s="166"/>
      <c r="E72" s="166"/>
      <c r="F72" s="166"/>
      <c r="G72" s="167"/>
      <c r="H72" s="167"/>
      <c r="I72" s="167"/>
      <c r="J72" s="167"/>
      <c r="K72" s="179"/>
      <c r="M72" s="177">
        <f t="shared" si="2"/>
        <v>0</v>
      </c>
      <c r="N72" s="177">
        <f t="shared" si="2"/>
        <v>0</v>
      </c>
    </row>
    <row r="73" spans="1:14" ht="15.75" x14ac:dyDescent="0.15">
      <c r="A73" s="178"/>
      <c r="B73" s="169"/>
      <c r="C73" s="166"/>
      <c r="D73" s="166"/>
      <c r="E73" s="166"/>
      <c r="F73" s="166"/>
      <c r="G73" s="167"/>
      <c r="H73" s="167"/>
      <c r="I73" s="167"/>
      <c r="J73" s="167"/>
      <c r="K73" s="179"/>
      <c r="M73" s="177">
        <f t="shared" si="2"/>
        <v>0</v>
      </c>
      <c r="N73" s="177">
        <f t="shared" si="2"/>
        <v>0</v>
      </c>
    </row>
    <row r="74" spans="1:14" ht="15.75" x14ac:dyDescent="0.15">
      <c r="A74" s="178"/>
      <c r="B74" s="169"/>
      <c r="C74" s="181"/>
      <c r="D74" s="181"/>
      <c r="E74" s="181"/>
      <c r="F74" s="181"/>
      <c r="G74" s="182"/>
      <c r="H74" s="182"/>
      <c r="I74" s="167"/>
      <c r="J74" s="167"/>
      <c r="K74" s="179"/>
      <c r="M74" s="177">
        <f t="shared" si="2"/>
        <v>0</v>
      </c>
      <c r="N74" s="177">
        <f t="shared" si="2"/>
        <v>0</v>
      </c>
    </row>
    <row r="75" spans="1:14" ht="15.75" x14ac:dyDescent="0.15">
      <c r="A75" s="178"/>
      <c r="B75" s="169"/>
      <c r="C75" s="166"/>
      <c r="D75" s="166"/>
      <c r="E75" s="166"/>
      <c r="F75" s="166"/>
      <c r="G75" s="167"/>
      <c r="H75" s="167"/>
      <c r="I75" s="167"/>
      <c r="J75" s="167"/>
      <c r="K75" s="169"/>
      <c r="M75" s="177">
        <f t="shared" si="2"/>
        <v>0</v>
      </c>
      <c r="N75" s="177">
        <f t="shared" si="2"/>
        <v>0</v>
      </c>
    </row>
    <row r="76" spans="1:14" ht="15.75" x14ac:dyDescent="0.15">
      <c r="A76" s="178"/>
      <c r="B76" s="169"/>
      <c r="C76" s="166"/>
      <c r="D76" s="166"/>
      <c r="E76" s="166"/>
      <c r="F76" s="166"/>
      <c r="G76" s="167"/>
      <c r="H76" s="167"/>
      <c r="I76" s="167"/>
      <c r="J76" s="167"/>
      <c r="K76" s="169"/>
      <c r="M76" s="177">
        <f t="shared" si="2"/>
        <v>0</v>
      </c>
      <c r="N76" s="177">
        <f t="shared" si="2"/>
        <v>0</v>
      </c>
    </row>
    <row r="77" spans="1:14" ht="15.75" x14ac:dyDescent="0.15">
      <c r="A77" s="178"/>
      <c r="B77" s="169"/>
      <c r="C77" s="166"/>
      <c r="D77" s="166"/>
      <c r="E77" s="166"/>
      <c r="F77" s="166"/>
      <c r="G77" s="182"/>
      <c r="H77" s="182"/>
      <c r="I77" s="167"/>
      <c r="J77" s="167"/>
      <c r="K77" s="169"/>
      <c r="M77" s="177">
        <f t="shared" si="2"/>
        <v>0</v>
      </c>
      <c r="N77" s="177">
        <f t="shared" si="2"/>
        <v>0</v>
      </c>
    </row>
    <row r="78" spans="1:14" ht="15.75" x14ac:dyDescent="0.15">
      <c r="A78" s="178"/>
      <c r="B78" s="169"/>
      <c r="C78" s="166"/>
      <c r="D78" s="166"/>
      <c r="E78" s="166"/>
      <c r="F78" s="166"/>
      <c r="G78" s="167"/>
      <c r="H78" s="167"/>
      <c r="I78" s="167"/>
      <c r="J78" s="167"/>
      <c r="K78" s="169"/>
      <c r="M78" s="177">
        <f t="shared" si="2"/>
        <v>0</v>
      </c>
      <c r="N78" s="177">
        <f t="shared" si="2"/>
        <v>0</v>
      </c>
    </row>
    <row r="79" spans="1:14" ht="15.75" x14ac:dyDescent="0.15">
      <c r="A79" s="178"/>
      <c r="B79" s="169"/>
      <c r="C79" s="166"/>
      <c r="D79" s="166"/>
      <c r="E79" s="166"/>
      <c r="F79" s="166"/>
      <c r="G79" s="167"/>
      <c r="H79" s="167"/>
      <c r="I79" s="167"/>
      <c r="J79" s="167"/>
      <c r="K79" s="169"/>
      <c r="M79" s="177">
        <f t="shared" ref="M79:N142" si="6">G79*1000/$M$7/1000000</f>
        <v>0</v>
      </c>
      <c r="N79" s="177">
        <f t="shared" si="6"/>
        <v>0</v>
      </c>
    </row>
    <row r="80" spans="1:14" ht="15.75" x14ac:dyDescent="0.15">
      <c r="A80" s="178"/>
      <c r="B80" s="169"/>
      <c r="C80" s="166"/>
      <c r="D80" s="166"/>
      <c r="E80" s="166"/>
      <c r="F80" s="166"/>
      <c r="G80" s="167"/>
      <c r="H80" s="167"/>
      <c r="I80" s="167"/>
      <c r="J80" s="167"/>
      <c r="K80" s="169"/>
      <c r="M80" s="177">
        <f t="shared" si="6"/>
        <v>0</v>
      </c>
      <c r="N80" s="177">
        <f t="shared" si="6"/>
        <v>0</v>
      </c>
    </row>
    <row r="81" spans="1:14" ht="15.75" x14ac:dyDescent="0.15">
      <c r="A81" s="178"/>
      <c r="B81" s="169"/>
      <c r="C81" s="134"/>
      <c r="D81" s="134"/>
      <c r="E81" s="134"/>
      <c r="F81" s="134"/>
      <c r="G81" s="167"/>
      <c r="H81" s="167"/>
      <c r="I81" s="167"/>
      <c r="J81" s="167"/>
      <c r="K81" s="183"/>
      <c r="M81" s="177">
        <f t="shared" si="6"/>
        <v>0</v>
      </c>
      <c r="N81" s="177">
        <f t="shared" si="6"/>
        <v>0</v>
      </c>
    </row>
    <row r="82" spans="1:14" ht="15.75" x14ac:dyDescent="0.15">
      <c r="A82" s="178"/>
      <c r="B82" s="169"/>
      <c r="C82" s="134"/>
      <c r="D82" s="134"/>
      <c r="E82" s="134"/>
      <c r="F82" s="134"/>
      <c r="G82" s="182"/>
      <c r="H82" s="182"/>
      <c r="I82" s="167"/>
      <c r="J82" s="167"/>
      <c r="K82" s="183"/>
      <c r="M82" s="177">
        <f t="shared" si="6"/>
        <v>0</v>
      </c>
      <c r="N82" s="177">
        <f t="shared" si="6"/>
        <v>0</v>
      </c>
    </row>
    <row r="83" spans="1:14" ht="15.75" x14ac:dyDescent="0.15">
      <c r="A83" s="178"/>
      <c r="B83" s="169"/>
      <c r="C83" s="134"/>
      <c r="D83" s="134"/>
      <c r="E83" s="134"/>
      <c r="F83" s="134"/>
      <c r="G83" s="167"/>
      <c r="H83" s="167"/>
      <c r="I83" s="167"/>
      <c r="J83" s="167"/>
      <c r="K83" s="183"/>
      <c r="M83" s="177">
        <f t="shared" si="6"/>
        <v>0</v>
      </c>
      <c r="N83" s="177">
        <f t="shared" si="6"/>
        <v>0</v>
      </c>
    </row>
    <row r="84" spans="1:14" ht="15.75" x14ac:dyDescent="0.15">
      <c r="A84" s="178"/>
      <c r="B84" s="169"/>
      <c r="C84" s="134"/>
      <c r="D84" s="134"/>
      <c r="E84" s="134"/>
      <c r="F84" s="134"/>
      <c r="G84" s="167"/>
      <c r="H84" s="167"/>
      <c r="I84" s="167"/>
      <c r="J84" s="167"/>
      <c r="K84" s="183"/>
      <c r="M84" s="177">
        <f t="shared" si="6"/>
        <v>0</v>
      </c>
      <c r="N84" s="177">
        <f t="shared" si="6"/>
        <v>0</v>
      </c>
    </row>
    <row r="85" spans="1:14" ht="15.75" x14ac:dyDescent="0.15">
      <c r="A85" s="178"/>
      <c r="B85" s="169"/>
      <c r="C85" s="134"/>
      <c r="D85" s="134"/>
      <c r="E85" s="134"/>
      <c r="F85" s="134"/>
      <c r="G85" s="167"/>
      <c r="H85" s="167"/>
      <c r="I85" s="167"/>
      <c r="J85" s="167"/>
      <c r="K85" s="183"/>
      <c r="M85" s="177">
        <f t="shared" si="6"/>
        <v>0</v>
      </c>
      <c r="N85" s="177">
        <f t="shared" si="6"/>
        <v>0</v>
      </c>
    </row>
    <row r="86" spans="1:14" ht="15.75" x14ac:dyDescent="0.15">
      <c r="A86" s="178"/>
      <c r="B86" s="169"/>
      <c r="C86" s="134"/>
      <c r="D86" s="134"/>
      <c r="E86" s="134"/>
      <c r="F86" s="134"/>
      <c r="G86" s="167"/>
      <c r="H86" s="167"/>
      <c r="I86" s="167"/>
      <c r="J86" s="167"/>
      <c r="K86" s="183"/>
      <c r="M86" s="177">
        <f t="shared" si="6"/>
        <v>0</v>
      </c>
      <c r="N86" s="177">
        <f t="shared" si="6"/>
        <v>0</v>
      </c>
    </row>
    <row r="87" spans="1:14" ht="15.75" x14ac:dyDescent="0.15">
      <c r="A87" s="178"/>
      <c r="B87" s="169"/>
      <c r="C87" s="134"/>
      <c r="D87" s="134"/>
      <c r="E87" s="134"/>
      <c r="F87" s="134"/>
      <c r="G87" s="167"/>
      <c r="H87" s="167"/>
      <c r="I87" s="167"/>
      <c r="J87" s="167"/>
      <c r="K87" s="183"/>
      <c r="M87" s="177">
        <f t="shared" si="6"/>
        <v>0</v>
      </c>
      <c r="N87" s="177">
        <f t="shared" si="6"/>
        <v>0</v>
      </c>
    </row>
    <row r="88" spans="1:14" ht="15.75" x14ac:dyDescent="0.15">
      <c r="A88" s="178"/>
      <c r="B88" s="169"/>
      <c r="C88" s="134"/>
      <c r="D88" s="134"/>
      <c r="E88" s="134"/>
      <c r="F88" s="134"/>
      <c r="G88" s="184"/>
      <c r="H88" s="184"/>
      <c r="I88" s="167"/>
      <c r="J88" s="167"/>
      <c r="K88" s="183"/>
      <c r="M88" s="177">
        <f t="shared" si="6"/>
        <v>0</v>
      </c>
      <c r="N88" s="177">
        <f t="shared" si="6"/>
        <v>0</v>
      </c>
    </row>
    <row r="89" spans="1:14" ht="15.75" x14ac:dyDescent="0.15">
      <c r="A89" s="178"/>
      <c r="B89" s="169"/>
      <c r="C89" s="134"/>
      <c r="D89" s="134"/>
      <c r="E89" s="134"/>
      <c r="F89" s="134"/>
      <c r="G89" s="167"/>
      <c r="H89" s="167"/>
      <c r="I89" s="167"/>
      <c r="J89" s="167"/>
      <c r="K89" s="183"/>
      <c r="M89" s="177">
        <f t="shared" si="6"/>
        <v>0</v>
      </c>
      <c r="N89" s="177">
        <f t="shared" si="6"/>
        <v>0</v>
      </c>
    </row>
    <row r="90" spans="1:14" ht="15.75" x14ac:dyDescent="0.15">
      <c r="A90" s="178"/>
      <c r="B90" s="169"/>
      <c r="C90" s="134"/>
      <c r="D90" s="134"/>
      <c r="E90" s="134"/>
      <c r="F90" s="134"/>
      <c r="G90" s="167"/>
      <c r="H90" s="167"/>
      <c r="I90" s="167"/>
      <c r="J90" s="167"/>
      <c r="K90" s="183"/>
      <c r="M90" s="177">
        <f t="shared" si="6"/>
        <v>0</v>
      </c>
      <c r="N90" s="177">
        <f t="shared" si="6"/>
        <v>0</v>
      </c>
    </row>
    <row r="91" spans="1:14" ht="15.75" x14ac:dyDescent="0.15">
      <c r="A91" s="178"/>
      <c r="B91" s="169"/>
      <c r="C91" s="134"/>
      <c r="D91" s="134"/>
      <c r="E91" s="134"/>
      <c r="F91" s="134"/>
      <c r="G91" s="184"/>
      <c r="H91" s="184"/>
      <c r="I91" s="167"/>
      <c r="J91" s="167"/>
      <c r="K91" s="183"/>
      <c r="M91" s="177">
        <f t="shared" si="6"/>
        <v>0</v>
      </c>
      <c r="N91" s="177">
        <f t="shared" si="6"/>
        <v>0</v>
      </c>
    </row>
    <row r="92" spans="1:14" ht="15.75" x14ac:dyDescent="0.15">
      <c r="A92" s="178"/>
      <c r="B92" s="169"/>
      <c r="C92" s="134"/>
      <c r="D92" s="134"/>
      <c r="E92" s="134"/>
      <c r="F92" s="134"/>
      <c r="G92" s="184"/>
      <c r="H92" s="184"/>
      <c r="I92" s="167"/>
      <c r="J92" s="167"/>
      <c r="K92" s="183"/>
      <c r="M92" s="177">
        <f t="shared" si="6"/>
        <v>0</v>
      </c>
      <c r="N92" s="177">
        <f t="shared" si="6"/>
        <v>0</v>
      </c>
    </row>
    <row r="93" spans="1:14" ht="15.75" x14ac:dyDescent="0.15">
      <c r="A93" s="178"/>
      <c r="B93" s="169"/>
      <c r="C93" s="134"/>
      <c r="D93" s="134"/>
      <c r="E93" s="134"/>
      <c r="F93" s="134"/>
      <c r="G93" s="167"/>
      <c r="H93" s="167"/>
      <c r="I93" s="167"/>
      <c r="J93" s="167"/>
      <c r="K93" s="183"/>
      <c r="M93" s="177">
        <f t="shared" si="6"/>
        <v>0</v>
      </c>
      <c r="N93" s="177">
        <f t="shared" si="6"/>
        <v>0</v>
      </c>
    </row>
    <row r="94" spans="1:14" ht="15.75" x14ac:dyDescent="0.15">
      <c r="A94" s="178"/>
      <c r="B94" s="169"/>
      <c r="C94" s="134"/>
      <c r="D94" s="134"/>
      <c r="E94" s="134"/>
      <c r="F94" s="134"/>
      <c r="G94" s="167"/>
      <c r="H94" s="167"/>
      <c r="I94" s="167"/>
      <c r="J94" s="167"/>
      <c r="K94" s="183"/>
      <c r="M94" s="177">
        <f t="shared" si="6"/>
        <v>0</v>
      </c>
      <c r="N94" s="177">
        <f t="shared" si="6"/>
        <v>0</v>
      </c>
    </row>
    <row r="95" spans="1:14" ht="15.75" x14ac:dyDescent="0.15">
      <c r="A95" s="178"/>
      <c r="B95" s="169"/>
      <c r="C95" s="134"/>
      <c r="D95" s="134"/>
      <c r="E95" s="134"/>
      <c r="F95" s="134"/>
      <c r="G95" s="167"/>
      <c r="H95" s="167"/>
      <c r="I95" s="167"/>
      <c r="J95" s="167"/>
      <c r="K95" s="183"/>
      <c r="M95" s="177">
        <f t="shared" si="6"/>
        <v>0</v>
      </c>
      <c r="N95" s="177">
        <f t="shared" si="6"/>
        <v>0</v>
      </c>
    </row>
    <row r="96" spans="1:14" ht="15.75" x14ac:dyDescent="0.15">
      <c r="A96" s="178"/>
      <c r="B96" s="169"/>
      <c r="C96" s="134"/>
      <c r="D96" s="134"/>
      <c r="E96" s="134"/>
      <c r="F96" s="134"/>
      <c r="G96" s="167"/>
      <c r="H96" s="167"/>
      <c r="I96" s="167"/>
      <c r="J96" s="167"/>
      <c r="K96" s="183"/>
      <c r="M96" s="177">
        <f t="shared" si="6"/>
        <v>0</v>
      </c>
      <c r="N96" s="177">
        <f t="shared" si="6"/>
        <v>0</v>
      </c>
    </row>
    <row r="97" spans="1:14" ht="15.75" x14ac:dyDescent="0.15">
      <c r="A97" s="178"/>
      <c r="B97" s="169"/>
      <c r="C97" s="134"/>
      <c r="D97" s="134"/>
      <c r="E97" s="134"/>
      <c r="F97" s="134"/>
      <c r="G97" s="167"/>
      <c r="H97" s="167"/>
      <c r="I97" s="167"/>
      <c r="J97" s="167"/>
      <c r="K97" s="183"/>
      <c r="M97" s="177">
        <f t="shared" si="6"/>
        <v>0</v>
      </c>
      <c r="N97" s="177">
        <f t="shared" si="6"/>
        <v>0</v>
      </c>
    </row>
    <row r="98" spans="1:14" ht="15.75" x14ac:dyDescent="0.15">
      <c r="A98" s="178"/>
      <c r="B98" s="169"/>
      <c r="C98" s="134"/>
      <c r="D98" s="134"/>
      <c r="E98" s="134"/>
      <c r="F98" s="134"/>
      <c r="G98" s="167"/>
      <c r="H98" s="167"/>
      <c r="I98" s="167"/>
      <c r="J98" s="167"/>
      <c r="K98" s="183"/>
      <c r="M98" s="177">
        <f t="shared" si="6"/>
        <v>0</v>
      </c>
      <c r="N98" s="177">
        <f t="shared" si="6"/>
        <v>0</v>
      </c>
    </row>
    <row r="99" spans="1:14" ht="15.75" x14ac:dyDescent="0.15">
      <c r="A99" s="178"/>
      <c r="B99" s="169"/>
      <c r="C99" s="134"/>
      <c r="D99" s="134"/>
      <c r="E99" s="134"/>
      <c r="F99" s="134"/>
      <c r="G99" s="167"/>
      <c r="H99" s="167"/>
      <c r="I99" s="167"/>
      <c r="J99" s="167"/>
      <c r="K99" s="183"/>
      <c r="M99" s="177">
        <f t="shared" si="6"/>
        <v>0</v>
      </c>
      <c r="N99" s="177">
        <f t="shared" si="6"/>
        <v>0</v>
      </c>
    </row>
    <row r="100" spans="1:14" ht="15.75" x14ac:dyDescent="0.15">
      <c r="A100" s="178"/>
      <c r="B100" s="169"/>
      <c r="C100" s="134"/>
      <c r="D100" s="134"/>
      <c r="E100" s="134"/>
      <c r="F100" s="134"/>
      <c r="G100" s="167"/>
      <c r="H100" s="167"/>
      <c r="I100" s="167"/>
      <c r="J100" s="167"/>
      <c r="K100" s="183"/>
      <c r="M100" s="177">
        <f t="shared" si="6"/>
        <v>0</v>
      </c>
      <c r="N100" s="177">
        <f t="shared" si="6"/>
        <v>0</v>
      </c>
    </row>
    <row r="101" spans="1:14" ht="15.75" x14ac:dyDescent="0.15">
      <c r="A101" s="178"/>
      <c r="B101" s="169"/>
      <c r="C101" s="134"/>
      <c r="D101" s="134"/>
      <c r="E101" s="134"/>
      <c r="F101" s="134"/>
      <c r="G101" s="167"/>
      <c r="H101" s="167"/>
      <c r="I101" s="167"/>
      <c r="J101" s="167"/>
      <c r="K101" s="183"/>
      <c r="M101" s="177">
        <f t="shared" si="6"/>
        <v>0</v>
      </c>
      <c r="N101" s="177">
        <f t="shared" si="6"/>
        <v>0</v>
      </c>
    </row>
    <row r="102" spans="1:14" ht="15.75" x14ac:dyDescent="0.15">
      <c r="A102" s="178"/>
      <c r="B102" s="169"/>
      <c r="C102" s="134"/>
      <c r="D102" s="134"/>
      <c r="E102" s="134"/>
      <c r="F102" s="134"/>
      <c r="G102" s="167"/>
      <c r="H102" s="167"/>
      <c r="I102" s="167"/>
      <c r="J102" s="167"/>
      <c r="K102" s="183"/>
      <c r="M102" s="177">
        <f t="shared" si="6"/>
        <v>0</v>
      </c>
      <c r="N102" s="177">
        <f t="shared" si="6"/>
        <v>0</v>
      </c>
    </row>
    <row r="103" spans="1:14" ht="15.75" x14ac:dyDescent="0.15">
      <c r="A103" s="178"/>
      <c r="B103" s="169"/>
      <c r="C103" s="134"/>
      <c r="D103" s="134"/>
      <c r="E103" s="134"/>
      <c r="F103" s="134"/>
      <c r="G103" s="167"/>
      <c r="H103" s="167"/>
      <c r="I103" s="167"/>
      <c r="J103" s="167"/>
      <c r="K103" s="183"/>
      <c r="M103" s="177">
        <f t="shared" si="6"/>
        <v>0</v>
      </c>
      <c r="N103" s="177">
        <f t="shared" si="6"/>
        <v>0</v>
      </c>
    </row>
    <row r="104" spans="1:14" ht="15.75" x14ac:dyDescent="0.15">
      <c r="A104" s="178"/>
      <c r="B104" s="169"/>
      <c r="C104" s="134"/>
      <c r="D104" s="134"/>
      <c r="E104" s="134"/>
      <c r="F104" s="134"/>
      <c r="G104" s="184"/>
      <c r="H104" s="184"/>
      <c r="I104" s="184"/>
      <c r="J104" s="184"/>
      <c r="K104" s="185"/>
      <c r="M104" s="177">
        <f t="shared" si="6"/>
        <v>0</v>
      </c>
      <c r="N104" s="177">
        <f t="shared" si="6"/>
        <v>0</v>
      </c>
    </row>
    <row r="105" spans="1:14" ht="15.75" x14ac:dyDescent="0.15">
      <c r="A105" s="178"/>
      <c r="B105" s="169"/>
      <c r="C105" s="134"/>
      <c r="D105" s="134"/>
      <c r="E105" s="134"/>
      <c r="F105" s="134"/>
      <c r="G105" s="167"/>
      <c r="H105" s="167"/>
      <c r="I105" s="167"/>
      <c r="J105" s="167"/>
      <c r="K105" s="185"/>
      <c r="M105" s="177">
        <f t="shared" si="6"/>
        <v>0</v>
      </c>
      <c r="N105" s="177">
        <f t="shared" si="6"/>
        <v>0</v>
      </c>
    </row>
    <row r="106" spans="1:14" ht="15.75" x14ac:dyDescent="0.15">
      <c r="A106" s="178"/>
      <c r="B106" s="169"/>
      <c r="C106" s="134"/>
      <c r="D106" s="134"/>
      <c r="E106" s="134"/>
      <c r="F106" s="134"/>
      <c r="G106" s="184"/>
      <c r="H106" s="184"/>
      <c r="I106" s="184"/>
      <c r="J106" s="184"/>
      <c r="K106" s="183"/>
      <c r="M106" s="177">
        <f t="shared" si="6"/>
        <v>0</v>
      </c>
      <c r="N106" s="177">
        <f t="shared" si="6"/>
        <v>0</v>
      </c>
    </row>
    <row r="107" spans="1:14" ht="15.75" x14ac:dyDescent="0.15">
      <c r="A107" s="186"/>
      <c r="B107" s="169"/>
      <c r="C107" s="134"/>
      <c r="D107" s="134"/>
      <c r="E107" s="134"/>
      <c r="F107" s="134"/>
      <c r="G107" s="184"/>
      <c r="H107" s="184"/>
      <c r="I107" s="184"/>
      <c r="J107" s="184"/>
      <c r="K107" s="185"/>
      <c r="M107" s="177">
        <f t="shared" si="6"/>
        <v>0</v>
      </c>
      <c r="N107" s="177">
        <f t="shared" si="6"/>
        <v>0</v>
      </c>
    </row>
    <row r="108" spans="1:14" ht="15.75" x14ac:dyDescent="0.15">
      <c r="A108" s="186"/>
      <c r="B108" s="169"/>
      <c r="C108" s="134"/>
      <c r="D108" s="134"/>
      <c r="E108" s="134"/>
      <c r="F108" s="134"/>
      <c r="G108" s="184"/>
      <c r="H108" s="184"/>
      <c r="I108" s="184"/>
      <c r="J108" s="184"/>
      <c r="K108" s="185"/>
      <c r="M108" s="177">
        <f t="shared" si="6"/>
        <v>0</v>
      </c>
      <c r="N108" s="177">
        <f t="shared" si="6"/>
        <v>0</v>
      </c>
    </row>
    <row r="109" spans="1:14" ht="15.75" x14ac:dyDescent="0.15">
      <c r="A109" s="186"/>
      <c r="B109" s="169"/>
      <c r="C109" s="134"/>
      <c r="D109" s="134"/>
      <c r="E109" s="134"/>
      <c r="F109" s="134"/>
      <c r="G109" s="184"/>
      <c r="H109" s="184"/>
      <c r="I109" s="184"/>
      <c r="J109" s="184"/>
      <c r="K109" s="183"/>
      <c r="M109" s="177">
        <f t="shared" si="6"/>
        <v>0</v>
      </c>
      <c r="N109" s="177">
        <f t="shared" si="6"/>
        <v>0</v>
      </c>
    </row>
    <row r="110" spans="1:14" ht="15.75" x14ac:dyDescent="0.15">
      <c r="A110" s="186"/>
      <c r="B110" s="169"/>
      <c r="C110" s="134"/>
      <c r="D110" s="134"/>
      <c r="E110" s="134"/>
      <c r="F110" s="134"/>
      <c r="G110" s="184"/>
      <c r="H110" s="184"/>
      <c r="I110" s="184"/>
      <c r="J110" s="184"/>
      <c r="K110" s="183"/>
      <c r="M110" s="177">
        <f t="shared" si="6"/>
        <v>0</v>
      </c>
      <c r="N110" s="177">
        <f t="shared" si="6"/>
        <v>0</v>
      </c>
    </row>
    <row r="111" spans="1:14" ht="15.75" x14ac:dyDescent="0.15">
      <c r="A111" s="186"/>
      <c r="B111" s="169"/>
      <c r="C111" s="134"/>
      <c r="D111" s="134"/>
      <c r="E111" s="134"/>
      <c r="F111" s="134"/>
      <c r="G111" s="184"/>
      <c r="H111" s="184"/>
      <c r="I111" s="184"/>
      <c r="J111" s="184"/>
      <c r="K111" s="183"/>
      <c r="M111" s="177">
        <f t="shared" si="6"/>
        <v>0</v>
      </c>
      <c r="N111" s="177">
        <f t="shared" si="6"/>
        <v>0</v>
      </c>
    </row>
    <row r="112" spans="1:14" ht="15.75" x14ac:dyDescent="0.15">
      <c r="A112" s="187"/>
      <c r="B112" s="169"/>
      <c r="C112" s="166"/>
      <c r="D112" s="166"/>
      <c r="E112" s="166"/>
      <c r="F112" s="166"/>
      <c r="G112" s="184"/>
      <c r="H112" s="184"/>
      <c r="I112" s="184"/>
      <c r="J112" s="184"/>
      <c r="K112" s="183"/>
      <c r="M112" s="177">
        <f t="shared" si="6"/>
        <v>0</v>
      </c>
      <c r="N112" s="177">
        <f t="shared" si="6"/>
        <v>0</v>
      </c>
    </row>
    <row r="113" spans="1:14" ht="15.75" x14ac:dyDescent="0.15">
      <c r="A113" s="187"/>
      <c r="B113" s="169"/>
      <c r="C113" s="134"/>
      <c r="D113" s="134"/>
      <c r="E113" s="134"/>
      <c r="F113" s="134"/>
      <c r="G113" s="184"/>
      <c r="H113" s="184"/>
      <c r="I113" s="184"/>
      <c r="J113" s="184"/>
      <c r="K113" s="183"/>
      <c r="M113" s="177">
        <f t="shared" si="6"/>
        <v>0</v>
      </c>
      <c r="N113" s="177">
        <f t="shared" si="6"/>
        <v>0</v>
      </c>
    </row>
    <row r="114" spans="1:14" ht="15.75" x14ac:dyDescent="0.15">
      <c r="A114" s="187"/>
      <c r="B114" s="169"/>
      <c r="C114" s="134"/>
      <c r="D114" s="134"/>
      <c r="E114" s="134"/>
      <c r="F114" s="134"/>
      <c r="G114" s="184"/>
      <c r="H114" s="184"/>
      <c r="I114" s="184"/>
      <c r="J114" s="184"/>
      <c r="K114" s="183"/>
      <c r="M114" s="177">
        <f t="shared" si="6"/>
        <v>0</v>
      </c>
      <c r="N114" s="177">
        <f t="shared" si="6"/>
        <v>0</v>
      </c>
    </row>
    <row r="115" spans="1:14" ht="15.75" x14ac:dyDescent="0.15">
      <c r="A115" s="187"/>
      <c r="B115" s="169"/>
      <c r="C115" s="134"/>
      <c r="D115" s="134"/>
      <c r="E115" s="134"/>
      <c r="F115" s="134"/>
      <c r="G115" s="184"/>
      <c r="H115" s="184"/>
      <c r="I115" s="184"/>
      <c r="J115" s="184"/>
      <c r="K115" s="183"/>
      <c r="M115" s="177">
        <f t="shared" si="6"/>
        <v>0</v>
      </c>
      <c r="N115" s="177">
        <f t="shared" si="6"/>
        <v>0</v>
      </c>
    </row>
    <row r="116" spans="1:14" ht="15.75" x14ac:dyDescent="0.15">
      <c r="A116" s="187"/>
      <c r="B116" s="169"/>
      <c r="C116" s="134"/>
      <c r="D116" s="134"/>
      <c r="E116" s="134"/>
      <c r="F116" s="134"/>
      <c r="G116" s="184"/>
      <c r="H116" s="184"/>
      <c r="I116" s="184"/>
      <c r="J116" s="184"/>
      <c r="K116" s="183"/>
      <c r="M116" s="177">
        <f t="shared" si="6"/>
        <v>0</v>
      </c>
      <c r="N116" s="177">
        <f t="shared" si="6"/>
        <v>0</v>
      </c>
    </row>
    <row r="117" spans="1:14" ht="15.75" x14ac:dyDescent="0.15">
      <c r="A117" s="187"/>
      <c r="B117" s="169"/>
      <c r="C117" s="134"/>
      <c r="D117" s="134"/>
      <c r="E117" s="134"/>
      <c r="F117" s="134"/>
      <c r="G117" s="184"/>
      <c r="H117" s="184"/>
      <c r="I117" s="184"/>
      <c r="J117" s="184"/>
      <c r="K117" s="183"/>
      <c r="M117" s="177">
        <f t="shared" si="6"/>
        <v>0</v>
      </c>
      <c r="N117" s="177">
        <f t="shared" si="6"/>
        <v>0</v>
      </c>
    </row>
    <row r="118" spans="1:14" ht="15.75" x14ac:dyDescent="0.15">
      <c r="A118" s="187"/>
      <c r="B118" s="169"/>
      <c r="C118" s="134"/>
      <c r="D118" s="134"/>
      <c r="E118" s="134"/>
      <c r="F118" s="134"/>
      <c r="G118" s="184"/>
      <c r="H118" s="184"/>
      <c r="I118" s="184"/>
      <c r="J118" s="184"/>
      <c r="K118" s="183"/>
      <c r="M118" s="177">
        <f t="shared" si="6"/>
        <v>0</v>
      </c>
      <c r="N118" s="177">
        <f t="shared" si="6"/>
        <v>0</v>
      </c>
    </row>
    <row r="119" spans="1:14" ht="15.75" x14ac:dyDescent="0.15">
      <c r="A119" s="187"/>
      <c r="B119" s="169"/>
      <c r="C119" s="134"/>
      <c r="D119" s="134"/>
      <c r="E119" s="134"/>
      <c r="F119" s="134"/>
      <c r="G119" s="184"/>
      <c r="H119" s="184"/>
      <c r="I119" s="184"/>
      <c r="J119" s="184"/>
      <c r="K119" s="183"/>
      <c r="M119" s="177">
        <f t="shared" si="6"/>
        <v>0</v>
      </c>
      <c r="N119" s="177">
        <f t="shared" si="6"/>
        <v>0</v>
      </c>
    </row>
    <row r="120" spans="1:14" ht="15.75" x14ac:dyDescent="0.15">
      <c r="A120" s="187"/>
      <c r="B120" s="169"/>
      <c r="C120" s="134"/>
      <c r="D120" s="134"/>
      <c r="E120" s="134"/>
      <c r="F120" s="134"/>
      <c r="G120" s="184"/>
      <c r="H120" s="184"/>
      <c r="I120" s="184"/>
      <c r="J120" s="184"/>
      <c r="K120" s="183"/>
      <c r="M120" s="177">
        <f t="shared" si="6"/>
        <v>0</v>
      </c>
      <c r="N120" s="177">
        <f t="shared" si="6"/>
        <v>0</v>
      </c>
    </row>
    <row r="121" spans="1:14" ht="15.75" x14ac:dyDescent="0.15">
      <c r="A121" s="187"/>
      <c r="B121" s="169"/>
      <c r="C121" s="166"/>
      <c r="D121" s="166"/>
      <c r="E121" s="166"/>
      <c r="F121" s="166"/>
      <c r="G121" s="184"/>
      <c r="H121" s="184"/>
      <c r="I121" s="184"/>
      <c r="J121" s="184"/>
      <c r="K121" s="183"/>
      <c r="M121" s="177">
        <f t="shared" si="6"/>
        <v>0</v>
      </c>
      <c r="N121" s="177">
        <f t="shared" si="6"/>
        <v>0</v>
      </c>
    </row>
    <row r="122" spans="1:14" ht="15.75" x14ac:dyDescent="0.15">
      <c r="A122" s="187"/>
      <c r="B122" s="169"/>
      <c r="C122" s="134"/>
      <c r="D122" s="134"/>
      <c r="E122" s="134"/>
      <c r="F122" s="134"/>
      <c r="G122" s="184"/>
      <c r="H122" s="184"/>
      <c r="I122" s="184"/>
      <c r="J122" s="184"/>
      <c r="K122" s="183"/>
      <c r="M122" s="177">
        <f t="shared" si="6"/>
        <v>0</v>
      </c>
      <c r="N122" s="177">
        <f t="shared" si="6"/>
        <v>0</v>
      </c>
    </row>
    <row r="123" spans="1:14" ht="15.75" x14ac:dyDescent="0.15">
      <c r="A123" s="187"/>
      <c r="B123" s="169"/>
      <c r="C123" s="134"/>
      <c r="D123" s="134"/>
      <c r="E123" s="134"/>
      <c r="F123" s="134"/>
      <c r="G123" s="184"/>
      <c r="H123" s="184"/>
      <c r="I123" s="184"/>
      <c r="J123" s="184"/>
      <c r="K123" s="183"/>
      <c r="M123" s="177">
        <f t="shared" si="6"/>
        <v>0</v>
      </c>
      <c r="N123" s="177">
        <f t="shared" si="6"/>
        <v>0</v>
      </c>
    </row>
    <row r="124" spans="1:14" ht="15.75" x14ac:dyDescent="0.15">
      <c r="A124" s="187"/>
      <c r="B124" s="169"/>
      <c r="C124" s="188"/>
      <c r="D124" s="188"/>
      <c r="E124" s="188"/>
      <c r="F124" s="188"/>
      <c r="G124" s="184"/>
      <c r="H124" s="184"/>
      <c r="I124" s="184"/>
      <c r="J124" s="184"/>
      <c r="K124" s="183"/>
      <c r="M124" s="177">
        <f t="shared" si="6"/>
        <v>0</v>
      </c>
      <c r="N124" s="177">
        <f t="shared" si="6"/>
        <v>0</v>
      </c>
    </row>
    <row r="125" spans="1:14" ht="15.75" x14ac:dyDescent="0.15">
      <c r="A125" s="187"/>
      <c r="B125" s="169"/>
      <c r="C125" s="188"/>
      <c r="D125" s="188"/>
      <c r="E125" s="188"/>
      <c r="F125" s="188"/>
      <c r="G125" s="184"/>
      <c r="H125" s="184"/>
      <c r="I125" s="184"/>
      <c r="J125" s="184"/>
      <c r="K125" s="183"/>
      <c r="M125" s="177">
        <f t="shared" si="6"/>
        <v>0</v>
      </c>
      <c r="N125" s="177">
        <f t="shared" si="6"/>
        <v>0</v>
      </c>
    </row>
    <row r="126" spans="1:14" ht="15.75" x14ac:dyDescent="0.15">
      <c r="A126" s="187"/>
      <c r="B126" s="169"/>
      <c r="C126" s="188"/>
      <c r="D126" s="188"/>
      <c r="E126" s="188"/>
      <c r="F126" s="188"/>
      <c r="G126" s="184"/>
      <c r="H126" s="184"/>
      <c r="I126" s="184"/>
      <c r="J126" s="184"/>
      <c r="K126" s="183"/>
      <c r="M126" s="177">
        <f t="shared" si="6"/>
        <v>0</v>
      </c>
      <c r="N126" s="177">
        <f t="shared" si="6"/>
        <v>0</v>
      </c>
    </row>
    <row r="127" spans="1:14" ht="15.75" x14ac:dyDescent="0.15">
      <c r="A127" s="187"/>
      <c r="B127" s="169"/>
      <c r="C127" s="134"/>
      <c r="D127" s="134"/>
      <c r="E127" s="134"/>
      <c r="F127" s="134"/>
      <c r="G127" s="184"/>
      <c r="H127" s="184"/>
      <c r="I127" s="184"/>
      <c r="J127" s="184"/>
      <c r="K127" s="183"/>
      <c r="M127" s="177">
        <f t="shared" si="6"/>
        <v>0</v>
      </c>
      <c r="N127" s="177">
        <f t="shared" si="6"/>
        <v>0</v>
      </c>
    </row>
    <row r="128" spans="1:14" ht="15.75" x14ac:dyDescent="0.15">
      <c r="A128" s="187"/>
      <c r="B128" s="169"/>
      <c r="C128" s="134"/>
      <c r="D128" s="134"/>
      <c r="E128" s="134"/>
      <c r="F128" s="134"/>
      <c r="G128" s="184"/>
      <c r="H128" s="184"/>
      <c r="I128" s="184"/>
      <c r="J128" s="184"/>
      <c r="K128" s="183"/>
      <c r="M128" s="177">
        <f t="shared" si="6"/>
        <v>0</v>
      </c>
      <c r="N128" s="177">
        <f t="shared" si="6"/>
        <v>0</v>
      </c>
    </row>
    <row r="129" spans="1:14" ht="15.75" x14ac:dyDescent="0.15">
      <c r="A129" s="187"/>
      <c r="B129" s="169"/>
      <c r="C129" s="134"/>
      <c r="D129" s="134"/>
      <c r="E129" s="134"/>
      <c r="F129" s="134"/>
      <c r="G129" s="184"/>
      <c r="H129" s="184"/>
      <c r="I129" s="184"/>
      <c r="J129" s="184"/>
      <c r="K129" s="185"/>
      <c r="M129" s="177">
        <f t="shared" si="6"/>
        <v>0</v>
      </c>
      <c r="N129" s="177">
        <f t="shared" si="6"/>
        <v>0</v>
      </c>
    </row>
    <row r="130" spans="1:14" ht="15.75" x14ac:dyDescent="0.15">
      <c r="A130" s="187"/>
      <c r="B130" s="169"/>
      <c r="C130" s="134"/>
      <c r="D130" s="134"/>
      <c r="E130" s="134"/>
      <c r="F130" s="134"/>
      <c r="G130" s="184"/>
      <c r="H130" s="184"/>
      <c r="I130" s="184"/>
      <c r="J130" s="184"/>
      <c r="K130" s="185"/>
      <c r="M130" s="177">
        <f t="shared" si="6"/>
        <v>0</v>
      </c>
      <c r="N130" s="177">
        <f t="shared" si="6"/>
        <v>0</v>
      </c>
    </row>
    <row r="131" spans="1:14" ht="15.75" x14ac:dyDescent="0.15">
      <c r="A131" s="187"/>
      <c r="B131" s="169"/>
      <c r="C131" s="134"/>
      <c r="D131" s="134"/>
      <c r="E131" s="134"/>
      <c r="F131" s="134"/>
      <c r="G131" s="184"/>
      <c r="H131" s="184"/>
      <c r="I131" s="184"/>
      <c r="J131" s="184"/>
      <c r="K131" s="185"/>
      <c r="M131" s="177">
        <f t="shared" si="6"/>
        <v>0</v>
      </c>
      <c r="N131" s="177">
        <f t="shared" si="6"/>
        <v>0</v>
      </c>
    </row>
    <row r="132" spans="1:14" ht="15.75" x14ac:dyDescent="0.15">
      <c r="A132" s="187"/>
      <c r="B132" s="169"/>
      <c r="C132" s="134"/>
      <c r="D132" s="134"/>
      <c r="E132" s="134"/>
      <c r="F132" s="134"/>
      <c r="G132" s="184"/>
      <c r="H132" s="184"/>
      <c r="I132" s="184"/>
      <c r="J132" s="184"/>
      <c r="K132" s="185"/>
      <c r="M132" s="177">
        <f t="shared" si="6"/>
        <v>0</v>
      </c>
      <c r="N132" s="177">
        <f t="shared" si="6"/>
        <v>0</v>
      </c>
    </row>
    <row r="133" spans="1:14" ht="15.75" x14ac:dyDescent="0.15">
      <c r="A133" s="187"/>
      <c r="B133" s="169"/>
      <c r="C133" s="134"/>
      <c r="D133" s="134"/>
      <c r="E133" s="134"/>
      <c r="F133" s="134"/>
      <c r="G133" s="184"/>
      <c r="H133" s="184"/>
      <c r="I133" s="184"/>
      <c r="J133" s="184"/>
      <c r="K133" s="185"/>
      <c r="M133" s="177">
        <f t="shared" si="6"/>
        <v>0</v>
      </c>
      <c r="N133" s="177">
        <f t="shared" si="6"/>
        <v>0</v>
      </c>
    </row>
    <row r="134" spans="1:14" ht="15.75" x14ac:dyDescent="0.15">
      <c r="A134" s="187"/>
      <c r="B134" s="169"/>
      <c r="C134" s="134"/>
      <c r="D134" s="134"/>
      <c r="E134" s="134"/>
      <c r="F134" s="134"/>
      <c r="G134" s="184"/>
      <c r="H134" s="184"/>
      <c r="I134" s="184"/>
      <c r="J134" s="184"/>
      <c r="K134" s="185"/>
      <c r="M134" s="177">
        <f t="shared" si="6"/>
        <v>0</v>
      </c>
      <c r="N134" s="177">
        <f t="shared" si="6"/>
        <v>0</v>
      </c>
    </row>
    <row r="135" spans="1:14" ht="15.75" x14ac:dyDescent="0.15">
      <c r="A135" s="187"/>
      <c r="B135" s="169"/>
      <c r="C135" s="134"/>
      <c r="D135" s="134"/>
      <c r="E135" s="134"/>
      <c r="F135" s="134"/>
      <c r="G135" s="184"/>
      <c r="H135" s="184"/>
      <c r="I135" s="184"/>
      <c r="J135" s="184"/>
      <c r="K135" s="134"/>
      <c r="M135" s="177">
        <f t="shared" si="6"/>
        <v>0</v>
      </c>
      <c r="N135" s="177">
        <f t="shared" si="6"/>
        <v>0</v>
      </c>
    </row>
    <row r="136" spans="1:14" ht="15.75" x14ac:dyDescent="0.15">
      <c r="A136" s="187"/>
      <c r="B136" s="169"/>
      <c r="C136" s="134"/>
      <c r="D136" s="134"/>
      <c r="E136" s="134"/>
      <c r="F136" s="134"/>
      <c r="G136" s="184"/>
      <c r="H136" s="184"/>
      <c r="I136" s="184"/>
      <c r="J136" s="184"/>
      <c r="K136" s="134"/>
      <c r="M136" s="177">
        <f t="shared" si="6"/>
        <v>0</v>
      </c>
      <c r="N136" s="177">
        <f t="shared" si="6"/>
        <v>0</v>
      </c>
    </row>
    <row r="137" spans="1:14" ht="15.75" x14ac:dyDescent="0.15">
      <c r="A137" s="187"/>
      <c r="B137" s="169"/>
      <c r="C137" s="134"/>
      <c r="D137" s="134"/>
      <c r="E137" s="134"/>
      <c r="F137" s="134"/>
      <c r="G137" s="184"/>
      <c r="H137" s="184"/>
      <c r="I137" s="184"/>
      <c r="J137" s="184"/>
      <c r="K137" s="134"/>
      <c r="M137" s="177">
        <f t="shared" si="6"/>
        <v>0</v>
      </c>
      <c r="N137" s="177">
        <f t="shared" si="6"/>
        <v>0</v>
      </c>
    </row>
    <row r="138" spans="1:14" ht="15.75" x14ac:dyDescent="0.15">
      <c r="A138" s="187"/>
      <c r="B138" s="169"/>
      <c r="C138" s="134"/>
      <c r="D138" s="134"/>
      <c r="E138" s="134"/>
      <c r="F138" s="134"/>
      <c r="G138" s="184"/>
      <c r="H138" s="184"/>
      <c r="I138" s="184"/>
      <c r="J138" s="184"/>
      <c r="K138" s="134"/>
      <c r="M138" s="177">
        <f t="shared" si="6"/>
        <v>0</v>
      </c>
      <c r="N138" s="177">
        <f t="shared" si="6"/>
        <v>0</v>
      </c>
    </row>
    <row r="139" spans="1:14" ht="15.75" x14ac:dyDescent="0.15">
      <c r="A139" s="187"/>
      <c r="B139" s="169"/>
      <c r="C139" s="134"/>
      <c r="D139" s="134"/>
      <c r="E139" s="134"/>
      <c r="F139" s="134"/>
      <c r="G139" s="184"/>
      <c r="H139" s="184"/>
      <c r="I139" s="184"/>
      <c r="J139" s="184"/>
      <c r="K139" s="134"/>
      <c r="M139" s="177">
        <f t="shared" si="6"/>
        <v>0</v>
      </c>
      <c r="N139" s="177">
        <f t="shared" si="6"/>
        <v>0</v>
      </c>
    </row>
    <row r="140" spans="1:14" ht="15.75" x14ac:dyDescent="0.15">
      <c r="A140" s="187"/>
      <c r="B140" s="169"/>
      <c r="C140" s="134"/>
      <c r="D140" s="134"/>
      <c r="E140" s="134"/>
      <c r="F140" s="134"/>
      <c r="G140" s="184"/>
      <c r="H140" s="184"/>
      <c r="I140" s="184"/>
      <c r="J140" s="184"/>
      <c r="K140" s="134"/>
      <c r="M140" s="177">
        <f t="shared" si="6"/>
        <v>0</v>
      </c>
      <c r="N140" s="177">
        <f t="shared" si="6"/>
        <v>0</v>
      </c>
    </row>
    <row r="141" spans="1:14" ht="15.75" x14ac:dyDescent="0.15">
      <c r="A141" s="187"/>
      <c r="B141" s="169"/>
      <c r="C141" s="134"/>
      <c r="D141" s="134"/>
      <c r="E141" s="134"/>
      <c r="F141" s="134"/>
      <c r="G141" s="184"/>
      <c r="H141" s="184"/>
      <c r="I141" s="184"/>
      <c r="J141" s="184"/>
      <c r="K141" s="134"/>
      <c r="M141" s="177">
        <f t="shared" si="6"/>
        <v>0</v>
      </c>
      <c r="N141" s="177">
        <f t="shared" si="6"/>
        <v>0</v>
      </c>
    </row>
    <row r="142" spans="1:14" ht="15.75" x14ac:dyDescent="0.15">
      <c r="A142" s="187"/>
      <c r="B142" s="169"/>
      <c r="C142" s="134"/>
      <c r="D142" s="134"/>
      <c r="E142" s="134"/>
      <c r="F142" s="134"/>
      <c r="G142" s="184"/>
      <c r="H142" s="184"/>
      <c r="I142" s="184"/>
      <c r="J142" s="184"/>
      <c r="K142" s="134"/>
      <c r="M142" s="177">
        <f t="shared" si="6"/>
        <v>0</v>
      </c>
      <c r="N142" s="177">
        <f t="shared" si="6"/>
        <v>0</v>
      </c>
    </row>
    <row r="143" spans="1:14" ht="15.75" x14ac:dyDescent="0.15">
      <c r="A143" s="187"/>
      <c r="B143" s="169"/>
      <c r="C143" s="134"/>
      <c r="D143" s="134"/>
      <c r="E143" s="134"/>
      <c r="F143" s="134"/>
      <c r="G143" s="184"/>
      <c r="H143" s="184"/>
      <c r="I143" s="184"/>
      <c r="J143" s="184"/>
      <c r="K143" s="134"/>
      <c r="M143" s="177">
        <f t="shared" ref="M143:N158" si="7">G143*1000/$M$7/1000000</f>
        <v>0</v>
      </c>
      <c r="N143" s="177">
        <f t="shared" si="7"/>
        <v>0</v>
      </c>
    </row>
    <row r="144" spans="1:14" ht="15.75" x14ac:dyDescent="0.15">
      <c r="A144" s="187"/>
      <c r="B144" s="169"/>
      <c r="C144" s="134"/>
      <c r="D144" s="134"/>
      <c r="E144" s="134"/>
      <c r="F144" s="134"/>
      <c r="G144" s="184"/>
      <c r="H144" s="184"/>
      <c r="I144" s="184"/>
      <c r="J144" s="184"/>
      <c r="K144" s="134"/>
      <c r="M144" s="177">
        <f t="shared" si="7"/>
        <v>0</v>
      </c>
      <c r="N144" s="177">
        <f t="shared" si="7"/>
        <v>0</v>
      </c>
    </row>
    <row r="145" spans="1:14" ht="15.75" x14ac:dyDescent="0.15">
      <c r="A145" s="187"/>
      <c r="B145" s="169"/>
      <c r="C145" s="134"/>
      <c r="D145" s="134"/>
      <c r="E145" s="134"/>
      <c r="F145" s="134"/>
      <c r="G145" s="184"/>
      <c r="H145" s="184"/>
      <c r="I145" s="184"/>
      <c r="J145" s="184"/>
      <c r="K145" s="134"/>
      <c r="M145" s="177">
        <f t="shared" si="7"/>
        <v>0</v>
      </c>
      <c r="N145" s="177">
        <f t="shared" si="7"/>
        <v>0</v>
      </c>
    </row>
    <row r="146" spans="1:14" ht="15.75" x14ac:dyDescent="0.15">
      <c r="A146" s="187"/>
      <c r="B146" s="169"/>
      <c r="C146" s="134"/>
      <c r="D146" s="134"/>
      <c r="E146" s="134"/>
      <c r="F146" s="134"/>
      <c r="G146" s="184"/>
      <c r="H146" s="184"/>
      <c r="I146" s="184"/>
      <c r="J146" s="184"/>
      <c r="K146" s="134"/>
      <c r="M146" s="177">
        <f t="shared" si="7"/>
        <v>0</v>
      </c>
      <c r="N146" s="177">
        <f t="shared" si="7"/>
        <v>0</v>
      </c>
    </row>
    <row r="147" spans="1:14" ht="15.75" x14ac:dyDescent="0.15">
      <c r="A147" s="187"/>
      <c r="B147" s="169"/>
      <c r="C147" s="134"/>
      <c r="D147" s="134"/>
      <c r="E147" s="134"/>
      <c r="F147" s="134"/>
      <c r="G147" s="184"/>
      <c r="H147" s="184"/>
      <c r="I147" s="184"/>
      <c r="J147" s="184"/>
      <c r="K147" s="134"/>
      <c r="M147" s="177">
        <f t="shared" si="7"/>
        <v>0</v>
      </c>
      <c r="N147" s="177">
        <f t="shared" si="7"/>
        <v>0</v>
      </c>
    </row>
    <row r="148" spans="1:14" ht="15.75" x14ac:dyDescent="0.15">
      <c r="A148" s="187"/>
      <c r="B148" s="169"/>
      <c r="C148" s="134"/>
      <c r="D148" s="134"/>
      <c r="E148" s="134"/>
      <c r="F148" s="134"/>
      <c r="G148" s="184"/>
      <c r="H148" s="184"/>
      <c r="I148" s="184"/>
      <c r="J148" s="184"/>
      <c r="K148" s="134"/>
      <c r="M148" s="177">
        <f t="shared" si="7"/>
        <v>0</v>
      </c>
      <c r="N148" s="177">
        <f t="shared" si="7"/>
        <v>0</v>
      </c>
    </row>
    <row r="149" spans="1:14" ht="15.75" x14ac:dyDescent="0.15">
      <c r="A149" s="187"/>
      <c r="B149" s="169"/>
      <c r="C149" s="134"/>
      <c r="D149" s="134"/>
      <c r="E149" s="134"/>
      <c r="F149" s="134"/>
      <c r="G149" s="184"/>
      <c r="H149" s="184"/>
      <c r="I149" s="184"/>
      <c r="J149" s="184"/>
      <c r="K149" s="134"/>
      <c r="M149" s="177">
        <f t="shared" si="7"/>
        <v>0</v>
      </c>
      <c r="N149" s="177">
        <f t="shared" si="7"/>
        <v>0</v>
      </c>
    </row>
    <row r="150" spans="1:14" ht="15.75" x14ac:dyDescent="0.15">
      <c r="A150" s="187"/>
      <c r="B150" s="169"/>
      <c r="C150" s="134"/>
      <c r="D150" s="134"/>
      <c r="E150" s="134"/>
      <c r="F150" s="134"/>
      <c r="G150" s="184"/>
      <c r="H150" s="184"/>
      <c r="I150" s="184"/>
      <c r="J150" s="184"/>
      <c r="K150" s="134"/>
      <c r="M150" s="177">
        <f t="shared" si="7"/>
        <v>0</v>
      </c>
      <c r="N150" s="177">
        <f t="shared" si="7"/>
        <v>0</v>
      </c>
    </row>
    <row r="151" spans="1:14" ht="15.75" x14ac:dyDescent="0.15">
      <c r="A151" s="187"/>
      <c r="B151" s="169"/>
      <c r="C151" s="134"/>
      <c r="D151" s="134"/>
      <c r="E151" s="134"/>
      <c r="F151" s="134"/>
      <c r="G151" s="184"/>
      <c r="H151" s="184"/>
      <c r="I151" s="184"/>
      <c r="J151" s="184"/>
      <c r="K151" s="134"/>
      <c r="M151" s="177">
        <f t="shared" si="7"/>
        <v>0</v>
      </c>
      <c r="N151" s="177">
        <f t="shared" si="7"/>
        <v>0</v>
      </c>
    </row>
    <row r="152" spans="1:14" ht="15.75" x14ac:dyDescent="0.15">
      <c r="A152" s="187"/>
      <c r="B152" s="169"/>
      <c r="C152" s="134"/>
      <c r="D152" s="134"/>
      <c r="E152" s="134"/>
      <c r="F152" s="134"/>
      <c r="G152" s="184"/>
      <c r="H152" s="184"/>
      <c r="I152" s="184"/>
      <c r="J152" s="184"/>
      <c r="K152" s="183"/>
      <c r="M152" s="177">
        <f t="shared" si="7"/>
        <v>0</v>
      </c>
      <c r="N152" s="177">
        <f t="shared" si="7"/>
        <v>0</v>
      </c>
    </row>
    <row r="153" spans="1:14" ht="15.75" x14ac:dyDescent="0.15">
      <c r="A153" s="187"/>
      <c r="B153" s="169"/>
      <c r="C153" s="134"/>
      <c r="D153" s="134"/>
      <c r="E153" s="134"/>
      <c r="F153" s="134"/>
      <c r="G153" s="184"/>
      <c r="H153" s="184"/>
      <c r="I153" s="184"/>
      <c r="J153" s="184"/>
      <c r="K153" s="134"/>
      <c r="M153" s="177">
        <f t="shared" si="7"/>
        <v>0</v>
      </c>
      <c r="N153" s="177">
        <f t="shared" si="7"/>
        <v>0</v>
      </c>
    </row>
    <row r="154" spans="1:14" ht="15.75" x14ac:dyDescent="0.15">
      <c r="A154" s="187"/>
      <c r="B154" s="169"/>
      <c r="C154" s="134"/>
      <c r="D154" s="134"/>
      <c r="E154" s="134"/>
      <c r="F154" s="134"/>
      <c r="G154" s="184"/>
      <c r="H154" s="184"/>
      <c r="I154" s="184"/>
      <c r="J154" s="184"/>
      <c r="K154" s="134"/>
      <c r="M154" s="177">
        <f t="shared" si="7"/>
        <v>0</v>
      </c>
      <c r="N154" s="177">
        <f t="shared" si="7"/>
        <v>0</v>
      </c>
    </row>
    <row r="155" spans="1:14" ht="15.75" x14ac:dyDescent="0.15">
      <c r="A155" s="187"/>
      <c r="B155" s="169"/>
      <c r="C155" s="134"/>
      <c r="D155" s="134"/>
      <c r="E155" s="134"/>
      <c r="F155" s="134"/>
      <c r="G155" s="184"/>
      <c r="H155" s="184"/>
      <c r="I155" s="184"/>
      <c r="J155" s="184"/>
      <c r="K155" s="134"/>
      <c r="M155" s="177">
        <f t="shared" si="7"/>
        <v>0</v>
      </c>
      <c r="N155" s="177">
        <f t="shared" si="7"/>
        <v>0</v>
      </c>
    </row>
    <row r="156" spans="1:14" ht="15.75" x14ac:dyDescent="0.15">
      <c r="A156" s="187"/>
      <c r="B156" s="169"/>
      <c r="C156" s="134"/>
      <c r="D156" s="134"/>
      <c r="E156" s="134"/>
      <c r="F156" s="134"/>
      <c r="G156" s="184"/>
      <c r="H156" s="184"/>
      <c r="I156" s="184"/>
      <c r="J156" s="184"/>
      <c r="K156" s="134"/>
      <c r="M156" s="177">
        <f t="shared" si="7"/>
        <v>0</v>
      </c>
      <c r="N156" s="177">
        <f t="shared" si="7"/>
        <v>0</v>
      </c>
    </row>
    <row r="157" spans="1:14" ht="15.75" x14ac:dyDescent="0.15">
      <c r="A157" s="187"/>
      <c r="B157" s="169"/>
      <c r="C157" s="134"/>
      <c r="D157" s="134"/>
      <c r="E157" s="134"/>
      <c r="F157" s="134"/>
      <c r="G157" s="184"/>
      <c r="H157" s="184"/>
      <c r="I157" s="184"/>
      <c r="J157" s="184"/>
      <c r="K157" s="134"/>
      <c r="M157" s="177">
        <f t="shared" si="7"/>
        <v>0</v>
      </c>
      <c r="N157" s="177">
        <f t="shared" si="7"/>
        <v>0</v>
      </c>
    </row>
    <row r="158" spans="1:14" ht="15.75" x14ac:dyDescent="0.15">
      <c r="A158" s="187"/>
      <c r="B158" s="169"/>
      <c r="C158" s="134"/>
      <c r="D158" s="134"/>
      <c r="E158" s="134"/>
      <c r="F158" s="134"/>
      <c r="G158" s="184"/>
      <c r="H158" s="184"/>
      <c r="I158" s="184"/>
      <c r="J158" s="184"/>
      <c r="K158" s="183"/>
      <c r="M158" s="177">
        <f t="shared" si="7"/>
        <v>0</v>
      </c>
      <c r="N158" s="177">
        <f t="shared" si="7"/>
        <v>0</v>
      </c>
    </row>
    <row r="159" spans="1:14" x14ac:dyDescent="0.15">
      <c r="C159" s="191"/>
      <c r="D159" s="191"/>
      <c r="E159" s="191"/>
      <c r="F159" s="191"/>
      <c r="G159" s="192"/>
      <c r="H159" s="192"/>
      <c r="I159" s="193"/>
      <c r="J159" s="193"/>
      <c r="K159" s="194"/>
    </row>
    <row r="160" spans="1:14" x14ac:dyDescent="0.15">
      <c r="C160" s="191"/>
      <c r="D160" s="191"/>
      <c r="E160" s="191"/>
      <c r="F160" s="191"/>
      <c r="G160" s="192"/>
      <c r="H160" s="192"/>
      <c r="I160" s="193"/>
      <c r="J160" s="193"/>
      <c r="K160" s="194"/>
    </row>
  </sheetData>
  <mergeCells count="26">
    <mergeCell ref="K8:K9"/>
    <mergeCell ref="M8:N8"/>
    <mergeCell ref="A8:A9"/>
    <mergeCell ref="B8:B9"/>
    <mergeCell ref="C8:D8"/>
    <mergeCell ref="E8:F8"/>
    <mergeCell ref="G8:H8"/>
    <mergeCell ref="I8:J8"/>
    <mergeCell ref="M4:N4"/>
    <mergeCell ref="J5:K5"/>
    <mergeCell ref="M5:N5"/>
    <mergeCell ref="B6:B7"/>
    <mergeCell ref="C6:C7"/>
    <mergeCell ref="D6:D7"/>
    <mergeCell ref="J6:K6"/>
    <mergeCell ref="M6:N6"/>
    <mergeCell ref="J7:K7"/>
    <mergeCell ref="M7:N7"/>
    <mergeCell ref="A1:K1"/>
    <mergeCell ref="A2:K2"/>
    <mergeCell ref="J3:K3"/>
    <mergeCell ref="A4:A7"/>
    <mergeCell ref="B4:B5"/>
    <mergeCell ref="C4:C5"/>
    <mergeCell ref="D4:D5"/>
    <mergeCell ref="J4:K4"/>
  </mergeCells>
  <phoneticPr fontId="3" type="noConversion"/>
  <pageMargins left="0.75" right="0.75" top="1" bottom="1" header="0.51" footer="0.51"/>
  <headerFooter scaleWithDoc="0"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D01YBP</vt:lpstr>
      <vt:lpstr>M18ZPR</vt:lpstr>
      <vt:lpstr>R15、R16YBP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黄伟</dc:creator>
  <cp:lastModifiedBy>黄伟</cp:lastModifiedBy>
  <dcterms:created xsi:type="dcterms:W3CDTF">2018-09-04T19:03:19Z</dcterms:created>
  <dcterms:modified xsi:type="dcterms:W3CDTF">2018-09-04T19:04:40Z</dcterms:modified>
</cp:coreProperties>
</file>