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uangzheng/Desktop/OAI/paper/"/>
    </mc:Choice>
  </mc:AlternateContent>
  <bookViews>
    <workbookView xWindow="420" yWindow="1420" windowWidth="26700" windowHeight="13300" tabRatio="500" activeTab="1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2" l="1"/>
  <c r="J8" i="2"/>
  <c r="J7" i="2"/>
  <c r="J5" i="2"/>
  <c r="E2" i="2"/>
  <c r="E3" i="2"/>
  <c r="E12" i="2"/>
  <c r="K2" i="2"/>
  <c r="K3" i="2"/>
  <c r="K6" i="2"/>
  <c r="K12" i="2"/>
  <c r="L12" i="2"/>
  <c r="M12" i="2"/>
  <c r="J6" i="2"/>
  <c r="L2" i="2"/>
  <c r="J4" i="2"/>
  <c r="H14" i="2"/>
  <c r="J10" i="2"/>
  <c r="J3" i="2"/>
  <c r="E13" i="2"/>
  <c r="J2" i="2"/>
</calcChain>
</file>

<file path=xl/sharedStrings.xml><?xml version="1.0" encoding="utf-8"?>
<sst xmlns="http://schemas.openxmlformats.org/spreadsheetml/2006/main" count="71" uniqueCount="45">
  <si>
    <t>电子与信息学报</t>
  </si>
  <si>
    <t>http://jeit.ie.ac.cn/CN/volumn/home.shtml</t>
  </si>
  <si>
    <t>北京航空航天大学学报（社会科学版）</t>
  </si>
  <si>
    <t>http://118.145.16.213/bhxb_skb/CN/volumn/home.shtml</t>
  </si>
  <si>
    <t>地理科学</t>
  </si>
  <si>
    <t>http://geoscien.neigae.ac.cn/CN/volumn/current.shtml</t>
  </si>
  <si>
    <t>材料研究学报</t>
  </si>
  <si>
    <t>http://www.cjmr.org/CN/volumn/current.shtml</t>
  </si>
  <si>
    <t>电力信息与通信技术</t>
  </si>
  <si>
    <t>http://www.dlxxtx.com/CN/volumn/home.shtml</t>
  </si>
  <si>
    <t>电子设计工程</t>
  </si>
  <si>
    <t>http://mag.ieechina.com/</t>
  </si>
  <si>
    <t>工程设计学报</t>
  </si>
  <si>
    <t>http://www.journals.zju.edu.cn/gcsjxb/CN/volumn/home.shtml</t>
  </si>
  <si>
    <t>吉林大学学报（工学版）</t>
  </si>
  <si>
    <t>http://xuebao.jlu.edu.cn/gxb/CN/volumn/home.shtml</t>
  </si>
  <si>
    <t>光学精密工程</t>
  </si>
  <si>
    <t>http://www.eope.net/CN/volumn/home.shtml</t>
  </si>
  <si>
    <t>心理学报</t>
  </si>
  <si>
    <t>http://118.145.16.229:81/Jweb_xlxb/CN/volumn/current.shtml</t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</si>
  <si>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</si>
  <si>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</si>
  <si>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期刊名称</t>
    <rPh sb="0" eb="1">
      <t>qi kan</t>
    </rPh>
    <rPh sb="2" eb="3">
      <t>ming c</t>
    </rPh>
    <phoneticPr fontId="1" type="noConversion"/>
  </si>
  <si>
    <t>论文总数</t>
    <rPh sb="0" eb="1">
      <t>lun wen</t>
    </rPh>
    <rPh sb="2" eb="3">
      <t>zong shu</t>
    </rPh>
    <phoneticPr fontId="1" type="noConversion"/>
  </si>
  <si>
    <t>脏页</t>
    <rPh sb="0" eb="1">
      <t>zang</t>
    </rPh>
    <rPh sb="1" eb="2">
      <t>ye</t>
    </rPh>
    <phoneticPr fontId="1" type="noConversion"/>
  </si>
  <si>
    <t>系统采集到的论文总数</t>
    <rPh sb="0" eb="1">
      <t>xi tong</t>
    </rPh>
    <rPh sb="2" eb="3">
      <t>cai ji</t>
    </rPh>
    <rPh sb="4" eb="5">
      <t>dao</t>
    </rPh>
    <rPh sb="5" eb="6">
      <t>d</t>
    </rPh>
    <rPh sb="6" eb="7">
      <t>lun wen</t>
    </rPh>
    <rPh sb="8" eb="9">
      <t>zong shu</t>
    </rPh>
    <phoneticPr fontId="1" type="noConversion"/>
  </si>
  <si>
    <t>网页结构是否发生变化</t>
    <rPh sb="0" eb="1">
      <t>wang ye</t>
    </rPh>
    <rPh sb="2" eb="3">
      <t>jie gou</t>
    </rPh>
    <rPh sb="4" eb="5">
      <t>shi f</t>
    </rPh>
    <rPh sb="6" eb="7">
      <t>f s</t>
    </rPh>
    <rPh sb="8" eb="9">
      <t>bian hua</t>
    </rPh>
    <phoneticPr fontId="1" type="noConversion"/>
  </si>
  <si>
    <t>网页模版数量</t>
    <rPh sb="0" eb="1">
      <t>wang ye</t>
    </rPh>
    <rPh sb="2" eb="3">
      <t>mo ban</t>
    </rPh>
    <rPh sb="4" eb="5">
      <t>shu liang</t>
    </rPh>
    <phoneticPr fontId="1" type="noConversion"/>
  </si>
  <si>
    <t>链接</t>
    <rPh sb="0" eb="1">
      <t>lian jie</t>
    </rPh>
    <phoneticPr fontId="1" type="noConversion"/>
  </si>
  <si>
    <t>冶金分析</t>
  </si>
  <si>
    <t>http://jeit.ie.ac.cn/CN/article/showOldVolumn.do</t>
  </si>
  <si>
    <t>开始时间</t>
    <rPh sb="0" eb="1">
      <t>kai shi</t>
    </rPh>
    <rPh sb="2" eb="3">
      <t>shi jian</t>
    </rPh>
    <phoneticPr fontId="1" type="noConversion"/>
  </si>
  <si>
    <t>结束时间</t>
    <rPh sb="0" eb="1">
      <t>jie s</t>
    </rPh>
    <rPh sb="2" eb="3">
      <t>shi jian</t>
    </rPh>
    <phoneticPr fontId="1" type="noConversion"/>
  </si>
  <si>
    <t>http://118.145.16.213/bhxb_skb/CN/article/showTenYearOldVolumn.do</t>
    <phoneticPr fontId="1" type="noConversion"/>
  </si>
  <si>
    <t>http://geoscien.neigae.ac.cn/CN/article/showOldVolumn.do</t>
    <phoneticPr fontId="1" type="noConversion"/>
  </si>
  <si>
    <t>http://xuebao.jlu.edu.cn/gxb/CN/article/showTenYearOldVolumn.do</t>
    <phoneticPr fontId="1" type="noConversion"/>
  </si>
  <si>
    <t>http://118.145.16.229:81/Jweb_xlxb/CN/article/showOldVolumn.do</t>
    <phoneticPr fontId="1" type="noConversion"/>
  </si>
  <si>
    <t>http://journal.yejinfenxi.cn/CN/article/showTenYearOldVolumn.do</t>
    <phoneticPr fontId="1" type="noConversion"/>
  </si>
  <si>
    <t>2762无法访问</t>
    <rPh sb="4" eb="5">
      <t>wu fa</t>
    </rPh>
    <rPh sb="6" eb="7">
      <t>fang wen</t>
    </rPh>
    <phoneticPr fontId="1" type="noConversion"/>
  </si>
  <si>
    <t>http://mag.ieechina.com/oa/dlistnum.aspx</t>
    <phoneticPr fontId="1" type="noConversion"/>
  </si>
  <si>
    <t>http://www.zjujournals.com/gcsjxb/CN/article/showTenYearOldVolumn.do</t>
    <phoneticPr fontId="1" type="noConversion"/>
  </si>
  <si>
    <t>http://www.eope.net/CN/article/showTenYearOldVolumn.do</t>
    <phoneticPr fontId="1" type="noConversion"/>
  </si>
  <si>
    <t>http://www.cjmr.org/CN/article/showOldVolumnList.do</t>
    <phoneticPr fontId="1" type="noConversion"/>
  </si>
  <si>
    <t>706无法访问</t>
    <rPh sb="3" eb="4">
      <t>wu fa</t>
    </rPh>
    <rPh sb="5" eb="6">
      <t>fang wen</t>
    </rPh>
    <phoneticPr fontId="1" type="noConversion"/>
  </si>
  <si>
    <t>否</t>
    <rPh sb="0" eb="1">
      <t>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</si>
</sst>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indexed="12"/>
      <name val="宋体"/>
      <charset val="134"/>
    </font>
    <font>
      <u/>
      <sz val="12"/>
      <name val="宋体"/>
      <charset val="134"/>
    </font>
    <font>
      <sz val="12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6" fillId="0" borderId="0" xfId="0" applyFont="1" applyFill="1"/>
    <xf numFmtId="21" fontId="0" fillId="0" borderId="0" xfId="0" applyNumberFormat="1"/>
    <xf numFmtId="0" fontId="0" fillId="0" borderId="0" xfId="0" applyNumberFormat="1"/>
  </cellXfs>
  <cellStyles count="18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eoscien.neigae.ac.cn/CN/volumn/current.shtml" TargetMode="External"/><Relationship Id="rId4" Type="http://schemas.openxmlformats.org/officeDocument/2006/relationships/hyperlink" Target="http://www.cjmr.org/CN/volumn/current.shtml" TargetMode="External"/><Relationship Id="rId5" Type="http://schemas.openxmlformats.org/officeDocument/2006/relationships/hyperlink" Target="http://www.dlxxtx.com/CN/volumn/home.shtml" TargetMode="External"/><Relationship Id="rId6" Type="http://schemas.openxmlformats.org/officeDocument/2006/relationships/hyperlink" Target="http://mag.ieechina.com/" TargetMode="External"/><Relationship Id="rId7" Type="http://schemas.openxmlformats.org/officeDocument/2006/relationships/hyperlink" Target="http://www.journals.zju.edu.cn/gcsjxb/CN/volumn/home.shtml" TargetMode="External"/><Relationship Id="rId8" Type="http://schemas.openxmlformats.org/officeDocument/2006/relationships/hyperlink" Target="http://xuebao.jlu.edu.cn/gxb/CN/volumn/home.shtml" TargetMode="External"/><Relationship Id="rId9" Type="http://schemas.openxmlformats.org/officeDocument/2006/relationships/hyperlink" Target="http://www.eope.net/CN/volumn/home.shtml" TargetMode="External"/><Relationship Id="rId10" Type="http://schemas.openxmlformats.org/officeDocument/2006/relationships/hyperlink" Target="http://118.145.16.229:81/Jweb_xlxb/CN/volumn/current.shtml" TargetMode="External"/><Relationship Id="rId1" Type="http://schemas.openxmlformats.org/officeDocument/2006/relationships/hyperlink" Target="http://jeit.ie.ac.cn/CN/volumn/home.shtml" TargetMode="External"/><Relationship Id="rId2" Type="http://schemas.openxmlformats.org/officeDocument/2006/relationships/hyperlink" Target="http://118.145.16.213/bhxb_skb/CN/volumn/hom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:B1048576"/>
    </sheetView>
  </sheetViews>
  <sheetFormatPr baseColWidth="10" defaultRowHeight="16" x14ac:dyDescent="0.2"/>
  <cols>
    <col min="1" max="1" width="26" style="3" customWidth="1"/>
    <col min="2" max="16384" width="10.83203125" style="3"/>
  </cols>
  <sheetData>
    <row r="1" spans="1:3" x14ac:dyDescent="0.2">
      <c r="A1" s="2" t="s">
        <v>0</v>
      </c>
      <c r="B1" s="1" t="s">
        <v>1</v>
      </c>
      <c r="C1" s="3" t="s">
        <v>20</v>
      </c>
    </row>
    <row r="2" spans="1:3" x14ac:dyDescent="0.2">
      <c r="A2" s="2" t="s">
        <v>2</v>
      </c>
      <c r="B2" s="1" t="s">
        <v>3</v>
      </c>
      <c r="C2" s="3" t="s">
        <v>20</v>
      </c>
    </row>
    <row r="3" spans="1:3" x14ac:dyDescent="0.2">
      <c r="A3" s="2" t="s">
        <v>4</v>
      </c>
      <c r="B3" s="1" t="s">
        <v>5</v>
      </c>
      <c r="C3" s="3" t="s">
        <v>20</v>
      </c>
    </row>
    <row r="4" spans="1:3" x14ac:dyDescent="0.2">
      <c r="A4" s="2" t="s">
        <v>6</v>
      </c>
      <c r="B4" s="1" t="s">
        <v>7</v>
      </c>
      <c r="C4" s="3" t="s">
        <v>21</v>
      </c>
    </row>
    <row r="5" spans="1:3" x14ac:dyDescent="0.2">
      <c r="A5" s="2" t="s">
        <v>8</v>
      </c>
      <c r="B5" s="1" t="s">
        <v>9</v>
      </c>
      <c r="C5" s="3" t="s">
        <v>21</v>
      </c>
    </row>
    <row r="6" spans="1:3" x14ac:dyDescent="0.2">
      <c r="A6" s="2" t="s">
        <v>10</v>
      </c>
      <c r="B6" s="1" t="s">
        <v>11</v>
      </c>
      <c r="C6" s="3" t="s">
        <v>21</v>
      </c>
    </row>
    <row r="7" spans="1:3" x14ac:dyDescent="0.2">
      <c r="A7" s="2" t="s">
        <v>12</v>
      </c>
      <c r="B7" s="1" t="s">
        <v>13</v>
      </c>
      <c r="C7" s="3" t="s">
        <v>21</v>
      </c>
    </row>
    <row r="8" spans="1:3" x14ac:dyDescent="0.2">
      <c r="A8" s="2" t="s">
        <v>14</v>
      </c>
      <c r="B8" s="1" t="s">
        <v>15</v>
      </c>
      <c r="C8" s="3" t="s">
        <v>20</v>
      </c>
    </row>
    <row r="9" spans="1:3" x14ac:dyDescent="0.2">
      <c r="A9" s="2" t="s">
        <v>16</v>
      </c>
      <c r="B9" s="1" t="s">
        <v>17</v>
      </c>
      <c r="C9" s="3" t="s">
        <v>20</v>
      </c>
    </row>
    <row r="10" spans="1:3" x14ac:dyDescent="0.2">
      <c r="A10" s="2" t="s">
        <v>18</v>
      </c>
      <c r="B10" s="1" t="s">
        <v>19</v>
      </c>
      <c r="C10" s="3" t="s">
        <v>21</v>
      </c>
    </row>
  </sheetData>
  <phoneticPr fontId="1" type="noConversion"/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D19" sqref="D19"/>
    </sheetView>
  </sheetViews>
  <sheetFormatPr baseColWidth="10" defaultRowHeight="16" x14ac:dyDescent="0.2"/>
  <cols>
    <col min="1" max="1" width="22.6640625" customWidth="1"/>
    <col min="2" max="2" width="83.5" style="3" customWidth="1"/>
    <col min="3" max="3" width="16.1640625" customWidth="1"/>
    <col min="4" max="4" width="11.6640625" customWidth="1"/>
    <col min="5" max="5" width="24.83203125" customWidth="1"/>
    <col min="6" max="6" width="13.33203125" customWidth="1"/>
    <col min="7" max="7" width="13.1640625" customWidth="1"/>
    <col min="11" max="11" width="10.83203125" style="6"/>
  </cols>
  <sheetData>
    <row r="1" spans="1:13" x14ac:dyDescent="0.2">
      <c r="A1" t="s">
        <v>22</v>
      </c>
      <c r="B1" s="3" t="s">
        <v>28</v>
      </c>
      <c r="C1" t="s">
        <v>26</v>
      </c>
      <c r="D1" t="s">
        <v>23</v>
      </c>
      <c r="E1" t="s">
        <v>25</v>
      </c>
      <c r="F1" t="s">
        <v>27</v>
      </c>
      <c r="G1" t="s">
        <v>24</v>
      </c>
      <c r="H1" t="s">
        <v>31</v>
      </c>
      <c r="I1" t="s">
        <v>32</v>
      </c>
    </row>
    <row r="2" spans="1:13" x14ac:dyDescent="0.2">
      <c r="A2" s="2" t="s">
        <v>0</v>
      </c>
      <c r="B2" s="1" t="s">
        <v>30</v>
      </c>
      <c r="C2" s="3" t="s">
        <v>20</v>
      </c>
      <c r="D2">
        <v>9753</v>
      </c>
      <c r="E2">
        <f>9604+147</f>
        <v>9751</v>
      </c>
      <c r="F2">
        <v>2</v>
      </c>
      <c r="G2">
        <v>2</v>
      </c>
      <c r="H2" s="5">
        <v>0.19012731481481482</v>
      </c>
      <c r="I2" s="5">
        <v>0.19520833333333334</v>
      </c>
      <c r="J2" s="5">
        <f>I2-H2</f>
        <v>5.0810185185185264E-3</v>
      </c>
      <c r="K2" s="6">
        <f>7*60+19</f>
        <v>439</v>
      </c>
      <c r="L2">
        <f>K2/E2</f>
        <v>4.5021023484770793E-2</v>
      </c>
    </row>
    <row r="3" spans="1:13" x14ac:dyDescent="0.2">
      <c r="A3" s="2" t="s">
        <v>2</v>
      </c>
      <c r="B3" s="1" t="s">
        <v>33</v>
      </c>
      <c r="C3" s="3" t="s">
        <v>20</v>
      </c>
      <c r="D3">
        <v>1497</v>
      </c>
      <c r="E3">
        <f>1165+332</f>
        <v>1497</v>
      </c>
      <c r="F3">
        <v>2</v>
      </c>
      <c r="G3">
        <v>0</v>
      </c>
      <c r="H3" s="5">
        <v>0.25305555555555553</v>
      </c>
      <c r="I3" s="5">
        <v>0.25701388888888888</v>
      </c>
      <c r="J3" s="5">
        <f>I3-H3</f>
        <v>3.9583333333333415E-3</v>
      </c>
      <c r="K3" s="6">
        <f>5*60+42</f>
        <v>342</v>
      </c>
    </row>
    <row r="4" spans="1:13" x14ac:dyDescent="0.2">
      <c r="A4" s="2" t="s">
        <v>4</v>
      </c>
      <c r="B4" s="1" t="s">
        <v>34</v>
      </c>
      <c r="C4" s="3" t="s">
        <v>20</v>
      </c>
      <c r="D4">
        <v>3810</v>
      </c>
      <c r="E4">
        <v>1048</v>
      </c>
      <c r="F4">
        <v>1</v>
      </c>
      <c r="G4" t="s">
        <v>38</v>
      </c>
      <c r="H4" s="5">
        <v>0.96034722222222213</v>
      </c>
      <c r="I4" s="5">
        <v>0.96430555555555564</v>
      </c>
      <c r="J4" s="5">
        <f>I4-H4</f>
        <v>3.958333333333508E-3</v>
      </c>
      <c r="K4" s="6">
        <v>342</v>
      </c>
    </row>
    <row r="5" spans="1:13" x14ac:dyDescent="0.2">
      <c r="A5" s="2" t="s">
        <v>6</v>
      </c>
      <c r="B5" s="1" t="s">
        <v>42</v>
      </c>
      <c r="C5" s="3" t="s">
        <v>21</v>
      </c>
      <c r="D5">
        <v>3533</v>
      </c>
      <c r="E5">
        <v>2827</v>
      </c>
      <c r="F5">
        <v>1</v>
      </c>
      <c r="G5" t="s">
        <v>43</v>
      </c>
      <c r="H5" s="5">
        <v>0.71674768518518517</v>
      </c>
      <c r="I5" s="5">
        <v>0.71996527777777775</v>
      </c>
      <c r="J5" s="5">
        <f>I5-H5</f>
        <v>3.2175925925925775E-3</v>
      </c>
    </row>
    <row r="6" spans="1:13" x14ac:dyDescent="0.2">
      <c r="A6" s="2" t="s">
        <v>10</v>
      </c>
      <c r="B6" s="1" t="s">
        <v>39</v>
      </c>
      <c r="C6" s="3" t="s">
        <v>21</v>
      </c>
      <c r="D6">
        <v>10788</v>
      </c>
      <c r="E6">
        <v>10782</v>
      </c>
      <c r="F6">
        <v>1</v>
      </c>
      <c r="G6">
        <v>6</v>
      </c>
      <c r="H6" s="5">
        <v>0.61545138888888895</v>
      </c>
      <c r="I6" s="5">
        <v>0.68325231481481474</v>
      </c>
      <c r="J6" s="5">
        <f>I6-H6</f>
        <v>6.7800925925925792E-2</v>
      </c>
      <c r="K6" s="6">
        <f>3600+37*60+38</f>
        <v>5858</v>
      </c>
    </row>
    <row r="7" spans="1:13" x14ac:dyDescent="0.2">
      <c r="A7" s="2" t="s">
        <v>12</v>
      </c>
      <c r="B7" s="1" t="s">
        <v>40</v>
      </c>
      <c r="C7" s="3" t="s">
        <v>21</v>
      </c>
      <c r="D7">
        <v>1523</v>
      </c>
      <c r="E7">
        <v>1523</v>
      </c>
      <c r="F7">
        <v>1</v>
      </c>
      <c r="G7">
        <v>0</v>
      </c>
      <c r="H7" s="5">
        <v>0.72375</v>
      </c>
      <c r="I7" s="5">
        <v>0.7258796296296296</v>
      </c>
      <c r="J7" s="5">
        <f>I7-H7</f>
        <v>2.1296296296295925E-3</v>
      </c>
    </row>
    <row r="8" spans="1:13" x14ac:dyDescent="0.2">
      <c r="A8" s="2" t="s">
        <v>14</v>
      </c>
      <c r="B8" s="1" t="s">
        <v>35</v>
      </c>
      <c r="C8" s="3" t="s">
        <v>44</v>
      </c>
      <c r="D8">
        <v>4552</v>
      </c>
      <c r="E8">
        <v>4472</v>
      </c>
      <c r="F8">
        <v>1</v>
      </c>
      <c r="G8">
        <v>80</v>
      </c>
      <c r="H8" s="5">
        <v>0.62167824074074074</v>
      </c>
      <c r="I8" s="5">
        <v>0.63353009259259252</v>
      </c>
      <c r="J8" s="5">
        <f>I8-H8</f>
        <v>1.185185185185178E-2</v>
      </c>
    </row>
    <row r="9" spans="1:13" x14ac:dyDescent="0.2">
      <c r="A9" s="2" t="s">
        <v>16</v>
      </c>
      <c r="B9" s="1" t="s">
        <v>41</v>
      </c>
      <c r="C9" s="3" t="s">
        <v>20</v>
      </c>
      <c r="D9">
        <v>7339</v>
      </c>
      <c r="E9">
        <v>7339</v>
      </c>
      <c r="F9">
        <v>2</v>
      </c>
      <c r="G9">
        <v>0</v>
      </c>
      <c r="H9" s="5">
        <v>0.73187500000000005</v>
      </c>
      <c r="I9" s="5">
        <v>0.93756944444444434</v>
      </c>
      <c r="J9" s="5">
        <f>I9-H9</f>
        <v>0.20569444444444429</v>
      </c>
    </row>
    <row r="10" spans="1:13" x14ac:dyDescent="0.2">
      <c r="A10" s="2" t="s">
        <v>18</v>
      </c>
      <c r="B10" s="1" t="s">
        <v>36</v>
      </c>
      <c r="C10" s="3" t="s">
        <v>21</v>
      </c>
      <c r="D10">
        <v>3902</v>
      </c>
      <c r="E10">
        <v>3895</v>
      </c>
      <c r="F10">
        <v>1</v>
      </c>
      <c r="G10">
        <v>7</v>
      </c>
      <c r="H10" s="5">
        <v>0.95001157407407411</v>
      </c>
      <c r="I10" s="5">
        <v>0.95109953703703709</v>
      </c>
      <c r="J10" s="5">
        <f>I10-H10</f>
        <v>1.087962962962985E-3</v>
      </c>
      <c r="K10" s="6">
        <v>94</v>
      </c>
    </row>
    <row r="11" spans="1:13" x14ac:dyDescent="0.2">
      <c r="A11" t="s">
        <v>29</v>
      </c>
      <c r="B11" s="3" t="s">
        <v>37</v>
      </c>
      <c r="C11" s="4" t="s">
        <v>21</v>
      </c>
      <c r="D11">
        <v>6015</v>
      </c>
    </row>
    <row r="12" spans="1:13" x14ac:dyDescent="0.2">
      <c r="E12">
        <f>SUM(E2:E10)</f>
        <v>43134</v>
      </c>
      <c r="K12" s="6">
        <f>SUM(K2:K10)</f>
        <v>7075</v>
      </c>
      <c r="L12">
        <f>K12/E12</f>
        <v>0.16402373997310707</v>
      </c>
      <c r="M12">
        <f>L12*1000</f>
        <v>164.02373997310707</v>
      </c>
    </row>
    <row r="13" spans="1:13" x14ac:dyDescent="0.2">
      <c r="E13">
        <f>E3-332</f>
        <v>1165</v>
      </c>
    </row>
    <row r="14" spans="1:13" x14ac:dyDescent="0.2">
      <c r="G14">
        <v>2762</v>
      </c>
      <c r="H14">
        <f>E4+G14</f>
        <v>3810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2017-02-27T15:45:40Z</dcterms:created>
  <dcterms:modified xsi:type="dcterms:W3CDTF">2017-03-03T15:42:40Z</dcterms:modified>
</cp:coreProperties>
</file>