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irlic/Dropbox/TEACHING/2017-2018/2018_MFE/Slides_w1&amp;2_Intro/"/>
    </mc:Choice>
  </mc:AlternateContent>
  <bookViews>
    <workbookView xWindow="0" yWindow="460" windowWidth="19200" windowHeight="23460" tabRatio="724" firstSheet="13" activeTab="13"/>
  </bookViews>
  <sheets>
    <sheet name="Misc" sheetId="1" state="veryHidden" r:id="rId1"/>
    <sheet name="M_BS" sheetId="2" state="veryHidden" r:id="rId2"/>
    <sheet name="Binom" sheetId="3" state="veryHidden" r:id="rId3"/>
    <sheet name="M_Barriers" sheetId="4" state="veryHidden" r:id="rId4"/>
    <sheet name="M_Probs" sheetId="5" state="veryHidden" r:id="rId5"/>
    <sheet name="M_Asian" sheetId="6" state="veryHidden" r:id="rId6"/>
    <sheet name="parameters" sheetId="22" state="hidden" r:id="rId7"/>
    <sheet name="To-Dos" sheetId="23" state="hidden" r:id="rId8"/>
    <sheet name="Revisions" sheetId="19" state="hidden" r:id="rId9"/>
    <sheet name="Copyright" sheetId="14" state="veryHidden" r:id="rId10"/>
    <sheet name="Exchange1" sheetId="16" state="veryHidden" r:id="rId11"/>
    <sheet name="M_Power" sheetId="17" state="veryHidden" r:id="rId12"/>
    <sheet name="M_Perpetual" sheetId="18" state="veryHidden" r:id="rId13"/>
    <sheet name="SP500Futures" sheetId="38" r:id="rId14"/>
  </sheets>
  <definedNames>
    <definedName name="asian_aapcall">#REF!</definedName>
    <definedName name="asian_aapcallcv">#REF!</definedName>
    <definedName name="asian_aapput">#REF!</definedName>
    <definedName name="asian_aapputcv">#REF!</definedName>
    <definedName name="asian_aascall">#REF!</definedName>
    <definedName name="asian_aascallcv">#REF!</definedName>
    <definedName name="asian_aasput">#REF!</definedName>
    <definedName name="asian_aasputcv">#REF!</definedName>
    <definedName name="asian_appcallcv">#REF!</definedName>
    <definedName name="asian_appputcv">#REF!</definedName>
    <definedName name="asian_div">#REF!</definedName>
    <definedName name="asian_gapcall">#REF!</definedName>
    <definedName name="asian_gapput">#REF!</definedName>
    <definedName name="asian_gascall">#REF!</definedName>
    <definedName name="asian_gasput">#REF!</definedName>
    <definedName name="asian_iterout">#REF!</definedName>
    <definedName name="asian_iteroutcv">#REF!</definedName>
    <definedName name="asian_k">#REF!</definedName>
    <definedName name="asian_moneyness">#REF!</definedName>
    <definedName name="asian_numavg">#REF!</definedName>
    <definedName name="asian_numiter">#REF!</definedName>
    <definedName name="asian_r">#REF!</definedName>
    <definedName name="asian_s">#REF!</definedName>
    <definedName name="asian_t">#REF!</definedName>
    <definedName name="asian_vol">#REF!</definedName>
    <definedName name="Binomial_Call_Delta">#REF!</definedName>
    <definedName name="Binomial_Call_Gamma">#REF!</definedName>
    <definedName name="Binomial_Call_Price">#REF!</definedName>
    <definedName name="divd">#REF!</definedName>
    <definedName name="exer">#REF!</definedName>
    <definedName name="expire">#REF!</definedName>
    <definedName name="n">#REF!</definedName>
    <definedName name="OpStyle">#REF!</definedName>
    <definedName name="OpType">#REF!</definedName>
    <definedName name="rint">#REF!</definedName>
    <definedName name="selectedsheet">parameters!$D$1</definedName>
    <definedName name="sheetlist">parameters!$B$2</definedName>
    <definedName name="sheetlistarray">parameters!$B$2:$B$15</definedName>
    <definedName name="sheetlistdescription">parameters!$A$2:$A$15</definedName>
    <definedName name="stock">#REF!</definedName>
    <definedName name="testout">#REF!</definedName>
    <definedName name="treetype">#REF!</definedName>
    <definedName name="Vest">#REF!</definedName>
    <definedName name="vol">#REF!</definedName>
  </definedNames>
  <calcPr calcId="150001" concurrentCalc="0"/>
  <customWorkbookViews>
    <customWorkbookView name="Robert McDonald - Personal View" guid="{532D3151-5C1C-424A-878F-BA037C16242F}" mergeInterval="0" personalView="1" xWindow="37" yWindow="39" windowWidth="954" windowHeight="657" activeSheetId="10"/>
    <customWorkbookView name="rmcd - Personal View" guid="{E57ABD6A-4CAE-11D2-87E4-00C04F79569A}" mergeInterval="0" personalView="1" xWindow="30" yWindow="35" windowWidth="737" windowHeight="609" activeSheetId="7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38" l="1"/>
  <c r="F21" i="38"/>
  <c r="E10" i="38"/>
  <c r="E11" i="38"/>
  <c r="E12" i="38"/>
  <c r="E13" i="38"/>
  <c r="E14" i="38"/>
  <c r="E15" i="38"/>
  <c r="E16" i="38"/>
  <c r="E17" i="38"/>
  <c r="E18" i="38"/>
  <c r="F8" i="38"/>
  <c r="F9" i="38"/>
  <c r="G9" i="38"/>
  <c r="F10" i="38"/>
  <c r="F11" i="38"/>
  <c r="G11" i="38"/>
  <c r="F12" i="38"/>
  <c r="G12" i="38"/>
  <c r="G10" i="38"/>
  <c r="F13" i="38"/>
  <c r="G13" i="38"/>
  <c r="F14" i="38"/>
  <c r="F15" i="38"/>
  <c r="G14" i="38"/>
  <c r="G15" i="38"/>
  <c r="F16" i="38"/>
  <c r="F17" i="38"/>
  <c r="G16" i="38"/>
  <c r="F18" i="38"/>
  <c r="G17" i="38"/>
  <c r="G18" i="38"/>
  <c r="F20" i="38"/>
</calcChain>
</file>

<file path=xl/sharedStrings.xml><?xml version="1.0" encoding="utf-8"?>
<sst xmlns="http://schemas.openxmlformats.org/spreadsheetml/2006/main" count="105" uniqueCount="99">
  <si>
    <t>Perpetual Options</t>
  </si>
  <si>
    <t>Barrier Options</t>
  </si>
  <si>
    <t>Power</t>
  </si>
  <si>
    <t>Fixed at least some of the problems with barrier options</t>
  </si>
  <si>
    <t>Cleaned up barrier calculations, formulas now conform to my presentation.</t>
  </si>
  <si>
    <t>Cleaned up Asian options, now uses exclusively formulas I've derived</t>
  </si>
  <si>
    <t>Binary Options</t>
  </si>
  <si>
    <t>Added deferred rebate formulas (4l)</t>
  </si>
  <si>
    <t>Fixed binomial greeks for cases where u*d &lt;&gt; 1 (4l)</t>
  </si>
  <si>
    <t>Added "TreeType" public constant when graphing binomial trees (4l)</t>
  </si>
  <si>
    <t>Added horiz output orientation to binomial and perpetual array functions (4l)</t>
  </si>
  <si>
    <t>Added monte carlo calculation of arithmetic asian options (4m)</t>
  </si>
  <si>
    <t>Fixed problem with BSCallImpS and BSPutImpS where small deltas would cause negative stock prices in iteration.</t>
  </si>
  <si>
    <t>Fixed bscallimpvol problem with small starting vols. Made bsputimpvol a function of bscallimpvol.</t>
  </si>
  <si>
    <t>description for drop-down list</t>
  </si>
  <si>
    <t>sheet names</t>
  </si>
  <si>
    <t>SelectedSheet</t>
  </si>
  <si>
    <t>Asian Options</t>
  </si>
  <si>
    <t>Asian</t>
  </si>
  <si>
    <t>Barriers</t>
  </si>
  <si>
    <t>Binaries</t>
  </si>
  <si>
    <t>Black-Scholes and Binomial</t>
  </si>
  <si>
    <t>Currently arrays are defined to 11 entries.</t>
  </si>
  <si>
    <t>Compound Options</t>
  </si>
  <si>
    <t>Compound</t>
  </si>
  <si>
    <t>Exchange Options</t>
  </si>
  <si>
    <t>Exchange</t>
  </si>
  <si>
    <t>Perpetual</t>
  </si>
  <si>
    <t>Power Options</t>
  </si>
  <si>
    <t>The array "sheetlistarray" contains names of spreadsheets</t>
  </si>
  <si>
    <t>The array "sheetlistdescription" contains descriptions for drop-down boxes</t>
  </si>
  <si>
    <t>The macro "gotosheet" selects an entry from sheetlistarray based on value returned from sheetlistdescription</t>
  </si>
  <si>
    <t>This sheet will ultimately be hidden, along with revisions sheet</t>
  </si>
  <si>
    <t>Black-Scholes+Binomial</t>
  </si>
  <si>
    <t>If adding sheets to drop-down lists, be sure to expand sheetlistarray and sheetlistdescription</t>
  </si>
  <si>
    <t>Version N</t>
  </si>
  <si>
    <t>Improved input descriptions, formatted percents as such</t>
  </si>
  <si>
    <t>Navigation drop-downs</t>
  </si>
  <si>
    <t>Fixed perpetual formula when in exercise region (02)</t>
  </si>
  <si>
    <t>version O</t>
  </si>
  <si>
    <t>Rainbow options</t>
  </si>
  <si>
    <t>Introduced "binomcrr" function to price as in Cox, Ross, Rubinstein. Regular binom uses forward tree.</t>
  </si>
  <si>
    <t>Rainbow Options</t>
  </si>
  <si>
    <t>Rainbow</t>
  </si>
  <si>
    <t>CIR and Vasicek functions</t>
  </si>
  <si>
    <t>Zero Coupon Bonds</t>
  </si>
  <si>
    <t>Interest Rate</t>
  </si>
  <si>
    <t>Version P</t>
  </si>
  <si>
    <t>Fixed parameter order for rainbow options</t>
  </si>
  <si>
    <t>Set default print areas to avoid needless 2nd page</t>
  </si>
  <si>
    <t>Added control variate pricing of asian options</t>
  </si>
  <si>
    <t>Changed def'n of rho to match formula in chapter 12</t>
  </si>
  <si>
    <t>Version Q</t>
  </si>
  <si>
    <t>Removed bermudan example</t>
  </si>
  <si>
    <t>Added protection to all sheets (only formula and text cells)</t>
  </si>
  <si>
    <t>version 5</t>
  </si>
  <si>
    <t>Shipped optall.xls</t>
  </si>
  <si>
    <t>Changed overflow check in m_bs from sig^2*t to sig*sqr(t)</t>
  </si>
  <si>
    <t>Fixed CIR gamma</t>
  </si>
  <si>
    <t xml:space="preserve">Need to add Psi to the greeks output. </t>
  </si>
  <si>
    <t>Need to add a field to compute options on futures. This will make rho correct. (should we do this, or add a function??)</t>
  </si>
  <si>
    <t>Look into adding simulation capability (for example, specify a function to be simulated)</t>
  </si>
  <si>
    <t>Need to add a field to easily permit CRR option output.</t>
  </si>
  <si>
    <t>Add Black formula spreadsheet</t>
  </si>
  <si>
    <t>Add CEV calculation</t>
  </si>
  <si>
    <t>Add Merton Jump calculation</t>
  </si>
  <si>
    <t>CEV</t>
  </si>
  <si>
    <t>Merton Jump</t>
  </si>
  <si>
    <t>CEV Pricing</t>
  </si>
  <si>
    <t>Black Formula</t>
  </si>
  <si>
    <t>Black Pricing Formula</t>
  </si>
  <si>
    <t>Fixed Dividend Pricing</t>
  </si>
  <si>
    <t>Fixed Dividends</t>
  </si>
  <si>
    <t>Done</t>
  </si>
  <si>
    <t>Add functions for American implied volatility (with fixed dividends?).</t>
  </si>
  <si>
    <t>Pricing for fixed dividends</t>
  </si>
  <si>
    <t>Black Pricing formula for fixed income.</t>
  </si>
  <si>
    <t>Still To Do as of version 6_02</t>
  </si>
  <si>
    <t>Add bond equivalent yields to Black calculation</t>
  </si>
  <si>
    <t>Second edition sheets (first printing) based on options6_05.xls</t>
  </si>
  <si>
    <t>Fixed error in CEV function (cevcall=s^exp(-a*t))</t>
  </si>
  <si>
    <t>Revision A</t>
  </si>
  <si>
    <t>Revision B</t>
  </si>
  <si>
    <t>Fixed error in CIR function (sign on risk premium in solution)</t>
  </si>
  <si>
    <t>Revision C</t>
  </si>
  <si>
    <t>Fixed error in Vasicek function when a=0 (sign of first term in exponent should be negative).</t>
  </si>
  <si>
    <t>Week</t>
  </si>
  <si>
    <t>Multiplier ($)</t>
  </si>
  <si>
    <t>Futures Price</t>
  </si>
  <si>
    <t>Price Change</t>
  </si>
  <si>
    <t>Margin Balance ($)</t>
  </si>
  <si>
    <t>---</t>
  </si>
  <si>
    <t>Margin</t>
  </si>
  <si>
    <t>Interest rate</t>
  </si>
  <si>
    <t>Margin Variation</t>
  </si>
  <si>
    <t>10-week profit</t>
  </si>
  <si>
    <t>10 week forward profit</t>
  </si>
  <si>
    <t>Scenario 2</t>
  </si>
  <si>
    <t>Scenario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</si>
</sst>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wrapText="1"/>
    </xf>
    <xf numFmtId="2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quotePrefix="1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Drop" dropStyle="combo" dx="16" fmlaLink="selectedsheet" fmlaRange="sheetlistarray" noThreeD="1" sel="5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457200</xdr:colOff>
          <xdr:row>1</xdr:row>
          <xdr:rowOff>57150</xdr:rowOff>
        </xdr:from>
        <xdr:to>
          <xdr:col>8</xdr:col>
          <xdr:colOff>276225</xdr:colOff>
          <xdr:row>3</xdr:row>
          <xdr:rowOff>123825</xdr:rowOff>
        </xdr:to>
        <xdr:grpSp>
          <xdr:nvGrpSpPr>
            <xdr:cNvPr id="6185" name="Group 5"/>
            <xdr:cNvGrpSpPr>
              <a:grpSpLocks/>
            </xdr:cNvGrpSpPr>
          </xdr:nvGrpSpPr>
          <xdr:grpSpPr bwMode="auto">
            <a:xfrm>
              <a:off x="5705475" y="219075"/>
              <a:ext cx="1647825" cy="390525"/>
              <a:chOff x="454" y="100"/>
              <a:chExt cx="173" cy="41"/>
            </a:xfrm>
          </xdr:grpSpPr>
          <xdr:sp macro="" textlink="">
            <xdr:nvSpPr>
              <xdr:cNvPr id="6147" name="Label 3" hidden="1">
                <a:extLst>
                  <a:ext uri="{63B3BB69-23CF-44E3-9099-C40C66FF867C}">
                    <a14:compatExt spid="_x0000_s6147"/>
                  </a:ext>
                </a:extLst>
              </xdr:cNvPr>
              <xdr:cNvSpPr/>
            </xdr:nvSpPr>
            <xdr:spPr bwMode="auto">
              <a:xfrm>
                <a:off x="455" y="100"/>
                <a:ext cx="86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18288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Go to Sheet:</a:t>
                </a:r>
              </a:p>
            </xdr:txBody>
          </xdr:sp>
          <xdr:sp macro="" textlink="">
            <xdr:nvSpPr>
              <xdr:cNvPr id="6148" name="Drop Down 4" hidden="1">
                <a:extLst>
                  <a:ext uri="{63B3BB69-23CF-44E3-9099-C40C66FF867C}">
                    <a14:compatExt spid="_x0000_s6148"/>
                  </a:ext>
                </a:extLst>
              </xdr:cNvPr>
              <xdr:cNvSpPr/>
            </xdr:nvSpPr>
            <xdr:spPr bwMode="auto">
              <a:xfrm>
                <a:off x="454" y="120"/>
                <a:ext cx="173" cy="2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abSelected="1" workbookViewId="0">
      <selection activeCell="D24" sqref="D24"/>
    </sheetView>
  </sheetViews>
  <sheetFormatPr baseColWidth="10" defaultColWidth="11.5" defaultRowHeight="13" x14ac:dyDescent="0.15"/>
  <cols>
    <col min="2" max="3" width="11.5" style="7"/>
    <col min="4" max="7" width="11.5" style="10"/>
  </cols>
  <sheetData>
    <row r="2" spans="1:11" x14ac:dyDescent="0.15">
      <c r="B2" s="8" t="s">
        <v>92</v>
      </c>
      <c r="C2" s="9">
        <v>0.1</v>
      </c>
    </row>
    <row r="3" spans="1:11" x14ac:dyDescent="0.15">
      <c r="B3" s="8" t="s">
        <v>93</v>
      </c>
      <c r="C3" s="9">
        <v>0.06</v>
      </c>
    </row>
    <row r="7" spans="1:11" s="5" customFormat="1" ht="26" x14ac:dyDescent="0.15">
      <c r="A7"/>
      <c r="B7" s="6" t="s">
        <v>86</v>
      </c>
      <c r="C7" s="6" t="s">
        <v>87</v>
      </c>
      <c r="D7" s="11" t="s">
        <v>88</v>
      </c>
      <c r="E7" s="11" t="s">
        <v>89</v>
      </c>
      <c r="F7" s="11" t="s">
        <v>90</v>
      </c>
      <c r="G7" s="11" t="s">
        <v>94</v>
      </c>
      <c r="J7" s="5" t="s">
        <v>98</v>
      </c>
      <c r="K7" s="5" t="s">
        <v>97</v>
      </c>
    </row>
    <row r="8" spans="1:11" x14ac:dyDescent="0.15">
      <c r="A8" s="5"/>
      <c r="B8" s="7">
        <v>0</v>
      </c>
      <c r="C8" s="7">
        <v>2000</v>
      </c>
      <c r="D8" s="13">
        <v>1100</v>
      </c>
      <c r="E8" s="14" t="s">
        <v>91</v>
      </c>
      <c r="F8" s="13">
        <f>D8*C8*C2</f>
        <v>220000</v>
      </c>
      <c r="J8" s="13">
        <v>1100</v>
      </c>
      <c r="K8" s="13">
        <v>1100</v>
      </c>
    </row>
    <row r="9" spans="1:11" x14ac:dyDescent="0.15">
      <c r="B9" s="7">
        <v>1</v>
      </c>
      <c r="C9" s="7">
        <v>2000</v>
      </c>
      <c r="D9" s="13">
        <v>1027.99</v>
      </c>
      <c r="E9" s="13">
        <f>D9-D8</f>
        <v>-72.009999999999991</v>
      </c>
      <c r="F9" s="13">
        <f>F8*EXP($C$3/52)+E9*C9</f>
        <v>76233.992659893382</v>
      </c>
      <c r="G9" s="15">
        <f>F9/F8-1</f>
        <v>-0.65348185154593919</v>
      </c>
      <c r="J9" s="13">
        <v>1027.99</v>
      </c>
      <c r="K9" s="13">
        <v>1127.99</v>
      </c>
    </row>
    <row r="10" spans="1:11" x14ac:dyDescent="0.15">
      <c r="B10" s="7">
        <v>2</v>
      </c>
      <c r="C10" s="7">
        <v>2000</v>
      </c>
      <c r="D10" s="13">
        <v>1037.8800000000001</v>
      </c>
      <c r="E10" s="13">
        <f t="shared" ref="E10:E18" si="0">D10-D9</f>
        <v>9.8900000000001</v>
      </c>
      <c r="F10" s="13">
        <f t="shared" ref="F10:F18" si="1">F9*EXP($C$3/52)+E10*C10</f>
        <v>96102.005726120755</v>
      </c>
      <c r="G10" s="15">
        <f t="shared" ref="G10:G18" si="2">F10/F9-1</f>
        <v>0.26061881810212362</v>
      </c>
      <c r="J10" s="13">
        <v>1037.8800000000001</v>
      </c>
      <c r="K10" s="13">
        <v>1137.8800000000001</v>
      </c>
    </row>
    <row r="11" spans="1:11" x14ac:dyDescent="0.15">
      <c r="B11" s="7">
        <v>3</v>
      </c>
      <c r="C11" s="7">
        <v>2000</v>
      </c>
      <c r="D11" s="13">
        <v>1073.23</v>
      </c>
      <c r="E11" s="13">
        <f t="shared" si="0"/>
        <v>35.349999999999909</v>
      </c>
      <c r="F11" s="13">
        <f t="shared" si="1"/>
        <v>166912.95665364544</v>
      </c>
      <c r="G11" s="15">
        <f t="shared" si="2"/>
        <v>0.73683114512019077</v>
      </c>
      <c r="J11" s="13">
        <v>1073.23</v>
      </c>
      <c r="K11" s="13">
        <v>1173.23</v>
      </c>
    </row>
    <row r="12" spans="1:11" x14ac:dyDescent="0.15">
      <c r="B12" s="7">
        <v>4</v>
      </c>
      <c r="C12" s="7">
        <v>2000</v>
      </c>
      <c r="D12" s="13">
        <v>1048.78</v>
      </c>
      <c r="E12" s="13">
        <f t="shared" si="0"/>
        <v>-24.450000000000045</v>
      </c>
      <c r="F12" s="13">
        <f t="shared" si="1"/>
        <v>118205.65968015048</v>
      </c>
      <c r="G12" s="15">
        <f t="shared" si="2"/>
        <v>-0.29181255877316681</v>
      </c>
      <c r="J12" s="13">
        <v>1048.78</v>
      </c>
      <c r="K12" s="13">
        <v>1248.78</v>
      </c>
    </row>
    <row r="13" spans="1:11" x14ac:dyDescent="0.15">
      <c r="B13" s="7">
        <v>5</v>
      </c>
      <c r="C13" s="7">
        <v>2000</v>
      </c>
      <c r="D13" s="13">
        <v>1090.32</v>
      </c>
      <c r="E13" s="13">
        <f t="shared" si="0"/>
        <v>41.539999999999964</v>
      </c>
      <c r="F13" s="13">
        <f t="shared" si="1"/>
        <v>201422.12954340773</v>
      </c>
      <c r="G13" s="15">
        <f t="shared" si="2"/>
        <v>0.70399733894663297</v>
      </c>
      <c r="J13" s="13">
        <v>1090.32</v>
      </c>
      <c r="K13" s="13">
        <v>1290.32</v>
      </c>
    </row>
    <row r="14" spans="1:11" x14ac:dyDescent="0.15">
      <c r="B14" s="7">
        <v>6</v>
      </c>
      <c r="C14" s="7">
        <v>2000</v>
      </c>
      <c r="D14" s="13">
        <v>1106.94</v>
      </c>
      <c r="E14" s="13">
        <f t="shared" si="0"/>
        <v>16.620000000000118</v>
      </c>
      <c r="F14" s="13">
        <f t="shared" si="1"/>
        <v>234894.67382724487</v>
      </c>
      <c r="G14" s="15">
        <f t="shared" si="2"/>
        <v>0.16618106639878216</v>
      </c>
      <c r="J14" s="13">
        <v>1106.94</v>
      </c>
      <c r="K14" s="13">
        <v>1306.94</v>
      </c>
    </row>
    <row r="15" spans="1:11" x14ac:dyDescent="0.15">
      <c r="B15" s="7">
        <v>7</v>
      </c>
      <c r="C15" s="7">
        <v>2000</v>
      </c>
      <c r="D15" s="13">
        <v>1110.98</v>
      </c>
      <c r="E15" s="13">
        <f t="shared" si="0"/>
        <v>4.0399999999999636</v>
      </c>
      <c r="F15" s="13">
        <f t="shared" si="1"/>
        <v>243245.86256815464</v>
      </c>
      <c r="G15" s="15">
        <f t="shared" si="2"/>
        <v>3.5552908053810173E-2</v>
      </c>
      <c r="J15" s="13">
        <v>1110.98</v>
      </c>
      <c r="K15" s="13">
        <v>1310.98</v>
      </c>
    </row>
    <row r="16" spans="1:11" x14ac:dyDescent="0.15">
      <c r="B16" s="7">
        <v>8</v>
      </c>
      <c r="C16" s="7">
        <v>2000</v>
      </c>
      <c r="D16" s="13">
        <v>1024.74</v>
      </c>
      <c r="E16" s="13">
        <f t="shared" si="0"/>
        <v>-86.240000000000009</v>
      </c>
      <c r="F16" s="13">
        <f t="shared" si="1"/>
        <v>71046.692857435264</v>
      </c>
      <c r="G16" s="15">
        <f t="shared" si="2"/>
        <v>-0.70792229677687191</v>
      </c>
      <c r="J16" s="13">
        <v>1024.74</v>
      </c>
      <c r="K16" s="13">
        <v>1314.33</v>
      </c>
    </row>
    <row r="17" spans="2:11" x14ac:dyDescent="0.15">
      <c r="B17" s="7">
        <v>9</v>
      </c>
      <c r="C17" s="7">
        <v>2000</v>
      </c>
      <c r="D17" s="13">
        <v>1007.3</v>
      </c>
      <c r="E17" s="13">
        <f t="shared" si="0"/>
        <v>-17.440000000000055</v>
      </c>
      <c r="F17" s="13">
        <f t="shared" si="1"/>
        <v>36248.717123323739</v>
      </c>
      <c r="G17" s="15">
        <f t="shared" si="2"/>
        <v>-0.48979022575953446</v>
      </c>
      <c r="J17" s="13">
        <v>1007.3</v>
      </c>
      <c r="K17" s="13">
        <v>1330.45</v>
      </c>
    </row>
    <row r="18" spans="2:11" x14ac:dyDescent="0.15">
      <c r="B18" s="7">
        <v>10</v>
      </c>
      <c r="C18" s="7">
        <v>2000</v>
      </c>
      <c r="D18" s="13">
        <v>1011.65</v>
      </c>
      <c r="E18" s="13">
        <f t="shared" si="0"/>
        <v>4.3500000000000227</v>
      </c>
      <c r="F18" s="13">
        <f t="shared" si="1"/>
        <v>44990.566705505036</v>
      </c>
      <c r="G18" s="15">
        <f t="shared" si="2"/>
        <v>0.24116300591935924</v>
      </c>
      <c r="J18" s="13">
        <v>1011.65</v>
      </c>
      <c r="K18" s="13">
        <v>1378.14</v>
      </c>
    </row>
    <row r="19" spans="2:11" x14ac:dyDescent="0.15">
      <c r="D19" s="13"/>
      <c r="E19" s="13"/>
      <c r="F19" s="13"/>
    </row>
    <row r="20" spans="2:11" x14ac:dyDescent="0.15">
      <c r="D20" s="13"/>
      <c r="E20" s="16" t="s">
        <v>95</v>
      </c>
      <c r="F20" s="13">
        <f>F18-F8*EXP(C3*10/52)</f>
        <v>-177562.59629303686</v>
      </c>
    </row>
    <row r="21" spans="2:11" x14ac:dyDescent="0.15">
      <c r="D21" s="13"/>
      <c r="E21" s="16" t="s">
        <v>96</v>
      </c>
      <c r="F21" s="13">
        <f>(D18-D8)*C8</f>
        <v>-176700.00000000006</v>
      </c>
    </row>
    <row r="22" spans="2:11" x14ac:dyDescent="0.15">
      <c r="D22" s="13"/>
      <c r="E22" s="13"/>
      <c r="F22" s="13"/>
    </row>
    <row r="23" spans="2:11" x14ac:dyDescent="0.15">
      <c r="D23" s="13"/>
      <c r="E23" s="13"/>
      <c r="F23" s="13"/>
    </row>
    <row r="24" spans="2:11" x14ac:dyDescent="0.15">
      <c r="D24" s="13"/>
      <c r="E24" s="13"/>
      <c r="F24" s="13"/>
    </row>
    <row r="25" spans="2:11" x14ac:dyDescent="0.15">
      <c r="D25" s="13"/>
      <c r="E25" s="13"/>
      <c r="F25" s="13"/>
    </row>
    <row r="26" spans="2:11" x14ac:dyDescent="0.15">
      <c r="D26" s="13"/>
      <c r="E26" s="13"/>
      <c r="F26" s="13"/>
    </row>
    <row r="27" spans="2:11" x14ac:dyDescent="0.15">
      <c r="D27" s="13"/>
      <c r="E27" s="13"/>
      <c r="F27" s="13"/>
    </row>
    <row r="28" spans="2:11" x14ac:dyDescent="0.15">
      <c r="D28" s="13"/>
      <c r="E28" s="13"/>
      <c r="F28" s="13"/>
    </row>
    <row r="29" spans="2:11" x14ac:dyDescent="0.15">
      <c r="D29" s="13"/>
      <c r="E29" s="13"/>
      <c r="F29" s="13"/>
    </row>
    <row r="30" spans="2:11" x14ac:dyDescent="0.15">
      <c r="D30" s="13"/>
      <c r="E30" s="13"/>
      <c r="F30" s="13"/>
    </row>
    <row r="31" spans="2:11" x14ac:dyDescent="0.15">
      <c r="D31" s="13"/>
      <c r="E31" s="13"/>
      <c r="F31" s="13"/>
    </row>
    <row r="32" spans="2:11" x14ac:dyDescent="0.15">
      <c r="D32" s="13"/>
      <c r="E32" s="13"/>
      <c r="F32" s="13"/>
    </row>
    <row r="33" spans="4:6" x14ac:dyDescent="0.15">
      <c r="D33" s="12"/>
      <c r="E33" s="12"/>
      <c r="F33" s="12"/>
    </row>
    <row r="34" spans="4:6" x14ac:dyDescent="0.15">
      <c r="D34" s="12"/>
      <c r="E34" s="12"/>
      <c r="F34" s="12"/>
    </row>
    <row r="35" spans="4:6" x14ac:dyDescent="0.15">
      <c r="D35" s="12"/>
      <c r="E35" s="12"/>
      <c r="F3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D20"/>
  <sheetViews>
    <sheetView workbookViewId="0">
      <selection activeCell="C4" sqref="C4"/>
    </sheetView>
  </sheetViews>
  <sheetFormatPr baseColWidth="10" defaultColWidth="11.5" defaultRowHeight="13" x14ac:dyDescent="0.15"/>
  <cols>
    <col min="1" max="1" width="25" customWidth="1"/>
    <col min="2" max="2" width="13.33203125" customWidth="1"/>
    <col min="3" max="3" width="22.1640625" customWidth="1"/>
    <col min="4" max="256" width="9.1640625" customWidth="1"/>
  </cols>
  <sheetData>
    <row r="1" spans="1:4" x14ac:dyDescent="0.15">
      <c r="A1" s="1" t="s">
        <v>14</v>
      </c>
      <c r="B1" s="1" t="s">
        <v>15</v>
      </c>
      <c r="C1" s="1" t="s">
        <v>16</v>
      </c>
      <c r="D1">
        <v>5</v>
      </c>
    </row>
    <row r="2" spans="1:4" x14ac:dyDescent="0.15">
      <c r="A2" t="s">
        <v>17</v>
      </c>
      <c r="B2" t="s">
        <v>18</v>
      </c>
    </row>
    <row r="3" spans="1:4" x14ac:dyDescent="0.15">
      <c r="A3" t="s">
        <v>1</v>
      </c>
      <c r="B3" t="s">
        <v>19</v>
      </c>
    </row>
    <row r="4" spans="1:4" x14ac:dyDescent="0.15">
      <c r="A4" t="s">
        <v>6</v>
      </c>
      <c r="B4" t="s">
        <v>20</v>
      </c>
    </row>
    <row r="5" spans="1:4" x14ac:dyDescent="0.15">
      <c r="A5" t="s">
        <v>70</v>
      </c>
      <c r="B5" t="s">
        <v>69</v>
      </c>
      <c r="D5" t="s">
        <v>22</v>
      </c>
    </row>
    <row r="6" spans="1:4" x14ac:dyDescent="0.15">
      <c r="A6" t="s">
        <v>21</v>
      </c>
      <c r="B6" t="s">
        <v>33</v>
      </c>
    </row>
    <row r="7" spans="1:4" x14ac:dyDescent="0.15">
      <c r="A7" t="s">
        <v>68</v>
      </c>
      <c r="B7" t="s">
        <v>66</v>
      </c>
      <c r="D7" s="1"/>
    </row>
    <row r="8" spans="1:4" x14ac:dyDescent="0.15">
      <c r="A8" t="s">
        <v>23</v>
      </c>
      <c r="B8" t="s">
        <v>24</v>
      </c>
    </row>
    <row r="9" spans="1:4" x14ac:dyDescent="0.15">
      <c r="A9" t="s">
        <v>25</v>
      </c>
      <c r="B9" t="s">
        <v>26</v>
      </c>
    </row>
    <row r="10" spans="1:4" x14ac:dyDescent="0.15">
      <c r="A10" t="s">
        <v>71</v>
      </c>
      <c r="B10" t="s">
        <v>72</v>
      </c>
    </row>
    <row r="11" spans="1:4" x14ac:dyDescent="0.15">
      <c r="A11" t="s">
        <v>45</v>
      </c>
      <c r="B11" t="s">
        <v>46</v>
      </c>
    </row>
    <row r="12" spans="1:4" x14ac:dyDescent="0.15">
      <c r="A12" t="s">
        <v>67</v>
      </c>
      <c r="B12" t="s">
        <v>67</v>
      </c>
    </row>
    <row r="13" spans="1:4" x14ac:dyDescent="0.15">
      <c r="A13" t="s">
        <v>0</v>
      </c>
      <c r="B13" t="s">
        <v>27</v>
      </c>
    </row>
    <row r="14" spans="1:4" x14ac:dyDescent="0.15">
      <c r="A14" t="s">
        <v>28</v>
      </c>
      <c r="B14" t="s">
        <v>2</v>
      </c>
      <c r="D14" t="s">
        <v>29</v>
      </c>
    </row>
    <row r="15" spans="1:4" x14ac:dyDescent="0.15">
      <c r="A15" t="s">
        <v>42</v>
      </c>
      <c r="B15" t="s">
        <v>43</v>
      </c>
      <c r="D15" t="s">
        <v>30</v>
      </c>
    </row>
    <row r="16" spans="1:4" x14ac:dyDescent="0.15">
      <c r="D16" t="s">
        <v>31</v>
      </c>
    </row>
    <row r="18" spans="4:4" x14ac:dyDescent="0.15">
      <c r="D18" t="s">
        <v>32</v>
      </c>
    </row>
    <row r="20" spans="4:4" x14ac:dyDescent="0.15">
      <c r="D20" s="1" t="s">
        <v>34</v>
      </c>
    </row>
  </sheetData>
  <phoneticPr fontId="0" type="noConversion"/>
  <pageMargins left="0.75" right="0.75" top="1" bottom="1" header="0.5" footer="0.5"/>
  <pageSetup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3" name="Label 3">
              <controlPr defaultSize="0" autoFill="0" autoLine="0" autoPict="0">
                <anchor moveWithCells="1" sizeWithCells="1">
                  <from>
                    <xdr:col>5</xdr:col>
                    <xdr:colOff>469900</xdr:colOff>
                    <xdr:row>1</xdr:row>
                    <xdr:rowOff>63500</xdr:rowOff>
                  </from>
                  <to>
                    <xdr:col>7</xdr:col>
                    <xdr:colOff>63500</xdr:colOff>
                    <xdr:row>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148" r:id="rId4" name="Drop Down 4">
              <controlPr defaultSize="0" autoLine="0" autoPict="0" macro="[0]!gotosheet">
                <anchor moveWithCells="1" sizeWithCells="1">
                  <from>
                    <xdr:col>5</xdr:col>
                    <xdr:colOff>457200</xdr:colOff>
                    <xdr:row>2</xdr:row>
                    <xdr:rowOff>88900</xdr:rowOff>
                  </from>
                  <to>
                    <xdr:col>8</xdr:col>
                    <xdr:colOff>279400</xdr:colOff>
                    <xdr:row>3</xdr:row>
                    <xdr:rowOff>127000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B18"/>
  <sheetViews>
    <sheetView workbookViewId="0">
      <selection activeCell="D11" sqref="D11"/>
    </sheetView>
  </sheetViews>
  <sheetFormatPr baseColWidth="10" defaultColWidth="11.5" defaultRowHeight="13" x14ac:dyDescent="0.15"/>
  <cols>
    <col min="1" max="256" width="9.1640625" customWidth="1"/>
  </cols>
  <sheetData>
    <row r="1" spans="1:2" x14ac:dyDescent="0.15">
      <c r="A1" t="s">
        <v>73</v>
      </c>
      <c r="B1" t="s">
        <v>59</v>
      </c>
    </row>
    <row r="2" spans="1:2" x14ac:dyDescent="0.15">
      <c r="A2" t="s">
        <v>73</v>
      </c>
      <c r="B2" t="s">
        <v>60</v>
      </c>
    </row>
    <row r="3" spans="1:2" x14ac:dyDescent="0.15">
      <c r="A3" t="s">
        <v>73</v>
      </c>
      <c r="B3" t="s">
        <v>75</v>
      </c>
    </row>
    <row r="4" spans="1:2" x14ac:dyDescent="0.15">
      <c r="A4" t="s">
        <v>73</v>
      </c>
      <c r="B4" t="s">
        <v>63</v>
      </c>
    </row>
    <row r="5" spans="1:2" x14ac:dyDescent="0.15">
      <c r="A5" t="s">
        <v>73</v>
      </c>
      <c r="B5" t="s">
        <v>64</v>
      </c>
    </row>
    <row r="6" spans="1:2" x14ac:dyDescent="0.15">
      <c r="A6" t="s">
        <v>73</v>
      </c>
      <c r="B6" t="s">
        <v>65</v>
      </c>
    </row>
    <row r="10" spans="1:2" x14ac:dyDescent="0.15">
      <c r="B10" s="1" t="s">
        <v>79</v>
      </c>
    </row>
    <row r="12" spans="1:2" x14ac:dyDescent="0.15">
      <c r="B12" t="s">
        <v>77</v>
      </c>
    </row>
    <row r="14" spans="1:2" x14ac:dyDescent="0.15">
      <c r="B14" t="s">
        <v>62</v>
      </c>
    </row>
    <row r="15" spans="1:2" x14ac:dyDescent="0.15">
      <c r="B15" t="s">
        <v>61</v>
      </c>
    </row>
    <row r="16" spans="1:2" x14ac:dyDescent="0.15">
      <c r="B16" t="s">
        <v>74</v>
      </c>
    </row>
    <row r="17" spans="2:2" x14ac:dyDescent="0.15">
      <c r="B17" t="s">
        <v>76</v>
      </c>
    </row>
    <row r="18" spans="2:2" x14ac:dyDescent="0.15">
      <c r="B18" t="s">
        <v>78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B36"/>
  <sheetViews>
    <sheetView workbookViewId="0">
      <selection activeCell="B36" sqref="B36"/>
    </sheetView>
  </sheetViews>
  <sheetFormatPr baseColWidth="10" defaultColWidth="11.5" defaultRowHeight="13" x14ac:dyDescent="0.15"/>
  <cols>
    <col min="1" max="1" width="9.1640625" style="2" customWidth="1"/>
    <col min="2" max="256" width="9.1640625" customWidth="1"/>
  </cols>
  <sheetData>
    <row r="1" spans="1:2" x14ac:dyDescent="0.15">
      <c r="A1" s="2">
        <v>36312</v>
      </c>
      <c r="B1" t="s">
        <v>3</v>
      </c>
    </row>
    <row r="2" spans="1:2" x14ac:dyDescent="0.15">
      <c r="A2" s="2">
        <v>36312</v>
      </c>
      <c r="B2" t="s">
        <v>41</v>
      </c>
    </row>
    <row r="3" spans="1:2" x14ac:dyDescent="0.15">
      <c r="A3" s="2">
        <v>36526</v>
      </c>
      <c r="B3" t="s">
        <v>4</v>
      </c>
    </row>
    <row r="4" spans="1:2" x14ac:dyDescent="0.15">
      <c r="A4" s="2">
        <v>36526</v>
      </c>
      <c r="B4" t="s">
        <v>5</v>
      </c>
    </row>
    <row r="5" spans="1:2" x14ac:dyDescent="0.15">
      <c r="A5" s="2">
        <v>36557</v>
      </c>
      <c r="B5" t="s">
        <v>7</v>
      </c>
    </row>
    <row r="6" spans="1:2" x14ac:dyDescent="0.15">
      <c r="A6" s="2">
        <v>36557</v>
      </c>
      <c r="B6" t="s">
        <v>8</v>
      </c>
    </row>
    <row r="7" spans="1:2" x14ac:dyDescent="0.15">
      <c r="A7" s="2">
        <v>36678</v>
      </c>
      <c r="B7" t="s">
        <v>9</v>
      </c>
    </row>
    <row r="8" spans="1:2" x14ac:dyDescent="0.15">
      <c r="A8" s="2">
        <v>36739</v>
      </c>
      <c r="B8" t="s">
        <v>10</v>
      </c>
    </row>
    <row r="9" spans="1:2" x14ac:dyDescent="0.15">
      <c r="A9" s="2">
        <v>36800</v>
      </c>
      <c r="B9" t="s">
        <v>11</v>
      </c>
    </row>
    <row r="10" spans="1:2" x14ac:dyDescent="0.15">
      <c r="A10" s="2">
        <v>36800</v>
      </c>
      <c r="B10" t="s">
        <v>12</v>
      </c>
    </row>
    <row r="11" spans="1:2" x14ac:dyDescent="0.15">
      <c r="A11" s="2">
        <v>37012</v>
      </c>
      <c r="B11" t="s">
        <v>13</v>
      </c>
    </row>
    <row r="12" spans="1:2" x14ac:dyDescent="0.15">
      <c r="A12" s="2">
        <v>37184</v>
      </c>
      <c r="B12" t="s">
        <v>35</v>
      </c>
    </row>
    <row r="13" spans="1:2" x14ac:dyDescent="0.15">
      <c r="A13" s="2">
        <v>37184</v>
      </c>
      <c r="B13" t="s">
        <v>36</v>
      </c>
    </row>
    <row r="14" spans="1:2" x14ac:dyDescent="0.15">
      <c r="A14" s="2">
        <v>37185</v>
      </c>
      <c r="B14" t="s">
        <v>37</v>
      </c>
    </row>
    <row r="15" spans="1:2" x14ac:dyDescent="0.15">
      <c r="A15" s="2">
        <v>37202</v>
      </c>
      <c r="B15" t="s">
        <v>38</v>
      </c>
    </row>
    <row r="16" spans="1:2" x14ac:dyDescent="0.15">
      <c r="A16" s="2">
        <v>37240</v>
      </c>
      <c r="B16" t="s">
        <v>39</v>
      </c>
    </row>
    <row r="17" spans="1:2" x14ac:dyDescent="0.15">
      <c r="A17" s="2">
        <v>37240</v>
      </c>
      <c r="B17" t="s">
        <v>40</v>
      </c>
    </row>
    <row r="18" spans="1:2" x14ac:dyDescent="0.15">
      <c r="A18" s="2">
        <v>37252</v>
      </c>
      <c r="B18" t="s">
        <v>44</v>
      </c>
    </row>
    <row r="19" spans="1:2" x14ac:dyDescent="0.15">
      <c r="A19" s="2">
        <v>37366</v>
      </c>
      <c r="B19" t="s">
        <v>47</v>
      </c>
    </row>
    <row r="20" spans="1:2" x14ac:dyDescent="0.15">
      <c r="A20" s="2">
        <v>37367</v>
      </c>
      <c r="B20" t="s">
        <v>51</v>
      </c>
    </row>
    <row r="21" spans="1:2" x14ac:dyDescent="0.15">
      <c r="A21" s="2">
        <v>37387</v>
      </c>
      <c r="B21" t="s">
        <v>48</v>
      </c>
    </row>
    <row r="22" spans="1:2" x14ac:dyDescent="0.15">
      <c r="A22" s="2">
        <v>37387</v>
      </c>
      <c r="B22" t="s">
        <v>49</v>
      </c>
    </row>
    <row r="23" spans="1:2" x14ac:dyDescent="0.15">
      <c r="A23" s="2">
        <v>37387</v>
      </c>
      <c r="B23" t="s">
        <v>52</v>
      </c>
    </row>
    <row r="24" spans="1:2" x14ac:dyDescent="0.15">
      <c r="A24" s="2">
        <v>37387</v>
      </c>
      <c r="B24" t="s">
        <v>50</v>
      </c>
    </row>
    <row r="25" spans="1:2" x14ac:dyDescent="0.15">
      <c r="A25" s="2">
        <v>37387</v>
      </c>
      <c r="B25" t="s">
        <v>53</v>
      </c>
    </row>
    <row r="26" spans="1:2" x14ac:dyDescent="0.15">
      <c r="A26" s="2">
        <v>37387</v>
      </c>
      <c r="B26" t="s">
        <v>54</v>
      </c>
    </row>
    <row r="27" spans="1:2" x14ac:dyDescent="0.15">
      <c r="A27" s="2">
        <v>37387</v>
      </c>
      <c r="B27" t="s">
        <v>56</v>
      </c>
    </row>
    <row r="28" spans="1:2" x14ac:dyDescent="0.15">
      <c r="A28" s="2">
        <v>37419</v>
      </c>
      <c r="B28" t="s">
        <v>55</v>
      </c>
    </row>
    <row r="29" spans="1:2" x14ac:dyDescent="0.15">
      <c r="A29" s="2">
        <v>37419</v>
      </c>
      <c r="B29" t="s">
        <v>57</v>
      </c>
    </row>
    <row r="30" spans="1:2" x14ac:dyDescent="0.15">
      <c r="A30" s="2">
        <v>37428</v>
      </c>
      <c r="B30" t="s">
        <v>58</v>
      </c>
    </row>
    <row r="31" spans="1:2" x14ac:dyDescent="0.15">
      <c r="A31" s="2" t="s">
        <v>81</v>
      </c>
    </row>
    <row r="32" spans="1:2" x14ac:dyDescent="0.15">
      <c r="A32" s="2">
        <v>39140</v>
      </c>
      <c r="B32" t="s">
        <v>80</v>
      </c>
    </row>
    <row r="33" spans="1:2" x14ac:dyDescent="0.15">
      <c r="A33" s="2" t="s">
        <v>82</v>
      </c>
    </row>
    <row r="34" spans="1:2" x14ac:dyDescent="0.15">
      <c r="A34" s="2">
        <v>39435</v>
      </c>
      <c r="B34" t="s">
        <v>83</v>
      </c>
    </row>
    <row r="35" spans="1:2" x14ac:dyDescent="0.15">
      <c r="A35" s="4" t="s">
        <v>84</v>
      </c>
    </row>
    <row r="36" spans="1:2" x14ac:dyDescent="0.15">
      <c r="A36" s="2">
        <v>39553</v>
      </c>
      <c r="B36" s="3" t="s">
        <v>85</v>
      </c>
    </row>
  </sheetData>
  <customSheetViews>
    <customSheetView guid="{532D3151-5C1C-424A-878F-BA037C16242F}" showRuler="0">
      <selection activeCell="B3" sqref="B3"/>
      <pageMargins left="0.7" right="0.7" top="0.75" bottom="0.75" header="0.3" footer="0.3"/>
      <headerFooter alignWithMargins="0"/>
    </customSheetView>
    <customSheetView guid="{E57ABD6A-4CAE-11D2-87E4-00C04F79569A}" showRuler="0">
      <selection activeCell="B3" sqref="B3"/>
      <pageMargins left="0.7" right="0.7" top="0.75" bottom="0.75" header="0.3" footer="0.3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To-Dos</vt:lpstr>
      <vt:lpstr>Revisions</vt:lpstr>
      <vt:lpstr>SP500Futures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McDonald</dc:creator>
  <cp:lastModifiedBy>Microsoft Office User</cp:lastModifiedBy>
  <cp:lastPrinted>2012-09-04T00:13:41Z</cp:lastPrinted>
  <dcterms:created xsi:type="dcterms:W3CDTF">1996-01-03T23:35:15Z</dcterms:created>
  <dcterms:modified xsi:type="dcterms:W3CDTF">2018-01-09T12:49:58Z</dcterms:modified>
</cp:coreProperties>
</file>