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0" yWindow="-20" windowWidth="10320" windowHeight="7760"/>
  </bookViews>
  <sheets>
    <sheet name="Regression" sheetId="9" r:id="rId1"/>
    <sheet name="Shrinkage" sheetId="11" r:id="rId2"/>
  </sheets>
  <calcPr calcId="125725"/>
</workbook>
</file>

<file path=xl/calcChain.xml><?xml version="1.0" encoding="utf-8"?>
<calcChain xmlns="http://schemas.openxmlformats.org/spreadsheetml/2006/main">
  <c r="A1" i="9"/>
  <c r="A22" i="11"/>
  <c r="T22" s="1"/>
  <c r="A21"/>
  <c r="W21" s="1"/>
  <c r="A20"/>
  <c r="U20" s="1"/>
  <c r="A19"/>
  <c r="U19" s="1"/>
  <c r="A18"/>
  <c r="T18" s="1"/>
  <c r="A17"/>
  <c r="U17" s="1"/>
  <c r="A16"/>
  <c r="U16" s="1"/>
  <c r="A15"/>
  <c r="U15" s="1"/>
  <c r="A14"/>
  <c r="T14" s="1"/>
  <c r="A13"/>
  <c r="U13" s="1"/>
  <c r="A12"/>
  <c r="U12" s="1"/>
  <c r="A11"/>
  <c r="U11" s="1"/>
  <c r="A10"/>
  <c r="T10" s="1"/>
  <c r="A9"/>
  <c r="U9" s="1"/>
  <c r="A8"/>
  <c r="U8" s="1"/>
  <c r="A7"/>
  <c r="U7" s="1"/>
  <c r="A6"/>
  <c r="T6" s="1"/>
  <c r="A5"/>
  <c r="U5" s="1"/>
  <c r="A4"/>
  <c r="V4" s="1"/>
  <c r="A3"/>
  <c r="T3" s="1"/>
  <c r="J2"/>
  <c r="G2"/>
  <c r="E2"/>
  <c r="A2"/>
  <c r="U1"/>
  <c r="Q1" i="9"/>
  <c r="J2"/>
  <c r="G2"/>
  <c r="A22"/>
  <c r="S22" s="1"/>
  <c r="A21"/>
  <c r="S21" s="1"/>
  <c r="A20"/>
  <c r="S20" s="1"/>
  <c r="A19"/>
  <c r="S19" s="1"/>
  <c r="A18"/>
  <c r="S18" s="1"/>
  <c r="A17"/>
  <c r="S17" s="1"/>
  <c r="A16"/>
  <c r="S16" s="1"/>
  <c r="A15"/>
  <c r="S15" s="1"/>
  <c r="A14"/>
  <c r="S14" s="1"/>
  <c r="A13"/>
  <c r="S13" s="1"/>
  <c r="A12"/>
  <c r="S12" s="1"/>
  <c r="A11"/>
  <c r="S11" s="1"/>
  <c r="A10"/>
  <c r="S10" s="1"/>
  <c r="A9"/>
  <c r="S9" s="1"/>
  <c r="A8"/>
  <c r="S8" s="1"/>
  <c r="A7"/>
  <c r="S7" s="1"/>
  <c r="A6"/>
  <c r="S6" s="1"/>
  <c r="A5"/>
  <c r="S5" s="1"/>
  <c r="A4"/>
  <c r="S4" s="1"/>
  <c r="A3"/>
  <c r="S3" s="1"/>
  <c r="E2"/>
  <c r="P8" i="11" l="1"/>
  <c r="O4"/>
  <c r="T12"/>
  <c r="R16"/>
  <c r="P16"/>
  <c r="O5"/>
  <c r="R7"/>
  <c r="R8"/>
  <c r="P9"/>
  <c r="O13"/>
  <c r="R15"/>
  <c r="P17"/>
  <c r="W8"/>
  <c r="W16"/>
  <c r="T20"/>
  <c r="W5"/>
  <c r="V7"/>
  <c r="V8"/>
  <c r="S9"/>
  <c r="O12"/>
  <c r="W13"/>
  <c r="V15"/>
  <c r="V16"/>
  <c r="S17"/>
  <c r="O20"/>
  <c r="S12"/>
  <c r="T13"/>
  <c r="S20"/>
  <c r="T5"/>
  <c r="W4"/>
  <c r="S5"/>
  <c r="O8"/>
  <c r="T8"/>
  <c r="O9"/>
  <c r="W9"/>
  <c r="V11"/>
  <c r="R12"/>
  <c r="W12"/>
  <c r="S13"/>
  <c r="O16"/>
  <c r="T16"/>
  <c r="O17"/>
  <c r="W17"/>
  <c r="V19"/>
  <c r="R20"/>
  <c r="W20"/>
  <c r="S4"/>
  <c r="P5"/>
  <c r="S8"/>
  <c r="T9"/>
  <c r="R11"/>
  <c r="P12"/>
  <c r="V12"/>
  <c r="P13"/>
  <c r="S16"/>
  <c r="T17"/>
  <c r="R19"/>
  <c r="P20"/>
  <c r="V20"/>
  <c r="O3"/>
  <c r="S3"/>
  <c r="W3"/>
  <c r="Q4"/>
  <c r="U4"/>
  <c r="R5"/>
  <c r="V5"/>
  <c r="O6"/>
  <c r="S6"/>
  <c r="W6"/>
  <c r="P7"/>
  <c r="T7"/>
  <c r="Q8"/>
  <c r="R9"/>
  <c r="V9"/>
  <c r="O10"/>
  <c r="S10"/>
  <c r="W10"/>
  <c r="P11"/>
  <c r="T11"/>
  <c r="Q12"/>
  <c r="R13"/>
  <c r="V13"/>
  <c r="O14"/>
  <c r="S14"/>
  <c r="W14"/>
  <c r="P15"/>
  <c r="T15"/>
  <c r="Q16"/>
  <c r="R17"/>
  <c r="V17"/>
  <c r="O18"/>
  <c r="S18"/>
  <c r="W18"/>
  <c r="P19"/>
  <c r="T19"/>
  <c r="Q20"/>
  <c r="R21"/>
  <c r="V21"/>
  <c r="O22"/>
  <c r="S22"/>
  <c r="W22"/>
  <c r="R3"/>
  <c r="V3"/>
  <c r="P4"/>
  <c r="T4"/>
  <c r="Q5"/>
  <c r="R6"/>
  <c r="V6"/>
  <c r="O7"/>
  <c r="S7"/>
  <c r="W7"/>
  <c r="Q9"/>
  <c r="R10"/>
  <c r="V10"/>
  <c r="O11"/>
  <c r="S11"/>
  <c r="W11"/>
  <c r="Q13"/>
  <c r="R14"/>
  <c r="V14"/>
  <c r="O15"/>
  <c r="S15"/>
  <c r="W15"/>
  <c r="Q17"/>
  <c r="R18"/>
  <c r="V18"/>
  <c r="O19"/>
  <c r="S19"/>
  <c r="W19"/>
  <c r="Q21"/>
  <c r="U21"/>
  <c r="R22"/>
  <c r="V22"/>
  <c r="Q3"/>
  <c r="U3"/>
  <c r="Q10"/>
  <c r="U10"/>
  <c r="Q14"/>
  <c r="U14"/>
  <c r="Q18"/>
  <c r="U18"/>
  <c r="P21"/>
  <c r="T21"/>
  <c r="Q22"/>
  <c r="U22"/>
  <c r="Q6"/>
  <c r="U6"/>
  <c r="P3"/>
  <c r="R4"/>
  <c r="P6"/>
  <c r="Q7"/>
  <c r="P10"/>
  <c r="Q11"/>
  <c r="P14"/>
  <c r="Q15"/>
  <c r="P18"/>
  <c r="Q19"/>
  <c r="O21"/>
  <c r="S21"/>
  <c r="P22"/>
  <c r="N20" i="9"/>
  <c r="N16"/>
  <c r="N12"/>
  <c r="N8"/>
  <c r="N4"/>
  <c r="R3"/>
  <c r="V3"/>
  <c r="R4"/>
  <c r="V4"/>
  <c r="R5"/>
  <c r="V5"/>
  <c r="R6"/>
  <c r="V6"/>
  <c r="R7"/>
  <c r="V7"/>
  <c r="R8"/>
  <c r="V8"/>
  <c r="R9"/>
  <c r="V9"/>
  <c r="R10"/>
  <c r="V10"/>
  <c r="R11"/>
  <c r="V11"/>
  <c r="R12"/>
  <c r="V12"/>
  <c r="R13"/>
  <c r="V13"/>
  <c r="R14"/>
  <c r="V14"/>
  <c r="R15"/>
  <c r="V15"/>
  <c r="R16"/>
  <c r="V16"/>
  <c r="R17"/>
  <c r="V17"/>
  <c r="R18"/>
  <c r="V18"/>
  <c r="R19"/>
  <c r="V19"/>
  <c r="R20"/>
  <c r="V20"/>
  <c r="R21"/>
  <c r="V21"/>
  <c r="R22"/>
  <c r="V22"/>
  <c r="N21"/>
  <c r="N17"/>
  <c r="N13"/>
  <c r="N9"/>
  <c r="N5"/>
  <c r="Q3"/>
  <c r="U3"/>
  <c r="Q4"/>
  <c r="U4"/>
  <c r="Q5"/>
  <c r="U5"/>
  <c r="Q6"/>
  <c r="U6"/>
  <c r="Q7"/>
  <c r="U7"/>
  <c r="Q8"/>
  <c r="U8"/>
  <c r="Q9"/>
  <c r="U9"/>
  <c r="Q10"/>
  <c r="U10"/>
  <c r="Q11"/>
  <c r="U11"/>
  <c r="Q12"/>
  <c r="U12"/>
  <c r="Q13"/>
  <c r="U13"/>
  <c r="Q14"/>
  <c r="U14"/>
  <c r="Q15"/>
  <c r="U15"/>
  <c r="Q16"/>
  <c r="U16"/>
  <c r="Q17"/>
  <c r="U17"/>
  <c r="Q18"/>
  <c r="U18"/>
  <c r="Q19"/>
  <c r="U19"/>
  <c r="Q20"/>
  <c r="U20"/>
  <c r="Q21"/>
  <c r="U21"/>
  <c r="Q22"/>
  <c r="U22"/>
  <c r="N22"/>
  <c r="N18"/>
  <c r="N14"/>
  <c r="N10"/>
  <c r="N6"/>
  <c r="P3"/>
  <c r="T3"/>
  <c r="P4"/>
  <c r="T4"/>
  <c r="P5"/>
  <c r="T5"/>
  <c r="P6"/>
  <c r="T6"/>
  <c r="P7"/>
  <c r="T7"/>
  <c r="P8"/>
  <c r="T8"/>
  <c r="P9"/>
  <c r="T9"/>
  <c r="P10"/>
  <c r="T10"/>
  <c r="P11"/>
  <c r="T11"/>
  <c r="P12"/>
  <c r="T12"/>
  <c r="P13"/>
  <c r="T13"/>
  <c r="P14"/>
  <c r="T14"/>
  <c r="P15"/>
  <c r="T15"/>
  <c r="P16"/>
  <c r="T16"/>
  <c r="P17"/>
  <c r="T17"/>
  <c r="P18"/>
  <c r="T18"/>
  <c r="P19"/>
  <c r="T19"/>
  <c r="P20"/>
  <c r="T20"/>
  <c r="P21"/>
  <c r="T21"/>
  <c r="P22"/>
  <c r="T22"/>
  <c r="N3"/>
  <c r="N19"/>
  <c r="N15"/>
  <c r="N11"/>
  <c r="N7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B17" i="11" l="1"/>
  <c r="B9"/>
  <c r="B20"/>
  <c r="B16"/>
  <c r="B12"/>
  <c r="B8"/>
  <c r="B13"/>
  <c r="B5"/>
  <c r="B4"/>
  <c r="B21"/>
  <c r="B19"/>
  <c r="B11"/>
  <c r="B22"/>
  <c r="B18"/>
  <c r="B14"/>
  <c r="B10"/>
  <c r="B6"/>
  <c r="B3"/>
  <c r="B15"/>
  <c r="B7"/>
  <c r="B5" i="9"/>
  <c r="B4"/>
  <c r="B6"/>
  <c r="B3"/>
  <c r="B7"/>
  <c r="B19"/>
  <c r="B14"/>
  <c r="B9"/>
  <c r="B20"/>
  <c r="B15"/>
  <c r="B10"/>
  <c r="B21"/>
  <c r="B16"/>
  <c r="B11"/>
  <c r="B22"/>
  <c r="B17"/>
  <c r="B12"/>
  <c r="B18"/>
  <c r="B13"/>
  <c r="B8"/>
  <c r="AA15" i="11" l="1"/>
  <c r="AD14"/>
  <c r="Y19"/>
  <c r="AA7"/>
  <c r="AD10"/>
  <c r="Y11"/>
  <c r="AG8"/>
  <c r="AD6"/>
  <c r="AD22"/>
  <c r="AD18"/>
  <c r="AG16"/>
  <c r="AF3"/>
  <c r="AE4"/>
  <c r="AG4"/>
  <c r="AA13"/>
  <c r="AG13"/>
  <c r="AA20"/>
  <c r="AG20"/>
  <c r="AG10"/>
  <c r="AG11"/>
  <c r="AG3"/>
  <c r="AE21"/>
  <c r="AG21"/>
  <c r="AF5"/>
  <c r="AG5"/>
  <c r="AG6"/>
  <c r="AG22"/>
  <c r="AG15"/>
  <c r="AA12"/>
  <c r="AG12"/>
  <c r="AA17"/>
  <c r="AG17"/>
  <c r="AG18"/>
  <c r="AG7"/>
  <c r="AB9"/>
  <c r="AG9"/>
  <c r="AG14"/>
  <c r="AG19"/>
  <c r="AF9"/>
  <c r="AF17"/>
  <c r="AF13"/>
  <c r="AD4"/>
  <c r="AB17"/>
  <c r="Z11"/>
  <c r="Z6"/>
  <c r="AF10"/>
  <c r="AE22"/>
  <c r="AF4"/>
  <c r="Y4"/>
  <c r="AC4"/>
  <c r="AD13"/>
  <c r="Y13"/>
  <c r="AE13"/>
  <c r="AC13"/>
  <c r="Z13"/>
  <c r="Z7"/>
  <c r="Z15"/>
  <c r="AB3"/>
  <c r="AF18"/>
  <c r="Z21"/>
  <c r="Y21"/>
  <c r="AB13"/>
  <c r="Y7"/>
  <c r="AF22"/>
  <c r="AB4"/>
  <c r="AC6"/>
  <c r="AC22"/>
  <c r="AF14"/>
  <c r="AA18"/>
  <c r="Z18"/>
  <c r="AD7"/>
  <c r="AD15"/>
  <c r="AD21"/>
  <c r="AC21"/>
  <c r="Y3"/>
  <c r="AD3"/>
  <c r="AC8"/>
  <c r="AB8"/>
  <c r="AF8"/>
  <c r="AD8"/>
  <c r="AE8"/>
  <c r="Z8"/>
  <c r="Y8"/>
  <c r="Y16"/>
  <c r="AC16"/>
  <c r="AF16"/>
  <c r="AE16"/>
  <c r="Z16"/>
  <c r="AB16"/>
  <c r="AD16"/>
  <c r="AE9"/>
  <c r="AC9"/>
  <c r="Z9"/>
  <c r="Y9"/>
  <c r="AD9"/>
  <c r="AF21"/>
  <c r="AC15"/>
  <c r="AA14"/>
  <c r="Z14"/>
  <c r="AB18"/>
  <c r="AC18"/>
  <c r="AC11"/>
  <c r="AA10"/>
  <c r="Z10"/>
  <c r="Y6"/>
  <c r="Y14"/>
  <c r="Y22"/>
  <c r="AB14"/>
  <c r="AE14"/>
  <c r="AF15"/>
  <c r="AE15"/>
  <c r="AB15"/>
  <c r="AE19"/>
  <c r="AF19"/>
  <c r="AB19"/>
  <c r="Y5"/>
  <c r="AE5"/>
  <c r="AC5"/>
  <c r="Z5"/>
  <c r="AD5"/>
  <c r="Z19"/>
  <c r="AA3"/>
  <c r="AB5"/>
  <c r="AB21"/>
  <c r="Y15"/>
  <c r="AE18"/>
  <c r="AA19"/>
  <c r="AC14"/>
  <c r="AF6"/>
  <c r="AB22"/>
  <c r="Z3"/>
  <c r="AA8"/>
  <c r="AA16"/>
  <c r="AA9"/>
  <c r="AA4"/>
  <c r="AD11"/>
  <c r="AD19"/>
  <c r="AE3"/>
  <c r="AB7"/>
  <c r="AE7"/>
  <c r="AF7"/>
  <c r="AE11"/>
  <c r="AF11"/>
  <c r="AB11"/>
  <c r="AF12"/>
  <c r="Z12"/>
  <c r="AD12"/>
  <c r="AC12"/>
  <c r="Y12"/>
  <c r="AE12"/>
  <c r="AB12"/>
  <c r="Y20"/>
  <c r="AB20"/>
  <c r="Z20"/>
  <c r="AC20"/>
  <c r="AE20"/>
  <c r="AD20"/>
  <c r="AF20"/>
  <c r="Z17"/>
  <c r="AC17"/>
  <c r="Y17"/>
  <c r="AD17"/>
  <c r="AE17"/>
  <c r="AC7"/>
  <c r="AA21"/>
  <c r="AA6"/>
  <c r="AA5"/>
  <c r="AC3"/>
  <c r="AB10"/>
  <c r="AE10"/>
  <c r="AA11"/>
  <c r="AC10"/>
  <c r="Z4"/>
  <c r="AC19"/>
  <c r="AA22"/>
  <c r="Z22"/>
  <c r="Y10"/>
  <c r="Y18"/>
  <c r="AB6"/>
  <c r="AE6"/>
  <c r="E23"/>
  <c r="AI3" s="1"/>
  <c r="C3"/>
  <c r="C15"/>
  <c r="C18"/>
  <c r="C5"/>
  <c r="C16"/>
  <c r="C17"/>
  <c r="C14"/>
  <c r="C19"/>
  <c r="C12"/>
  <c r="C9"/>
  <c r="C7"/>
  <c r="C10"/>
  <c r="C11"/>
  <c r="C8"/>
  <c r="C4"/>
  <c r="C21"/>
  <c r="C6"/>
  <c r="C22"/>
  <c r="C13"/>
  <c r="C20"/>
  <c r="C13" i="9"/>
  <c r="C18"/>
  <c r="C4"/>
  <c r="C6"/>
  <c r="C17"/>
  <c r="C20"/>
  <c r="C11"/>
  <c r="C15"/>
  <c r="C19"/>
  <c r="C22"/>
  <c r="C21"/>
  <c r="C14"/>
  <c r="C10"/>
  <c r="C16"/>
  <c r="C7"/>
  <c r="C3"/>
  <c r="C5"/>
  <c r="C9"/>
  <c r="C12"/>
  <c r="C8"/>
  <c r="AI21" i="11" l="1"/>
  <c r="AI4"/>
  <c r="AI8"/>
  <c r="AI17"/>
  <c r="AI15"/>
  <c r="AI5"/>
  <c r="AI13"/>
  <c r="AI9"/>
  <c r="AI7"/>
  <c r="AI14"/>
  <c r="AI16"/>
  <c r="AI20"/>
  <c r="AI6"/>
  <c r="AI10"/>
  <c r="AI19"/>
  <c r="AI18"/>
  <c r="AI22"/>
  <c r="AI11"/>
  <c r="AI12"/>
  <c r="O2"/>
  <c r="F9"/>
  <c r="F15"/>
  <c r="I15" s="1"/>
  <c r="E9"/>
  <c r="G9" s="1"/>
  <c r="J9" s="1"/>
  <c r="F8"/>
  <c r="F16"/>
  <c r="F5"/>
  <c r="F13"/>
  <c r="F21"/>
  <c r="F14"/>
  <c r="F22"/>
  <c r="E6"/>
  <c r="G6" s="1"/>
  <c r="J6" s="1"/>
  <c r="E14"/>
  <c r="G14" s="1"/>
  <c r="J14" s="1"/>
  <c r="E22"/>
  <c r="G22" s="1"/>
  <c r="J22" s="1"/>
  <c r="E7"/>
  <c r="G7" s="1"/>
  <c r="J7" s="1"/>
  <c r="E15"/>
  <c r="G15" s="1"/>
  <c r="J15" s="1"/>
  <c r="E12"/>
  <c r="G12" s="1"/>
  <c r="J12" s="1"/>
  <c r="E20"/>
  <c r="G20" s="1"/>
  <c r="J20" s="1"/>
  <c r="E13"/>
  <c r="G13" s="1"/>
  <c r="J13" s="1"/>
  <c r="E21"/>
  <c r="G21" s="1"/>
  <c r="J21" s="1"/>
  <c r="F4"/>
  <c r="F11"/>
  <c r="F19"/>
  <c r="E4"/>
  <c r="G4" s="1"/>
  <c r="J4" s="1"/>
  <c r="F12"/>
  <c r="F20"/>
  <c r="F17"/>
  <c r="F10"/>
  <c r="F18"/>
  <c r="E3"/>
  <c r="G3" s="1"/>
  <c r="J3" s="1"/>
  <c r="E10"/>
  <c r="G10" s="1"/>
  <c r="J10" s="1"/>
  <c r="E18"/>
  <c r="G18" s="1"/>
  <c r="J18" s="1"/>
  <c r="E5"/>
  <c r="G5" s="1"/>
  <c r="J5" s="1"/>
  <c r="E11"/>
  <c r="G11" s="1"/>
  <c r="J11" s="1"/>
  <c r="E19"/>
  <c r="G19" s="1"/>
  <c r="J19" s="1"/>
  <c r="E8"/>
  <c r="G8" s="1"/>
  <c r="J8" s="1"/>
  <c r="E16"/>
  <c r="G16" s="1"/>
  <c r="J16" s="1"/>
  <c r="F3"/>
  <c r="E17"/>
  <c r="G17" s="1"/>
  <c r="J17" s="1"/>
  <c r="F6"/>
  <c r="F7"/>
  <c r="E10" i="9"/>
  <c r="G10" s="1"/>
  <c r="J10" s="1"/>
  <c r="F13"/>
  <c r="I13" s="1"/>
  <c r="E22"/>
  <c r="G22" s="1"/>
  <c r="J22" s="1"/>
  <c r="F12"/>
  <c r="I12" s="1"/>
  <c r="E12"/>
  <c r="G12" s="1"/>
  <c r="J12" s="1"/>
  <c r="F11"/>
  <c r="I11" s="1"/>
  <c r="E17"/>
  <c r="G17" s="1"/>
  <c r="J17" s="1"/>
  <c r="F20"/>
  <c r="I20" s="1"/>
  <c r="F7"/>
  <c r="I7" s="1"/>
  <c r="E16"/>
  <c r="G16" s="1"/>
  <c r="J16" s="1"/>
  <c r="F18"/>
  <c r="I18" s="1"/>
  <c r="E7"/>
  <c r="G7" s="1"/>
  <c r="J7" s="1"/>
  <c r="E4"/>
  <c r="G4" s="1"/>
  <c r="J4" s="1"/>
  <c r="F22"/>
  <c r="I22" s="1"/>
  <c r="F4"/>
  <c r="I4" s="1"/>
  <c r="E14"/>
  <c r="G14" s="1"/>
  <c r="J14" s="1"/>
  <c r="E11"/>
  <c r="G11" s="1"/>
  <c r="J11" s="1"/>
  <c r="F10"/>
  <c r="I10" s="1"/>
  <c r="F16"/>
  <c r="E13"/>
  <c r="G13" s="1"/>
  <c r="J13" s="1"/>
  <c r="E8"/>
  <c r="G8" s="1"/>
  <c r="J8" s="1"/>
  <c r="F3"/>
  <c r="E20"/>
  <c r="E15"/>
  <c r="G15" s="1"/>
  <c r="J15" s="1"/>
  <c r="E9"/>
  <c r="G9" s="1"/>
  <c r="J9" s="1"/>
  <c r="F19"/>
  <c r="I19" s="1"/>
  <c r="F8"/>
  <c r="E6"/>
  <c r="G6" s="1"/>
  <c r="J6" s="1"/>
  <c r="F6"/>
  <c r="F5"/>
  <c r="E5"/>
  <c r="G5" s="1"/>
  <c r="J5" s="1"/>
  <c r="E3"/>
  <c r="G3" s="1"/>
  <c r="J3" s="1"/>
  <c r="F9"/>
  <c r="F15"/>
  <c r="I15" s="1"/>
  <c r="E19"/>
  <c r="G19" s="1"/>
  <c r="J19" s="1"/>
  <c r="F14"/>
  <c r="I14" s="1"/>
  <c r="F21"/>
  <c r="I21" s="1"/>
  <c r="E21"/>
  <c r="G21" s="1"/>
  <c r="J21" s="1"/>
  <c r="F17"/>
  <c r="I17" s="1"/>
  <c r="E18"/>
  <c r="G18" s="1"/>
  <c r="J18" s="1"/>
  <c r="O1" i="11" l="1"/>
  <c r="L3" s="1"/>
  <c r="H9"/>
  <c r="I9"/>
  <c r="H7"/>
  <c r="I7"/>
  <c r="I18"/>
  <c r="H18"/>
  <c r="H12"/>
  <c r="I12"/>
  <c r="H19"/>
  <c r="I19"/>
  <c r="I22"/>
  <c r="H22"/>
  <c r="H5"/>
  <c r="I5"/>
  <c r="H15"/>
  <c r="I3"/>
  <c r="M4" a="1"/>
  <c r="H3"/>
  <c r="H20"/>
  <c r="I20"/>
  <c r="I13"/>
  <c r="H13"/>
  <c r="H17"/>
  <c r="I17"/>
  <c r="H4"/>
  <c r="I4"/>
  <c r="H21"/>
  <c r="I21"/>
  <c r="I8"/>
  <c r="H8"/>
  <c r="I6"/>
  <c r="H6"/>
  <c r="I10"/>
  <c r="H10"/>
  <c r="H11"/>
  <c r="I11"/>
  <c r="I14"/>
  <c r="H14"/>
  <c r="H16"/>
  <c r="I16"/>
  <c r="H7" i="9"/>
  <c r="H22"/>
  <c r="H12"/>
  <c r="H13"/>
  <c r="H10"/>
  <c r="H11"/>
  <c r="H17"/>
  <c r="H18"/>
  <c r="H4"/>
  <c r="L4" a="1"/>
  <c r="L4" s="1"/>
  <c r="H14"/>
  <c r="I5"/>
  <c r="H5"/>
  <c r="H3"/>
  <c r="I3"/>
  <c r="I8"/>
  <c r="H8"/>
  <c r="G20"/>
  <c r="J20" s="1"/>
  <c r="H20"/>
  <c r="I16"/>
  <c r="H16"/>
  <c r="I9"/>
  <c r="H9"/>
  <c r="I6"/>
  <c r="H6"/>
  <c r="H15"/>
  <c r="H19"/>
  <c r="H21"/>
  <c r="L14" i="11" l="1"/>
  <c r="L9"/>
  <c r="L4"/>
  <c r="L20"/>
  <c r="L19"/>
  <c r="L10"/>
  <c r="L5"/>
  <c r="L21"/>
  <c r="L16"/>
  <c r="L15"/>
  <c r="L6"/>
  <c r="L22"/>
  <c r="L17"/>
  <c r="L12"/>
  <c r="L11"/>
  <c r="L18"/>
  <c r="L13"/>
  <c r="L8"/>
  <c r="L7"/>
  <c r="N4"/>
  <c r="M4"/>
  <c r="M4" i="9"/>
  <c r="K19" s="1"/>
  <c r="K20" i="11" l="1"/>
  <c r="K16"/>
  <c r="K12"/>
  <c r="K8"/>
  <c r="K7"/>
  <c r="K19"/>
  <c r="K15"/>
  <c r="K11"/>
  <c r="K4"/>
  <c r="K22"/>
  <c r="K18"/>
  <c r="K14"/>
  <c r="K10"/>
  <c r="K6"/>
  <c r="K3"/>
  <c r="K21"/>
  <c r="K17"/>
  <c r="K13"/>
  <c r="K9"/>
  <c r="K5"/>
  <c r="K13" i="9"/>
  <c r="K6"/>
  <c r="K12"/>
  <c r="K21"/>
  <c r="K9"/>
  <c r="K11"/>
  <c r="K14"/>
  <c r="K15"/>
  <c r="K20"/>
  <c r="K16"/>
  <c r="K7"/>
  <c r="K17"/>
  <c r="K10"/>
  <c r="K18"/>
  <c r="K8"/>
  <c r="K22"/>
  <c r="K5"/>
  <c r="K3"/>
  <c r="K4"/>
</calcChain>
</file>

<file path=xl/sharedStrings.xml><?xml version="1.0" encoding="utf-8"?>
<sst xmlns="http://schemas.openxmlformats.org/spreadsheetml/2006/main" count="29" uniqueCount="14">
  <si>
    <t>Observed</t>
  </si>
  <si>
    <t>Estimation error:</t>
  </si>
  <si>
    <t>Sorted on Observed</t>
  </si>
  <si>
    <t>Difference</t>
  </si>
  <si>
    <t>Rank Observed</t>
  </si>
  <si>
    <t>Regression:</t>
  </si>
  <si>
    <t>d</t>
  </si>
  <si>
    <t>Dispersion Expected Returns:</t>
  </si>
  <si>
    <t>T=</t>
  </si>
  <si>
    <t>Stdev=</t>
  </si>
  <si>
    <t>Grand Mean:</t>
  </si>
  <si>
    <t>Mean</t>
  </si>
  <si>
    <t>Sample</t>
  </si>
  <si>
    <t>w</t>
  </si>
</sst>
</file>

<file path=xl/styles.xml><?xml version="1.0" encoding="utf-8"?>
<styleSheet xmlns="http://schemas.openxmlformats.org/spreadsheetml/2006/main">
  <numFmts count="1">
    <numFmt numFmtId="164" formatCode="0.00%_ ;[Red]\-0.0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0000CC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3399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10" fontId="0" fillId="0" borderId="0" xfId="0" applyNumberFormat="1"/>
    <xf numFmtId="10" fontId="0" fillId="0" borderId="4" xfId="0" applyNumberFormat="1" applyBorder="1"/>
    <xf numFmtId="10" fontId="0" fillId="0" borderId="6" xfId="0" applyNumberFormat="1" applyBorder="1"/>
    <xf numFmtId="10" fontId="0" fillId="0" borderId="4" xfId="1" applyNumberFormat="1" applyFont="1" applyBorder="1"/>
    <xf numFmtId="10" fontId="0" fillId="0" borderId="0" xfId="1" applyNumberFormat="1" applyFont="1" applyBorder="1"/>
    <xf numFmtId="164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64" fontId="0" fillId="0" borderId="8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5" xfId="0" applyNumberFormat="1" applyBorder="1"/>
    <xf numFmtId="10" fontId="0" fillId="0" borderId="8" xfId="0" applyNumberFormat="1" applyBorder="1"/>
    <xf numFmtId="10" fontId="4" fillId="2" borderId="0" xfId="0" applyNumberFormat="1" applyFont="1" applyFill="1"/>
    <xf numFmtId="9" fontId="3" fillId="0" borderId="0" xfId="1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8" xfId="0" applyNumberFormat="1" applyBorder="1"/>
    <xf numFmtId="0" fontId="0" fillId="0" borderId="7" xfId="0" applyNumberFormat="1" applyBorder="1"/>
    <xf numFmtId="0" fontId="0" fillId="0" borderId="5" xfId="1" applyNumberFormat="1" applyFont="1" applyBorder="1"/>
    <xf numFmtId="0" fontId="0" fillId="0" borderId="8" xfId="1" applyNumberFormat="1" applyFont="1" applyBorder="1"/>
    <xf numFmtId="0" fontId="0" fillId="0" borderId="0" xfId="0" applyNumberFormat="1"/>
    <xf numFmtId="10" fontId="0" fillId="0" borderId="1" xfId="1" applyNumberFormat="1" applyFont="1" applyBorder="1"/>
    <xf numFmtId="10" fontId="0" fillId="0" borderId="2" xfId="1" applyNumberFormat="1" applyFont="1" applyBorder="1"/>
    <xf numFmtId="164" fontId="0" fillId="0" borderId="3" xfId="1" applyNumberFormat="1" applyFont="1" applyBorder="1"/>
    <xf numFmtId="0" fontId="0" fillId="0" borderId="0" xfId="0" applyBorder="1"/>
    <xf numFmtId="164" fontId="0" fillId="0" borderId="2" xfId="1" applyNumberFormat="1" applyFont="1" applyBorder="1"/>
    <xf numFmtId="164" fontId="0" fillId="0" borderId="0" xfId="1" applyNumberFormat="1" applyFont="1" applyBorder="1"/>
    <xf numFmtId="164" fontId="0" fillId="0" borderId="7" xfId="1" applyNumberFormat="1" applyFont="1" applyBorder="1"/>
    <xf numFmtId="0" fontId="5" fillId="0" borderId="0" xfId="0" applyFont="1"/>
    <xf numFmtId="0" fontId="5" fillId="0" borderId="0" xfId="0" applyFont="1" applyFill="1" applyBorder="1"/>
    <xf numFmtId="9" fontId="3" fillId="0" borderId="0" xfId="1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1" applyNumberFormat="1" applyFont="1"/>
    <xf numFmtId="0" fontId="0" fillId="0" borderId="2" xfId="0" applyBorder="1" applyAlignment="1"/>
    <xf numFmtId="0" fontId="4" fillId="0" borderId="3" xfId="0" applyFont="1" applyBorder="1"/>
    <xf numFmtId="0" fontId="4" fillId="0" borderId="5" xfId="0" applyFont="1" applyBorder="1"/>
    <xf numFmtId="0" fontId="0" fillId="0" borderId="0" xfId="1" applyNumberFormat="1" applyFont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0" fontId="0" fillId="0" borderId="7" xfId="1" applyNumberFormat="1" applyFont="1" applyBorder="1"/>
    <xf numFmtId="10" fontId="0" fillId="0" borderId="11" xfId="1" applyNumberFormat="1" applyFont="1" applyBorder="1"/>
    <xf numFmtId="0" fontId="6" fillId="0" borderId="0" xfId="0" applyFont="1"/>
    <xf numFmtId="10" fontId="7" fillId="0" borderId="0" xfId="0" applyNumberFormat="1" applyFont="1"/>
    <xf numFmtId="10" fontId="7" fillId="0" borderId="0" xfId="0" applyNumberFormat="1" applyFont="1" applyAlignment="1">
      <alignment horizontal="right"/>
    </xf>
    <xf numFmtId="10" fontId="0" fillId="4" borderId="0" xfId="1" applyNumberFormat="1" applyFont="1" applyFill="1"/>
    <xf numFmtId="0" fontId="4" fillId="0" borderId="0" xfId="0" applyFont="1" applyBorder="1"/>
    <xf numFmtId="10" fontId="8" fillId="0" borderId="0" xfId="1" applyNumberFormat="1" applyFont="1" applyBorder="1"/>
    <xf numFmtId="10" fontId="0" fillId="5" borderId="1" xfId="0" applyNumberFormat="1" applyFill="1" applyBorder="1"/>
    <xf numFmtId="10" fontId="0" fillId="5" borderId="4" xfId="0" applyNumberFormat="1" applyFill="1" applyBorder="1"/>
    <xf numFmtId="10" fontId="0" fillId="5" borderId="6" xfId="0" applyNumberFormat="1" applyFill="1" applyBorder="1"/>
    <xf numFmtId="10" fontId="0" fillId="3" borderId="0" xfId="1" applyNumberFormat="1" applyFont="1" applyFill="1" applyBorder="1"/>
    <xf numFmtId="10" fontId="0" fillId="3" borderId="7" xfId="1" applyNumberFormat="1" applyFont="1" applyFill="1" applyBorder="1"/>
    <xf numFmtId="10" fontId="0" fillId="3" borderId="2" xfId="1" applyNumberFormat="1" applyFont="1" applyFill="1" applyBorder="1"/>
    <xf numFmtId="0" fontId="4" fillId="0" borderId="9" xfId="0" applyFont="1" applyBorder="1"/>
    <xf numFmtId="0" fontId="4" fillId="0" borderId="1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6" fillId="0" borderId="0" xfId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66FFFF"/>
      <color rgb="FFFFCCFF"/>
      <color rgb="FF339933"/>
      <color rgb="FF0000CC"/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8397462817147883"/>
          <c:y val="4.2141294838145389E-2"/>
          <c:w val="0.64307524059492671"/>
          <c:h val="0.89719889180519163"/>
        </c:manualLayout>
      </c:layout>
      <c:scatterChart>
        <c:scatterStyle val="smoothMarker"/>
        <c:ser>
          <c:idx val="1"/>
          <c:order val="1"/>
          <c:marker>
            <c:symbol val="none"/>
          </c:marker>
          <c:xVal>
            <c:numRef>
              <c:f>Regression!$I$3:$I$22</c:f>
              <c:numCache>
                <c:formatCode>0.00%_ ;[Red]\-0.00%</c:formatCode>
                <c:ptCount val="20"/>
                <c:pt idx="0">
                  <c:v>0.16242983889654566</c:v>
                </c:pt>
                <c:pt idx="1">
                  <c:v>0.13051177504279626</c:v>
                </c:pt>
                <c:pt idx="2">
                  <c:v>0.12002803343786317</c:v>
                </c:pt>
                <c:pt idx="3">
                  <c:v>0.11941664484290133</c:v>
                </c:pt>
                <c:pt idx="4">
                  <c:v>0.11901876341758084</c:v>
                </c:pt>
                <c:pt idx="5">
                  <c:v>0.11800473683221588</c:v>
                </c:pt>
                <c:pt idx="6">
                  <c:v>0.11010381136809956</c:v>
                </c:pt>
                <c:pt idx="7">
                  <c:v>0.10271264341906162</c:v>
                </c:pt>
                <c:pt idx="8">
                  <c:v>9.3696356283335225E-2</c:v>
                </c:pt>
                <c:pt idx="9">
                  <c:v>8.4875192531597962E-2</c:v>
                </c:pt>
                <c:pt idx="10">
                  <c:v>7.7420109369022327E-2</c:v>
                </c:pt>
                <c:pt idx="11">
                  <c:v>7.5418610013998202E-2</c:v>
                </c:pt>
                <c:pt idx="12">
                  <c:v>7.4410567042009282E-2</c:v>
                </c:pt>
                <c:pt idx="13">
                  <c:v>6.3343380626347146E-2</c:v>
                </c:pt>
                <c:pt idx="14">
                  <c:v>5.2256990498821536E-2</c:v>
                </c:pt>
                <c:pt idx="15">
                  <c:v>3.3976434554784198E-2</c:v>
                </c:pt>
                <c:pt idx="16">
                  <c:v>2.182048580120979E-2</c:v>
                </c:pt>
                <c:pt idx="17">
                  <c:v>2.0212944720508687E-2</c:v>
                </c:pt>
                <c:pt idx="18">
                  <c:v>1.5442779938843156E-2</c:v>
                </c:pt>
                <c:pt idx="19">
                  <c:v>5.527000504672191E-3</c:v>
                </c:pt>
              </c:numCache>
            </c:numRef>
          </c:xVal>
          <c:yVal>
            <c:numRef>
              <c:f>Regression!$K$3:$K$22</c:f>
              <c:numCache>
                <c:formatCode>0.00%</c:formatCode>
                <c:ptCount val="20"/>
                <c:pt idx="0">
                  <c:v>8.8863228263491412E-2</c:v>
                </c:pt>
                <c:pt idx="1">
                  <c:v>8.7043957498137245E-2</c:v>
                </c:pt>
                <c:pt idx="2">
                  <c:v>8.6446403564390678E-2</c:v>
                </c:pt>
                <c:pt idx="3">
                  <c:v>8.6411555542211721E-2</c:v>
                </c:pt>
                <c:pt idx="4">
                  <c:v>8.63888770348787E-2</c:v>
                </c:pt>
                <c:pt idx="5">
                  <c:v>8.6331079389930704E-2</c:v>
                </c:pt>
                <c:pt idx="6">
                  <c:v>8.5880741212089745E-2</c:v>
                </c:pt>
                <c:pt idx="7">
                  <c:v>8.5459458272337502E-2</c:v>
                </c:pt>
                <c:pt idx="8">
                  <c:v>8.4945546536549704E-2</c:v>
                </c:pt>
                <c:pt idx="9">
                  <c:v>8.4442756473735406E-2</c:v>
                </c:pt>
                <c:pt idx="10">
                  <c:v>8.4017830484706013E-2</c:v>
                </c:pt>
                <c:pt idx="11">
                  <c:v>8.3903748713325538E-2</c:v>
                </c:pt>
                <c:pt idx="12">
                  <c:v>8.384629212330294E-2</c:v>
                </c:pt>
                <c:pt idx="13">
                  <c:v>8.3215482911535105E-2</c:v>
                </c:pt>
                <c:pt idx="14">
                  <c:v>8.2583579123613179E-2</c:v>
                </c:pt>
                <c:pt idx="15">
                  <c:v>8.1541621154113675E-2</c:v>
                </c:pt>
                <c:pt idx="16">
                  <c:v>8.0848754497356123E-2</c:v>
                </c:pt>
                <c:pt idx="17">
                  <c:v>8.0757127620938243E-2</c:v>
                </c:pt>
                <c:pt idx="18">
                  <c:v>8.0485237027167575E-2</c:v>
                </c:pt>
                <c:pt idx="19">
                  <c:v>7.9920055889522584E-2</c:v>
                </c:pt>
              </c:numCache>
            </c:numRef>
          </c:yVal>
          <c:smooth val="1"/>
        </c:ser>
        <c:axId val="91149056"/>
        <c:axId val="91150592"/>
      </c:scatterChar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Regression!$I$3:$I$22</c:f>
              <c:numCache>
                <c:formatCode>0.00%_ ;[Red]\-0.00%</c:formatCode>
                <c:ptCount val="20"/>
                <c:pt idx="0">
                  <c:v>0.16242983889654566</c:v>
                </c:pt>
                <c:pt idx="1">
                  <c:v>0.13051177504279626</c:v>
                </c:pt>
                <c:pt idx="2">
                  <c:v>0.12002803343786317</c:v>
                </c:pt>
                <c:pt idx="3">
                  <c:v>0.11941664484290133</c:v>
                </c:pt>
                <c:pt idx="4">
                  <c:v>0.11901876341758084</c:v>
                </c:pt>
                <c:pt idx="5">
                  <c:v>0.11800473683221588</c:v>
                </c:pt>
                <c:pt idx="6">
                  <c:v>0.11010381136809956</c:v>
                </c:pt>
                <c:pt idx="7">
                  <c:v>0.10271264341906162</c:v>
                </c:pt>
                <c:pt idx="8">
                  <c:v>9.3696356283335225E-2</c:v>
                </c:pt>
                <c:pt idx="9">
                  <c:v>8.4875192531597962E-2</c:v>
                </c:pt>
                <c:pt idx="10">
                  <c:v>7.7420109369022327E-2</c:v>
                </c:pt>
                <c:pt idx="11">
                  <c:v>7.5418610013998202E-2</c:v>
                </c:pt>
                <c:pt idx="12">
                  <c:v>7.4410567042009282E-2</c:v>
                </c:pt>
                <c:pt idx="13">
                  <c:v>6.3343380626347146E-2</c:v>
                </c:pt>
                <c:pt idx="14">
                  <c:v>5.2256990498821536E-2</c:v>
                </c:pt>
                <c:pt idx="15">
                  <c:v>3.3976434554784198E-2</c:v>
                </c:pt>
                <c:pt idx="16">
                  <c:v>2.182048580120979E-2</c:v>
                </c:pt>
                <c:pt idx="17">
                  <c:v>2.0212944720508687E-2</c:v>
                </c:pt>
                <c:pt idx="18">
                  <c:v>1.5442779938843156E-2</c:v>
                </c:pt>
                <c:pt idx="19">
                  <c:v>5.527000504672191E-3</c:v>
                </c:pt>
              </c:numCache>
            </c:numRef>
          </c:xVal>
          <c:yVal>
            <c:numRef>
              <c:f>Regression!$J$3:$J$22</c:f>
              <c:numCache>
                <c:formatCode>0.00%_ ;[Red]\-0.00%</c:formatCode>
                <c:ptCount val="20"/>
                <c:pt idx="0">
                  <c:v>9.8333333333333342E-2</c:v>
                </c:pt>
                <c:pt idx="1">
                  <c:v>7.5000000000000011E-2</c:v>
                </c:pt>
                <c:pt idx="2">
                  <c:v>7.8333333333333338E-2</c:v>
                </c:pt>
                <c:pt idx="3">
                  <c:v>7.3333333333333334E-2</c:v>
                </c:pt>
                <c:pt idx="4">
                  <c:v>8.666666666666667E-2</c:v>
                </c:pt>
                <c:pt idx="5">
                  <c:v>9.0000000000000011E-2</c:v>
                </c:pt>
                <c:pt idx="6">
                  <c:v>0.08</c:v>
                </c:pt>
                <c:pt idx="7">
                  <c:v>9.3333333333333338E-2</c:v>
                </c:pt>
                <c:pt idx="8">
                  <c:v>9.5000000000000001E-2</c:v>
                </c:pt>
                <c:pt idx="9">
                  <c:v>0.1</c:v>
                </c:pt>
                <c:pt idx="10">
                  <c:v>8.8333333333333333E-2</c:v>
                </c:pt>
                <c:pt idx="11">
                  <c:v>7.6666666666666675E-2</c:v>
                </c:pt>
                <c:pt idx="12">
                  <c:v>8.5000000000000006E-2</c:v>
                </c:pt>
                <c:pt idx="13">
                  <c:v>9.1666666666666674E-2</c:v>
                </c:pt>
                <c:pt idx="14">
                  <c:v>6.8333333333333343E-2</c:v>
                </c:pt>
                <c:pt idx="15">
                  <c:v>8.1666666666666679E-2</c:v>
                </c:pt>
                <c:pt idx="16">
                  <c:v>9.6666666666666679E-2</c:v>
                </c:pt>
                <c:pt idx="17">
                  <c:v>7.0000000000000007E-2</c:v>
                </c:pt>
                <c:pt idx="18">
                  <c:v>7.166666666666667E-2</c:v>
                </c:pt>
                <c:pt idx="19">
                  <c:v>8.3333333333333343E-2</c:v>
                </c:pt>
              </c:numCache>
            </c:numRef>
          </c:yVal>
        </c:ser>
        <c:axId val="91149056"/>
        <c:axId val="91150592"/>
      </c:scatterChart>
      <c:valAx>
        <c:axId val="91149056"/>
        <c:scaling>
          <c:orientation val="minMax"/>
          <c:max val="0.2"/>
          <c:min val="-0.05"/>
        </c:scaling>
        <c:axPos val="b"/>
        <c:numFmt formatCode="0.00%_ ;[Red]\-0.00%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91150592"/>
        <c:crosses val="autoZero"/>
        <c:crossBetween val="midCat"/>
        <c:majorUnit val="0.05"/>
      </c:valAx>
      <c:valAx>
        <c:axId val="91150592"/>
        <c:scaling>
          <c:orientation val="minMax"/>
          <c:max val="0.2"/>
          <c:min val="-0.05"/>
        </c:scaling>
        <c:axPos val="l"/>
        <c:majorGridlines/>
        <c:numFmt formatCode="0.00%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91149056"/>
        <c:crossesAt val="0"/>
        <c:crossBetween val="midCat"/>
      </c:valAx>
    </c:plotArea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Shrinkage!$I$3:$I$22</c:f>
              <c:numCache>
                <c:formatCode>0.00%_ ;[Red]\-0.00%</c:formatCode>
                <c:ptCount val="20"/>
                <c:pt idx="0">
                  <c:v>0.20578631370598821</c:v>
                </c:pt>
                <c:pt idx="1">
                  <c:v>0.16325195935387724</c:v>
                </c:pt>
                <c:pt idx="2">
                  <c:v>0.14404680625194455</c:v>
                </c:pt>
                <c:pt idx="3">
                  <c:v>0.14399518921431589</c:v>
                </c:pt>
                <c:pt idx="4">
                  <c:v>0.13267228879711146</c:v>
                </c:pt>
                <c:pt idx="5">
                  <c:v>0.12230969064723972</c:v>
                </c:pt>
                <c:pt idx="6">
                  <c:v>0.11806688952709574</c:v>
                </c:pt>
                <c:pt idx="7">
                  <c:v>0.10169199801351299</c:v>
                </c:pt>
                <c:pt idx="8">
                  <c:v>9.5508270497831629E-2</c:v>
                </c:pt>
                <c:pt idx="9">
                  <c:v>9.5373657138149645E-2</c:v>
                </c:pt>
                <c:pt idx="10">
                  <c:v>9.3223317443564935E-2</c:v>
                </c:pt>
                <c:pt idx="11">
                  <c:v>9.1997239799172376E-2</c:v>
                </c:pt>
                <c:pt idx="12">
                  <c:v>6.8720208357519283E-2</c:v>
                </c:pt>
                <c:pt idx="13">
                  <c:v>-4.7563537308976354E-3</c:v>
                </c:pt>
                <c:pt idx="14">
                  <c:v>-2.0259594241476615E-2</c:v>
                </c:pt>
                <c:pt idx="15">
                  <c:v>-2.110620258175417E-2</c:v>
                </c:pt>
                <c:pt idx="16">
                  <c:v>-2.3841409239949565E-2</c:v>
                </c:pt>
                <c:pt idx="17">
                  <c:v>-2.6512886162110404E-2</c:v>
                </c:pt>
                <c:pt idx="18">
                  <c:v>-7.6636897122020278E-2</c:v>
                </c:pt>
                <c:pt idx="19">
                  <c:v>-9.2322108884799581E-2</c:v>
                </c:pt>
              </c:numCache>
            </c:numRef>
          </c:xVal>
          <c:yVal>
            <c:numRef>
              <c:f>Shrinkage!$J$3:$J$22</c:f>
              <c:numCache>
                <c:formatCode>0.00%_ ;[Red]\-0.00%</c:formatCode>
                <c:ptCount val="20"/>
                <c:pt idx="0">
                  <c:v>0.14333333333333334</c:v>
                </c:pt>
                <c:pt idx="1">
                  <c:v>8.5000000000000006E-2</c:v>
                </c:pt>
                <c:pt idx="2">
                  <c:v>0.16</c:v>
                </c:pt>
                <c:pt idx="3">
                  <c:v>0.15166666666666667</c:v>
                </c:pt>
                <c:pt idx="4">
                  <c:v>0.13500000000000001</c:v>
                </c:pt>
                <c:pt idx="5">
                  <c:v>9.3333333333333338E-2</c:v>
                </c:pt>
                <c:pt idx="6">
                  <c:v>7.6666666666666675E-2</c:v>
                </c:pt>
                <c:pt idx="7">
                  <c:v>0.11000000000000001</c:v>
                </c:pt>
                <c:pt idx="8">
                  <c:v>0.11833333333333335</c:v>
                </c:pt>
                <c:pt idx="9">
                  <c:v>0.10166666666666667</c:v>
                </c:pt>
                <c:pt idx="10">
                  <c:v>0.12666666666666668</c:v>
                </c:pt>
                <c:pt idx="11">
                  <c:v>5.1666666666666673E-2</c:v>
                </c:pt>
                <c:pt idx="12">
                  <c:v>0.06</c:v>
                </c:pt>
                <c:pt idx="13">
                  <c:v>4.3333333333333342E-2</c:v>
                </c:pt>
                <c:pt idx="14">
                  <c:v>2.6666666666666665E-2</c:v>
                </c:pt>
                <c:pt idx="15">
                  <c:v>1.6666666666666774E-3</c:v>
                </c:pt>
                <c:pt idx="16">
                  <c:v>6.8333333333333343E-2</c:v>
                </c:pt>
                <c:pt idx="17">
                  <c:v>1.0000000000000009E-2</c:v>
                </c:pt>
                <c:pt idx="18">
                  <c:v>3.4999999999999996E-2</c:v>
                </c:pt>
                <c:pt idx="19">
                  <c:v>1.833333333333334E-2</c:v>
                </c:pt>
              </c:numCache>
            </c:numRef>
          </c:yVal>
        </c:ser>
        <c:ser>
          <c:idx val="1"/>
          <c:order val="1"/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Shrinkage!$I$3:$I$22</c:f>
              <c:numCache>
                <c:formatCode>0.00%_ ;[Red]\-0.00%</c:formatCode>
                <c:ptCount val="20"/>
                <c:pt idx="0">
                  <c:v>0.20578631370598821</c:v>
                </c:pt>
                <c:pt idx="1">
                  <c:v>0.16325195935387724</c:v>
                </c:pt>
                <c:pt idx="2">
                  <c:v>0.14404680625194455</c:v>
                </c:pt>
                <c:pt idx="3">
                  <c:v>0.14399518921431589</c:v>
                </c:pt>
                <c:pt idx="4">
                  <c:v>0.13267228879711146</c:v>
                </c:pt>
                <c:pt idx="5">
                  <c:v>0.12230969064723972</c:v>
                </c:pt>
                <c:pt idx="6">
                  <c:v>0.11806688952709574</c:v>
                </c:pt>
                <c:pt idx="7">
                  <c:v>0.10169199801351299</c:v>
                </c:pt>
                <c:pt idx="8">
                  <c:v>9.5508270497831629E-2</c:v>
                </c:pt>
                <c:pt idx="9">
                  <c:v>9.5373657138149645E-2</c:v>
                </c:pt>
                <c:pt idx="10">
                  <c:v>9.3223317443564935E-2</c:v>
                </c:pt>
                <c:pt idx="11">
                  <c:v>9.1997239799172376E-2</c:v>
                </c:pt>
                <c:pt idx="12">
                  <c:v>6.8720208357519283E-2</c:v>
                </c:pt>
                <c:pt idx="13">
                  <c:v>-4.7563537308976354E-3</c:v>
                </c:pt>
                <c:pt idx="14">
                  <c:v>-2.0259594241476615E-2</c:v>
                </c:pt>
                <c:pt idx="15">
                  <c:v>-2.110620258175417E-2</c:v>
                </c:pt>
                <c:pt idx="16">
                  <c:v>-2.3841409239949565E-2</c:v>
                </c:pt>
                <c:pt idx="17">
                  <c:v>-2.6512886162110404E-2</c:v>
                </c:pt>
                <c:pt idx="18">
                  <c:v>-7.6636897122020278E-2</c:v>
                </c:pt>
                <c:pt idx="19">
                  <c:v>-9.2322108884799581E-2</c:v>
                </c:pt>
              </c:numCache>
            </c:numRef>
          </c:xVal>
          <c:yVal>
            <c:numRef>
              <c:f>Shrinkage!$K$3:$K$22</c:f>
              <c:numCache>
                <c:formatCode>0.00%</c:formatCode>
                <c:ptCount val="20"/>
                <c:pt idx="0">
                  <c:v>0.14836990581600074</c:v>
                </c:pt>
                <c:pt idx="1">
                  <c:v>0.1278842137230099</c:v>
                </c:pt>
                <c:pt idx="2">
                  <c:v>0.11863449407784937</c:v>
                </c:pt>
                <c:pt idx="3">
                  <c:v>0.11860963392055489</c:v>
                </c:pt>
                <c:pt idx="4">
                  <c:v>0.11315621973149161</c:v>
                </c:pt>
                <c:pt idx="5">
                  <c:v>0.10816531301114232</c:v>
                </c:pt>
                <c:pt idx="6">
                  <c:v>0.1061218655747584</c:v>
                </c:pt>
                <c:pt idx="7">
                  <c:v>9.8235276235081825E-2</c:v>
                </c:pt>
                <c:pt idx="8">
                  <c:v>9.525702630504812E-2</c:v>
                </c:pt>
                <c:pt idx="9">
                  <c:v>9.5192192880865417E-2</c:v>
                </c:pt>
                <c:pt idx="10">
                  <c:v>9.4156531295081586E-2</c:v>
                </c:pt>
                <c:pt idx="11">
                  <c:v>9.3566019237529247E-2</c:v>
                </c:pt>
                <c:pt idx="12">
                  <c:v>8.2355173176363983E-2</c:v>
                </c:pt>
                <c:pt idx="13">
                  <c:v>4.6966879409536713E-2</c:v>
                </c:pt>
                <c:pt idx="14">
                  <c:v>3.9500100698987406E-2</c:v>
                </c:pt>
                <c:pt idx="15">
                  <c:v>3.9092351291562265E-2</c:v>
                </c:pt>
                <c:pt idx="16">
                  <c:v>3.7775002003816269E-2</c:v>
                </c:pt>
                <c:pt idx="17">
                  <c:v>3.6488346675563901E-2</c:v>
                </c:pt>
                <c:pt idx="18">
                  <c:v>1.2347271287653394E-2</c:v>
                </c:pt>
                <c:pt idx="19">
                  <c:v>4.7928503147696908E-3</c:v>
                </c:pt>
              </c:numCache>
            </c:numRef>
          </c:yVal>
        </c:ser>
        <c:ser>
          <c:idx val="2"/>
          <c:order val="2"/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Shrinkage!$I$3:$I$22</c:f>
              <c:numCache>
                <c:formatCode>0.00%_ ;[Red]\-0.00%</c:formatCode>
                <c:ptCount val="20"/>
                <c:pt idx="0">
                  <c:v>0.20578631370598821</c:v>
                </c:pt>
                <c:pt idx="1">
                  <c:v>0.16325195935387724</c:v>
                </c:pt>
                <c:pt idx="2">
                  <c:v>0.14404680625194455</c:v>
                </c:pt>
                <c:pt idx="3">
                  <c:v>0.14399518921431589</c:v>
                </c:pt>
                <c:pt idx="4">
                  <c:v>0.13267228879711146</c:v>
                </c:pt>
                <c:pt idx="5">
                  <c:v>0.12230969064723972</c:v>
                </c:pt>
                <c:pt idx="6">
                  <c:v>0.11806688952709574</c:v>
                </c:pt>
                <c:pt idx="7">
                  <c:v>0.10169199801351299</c:v>
                </c:pt>
                <c:pt idx="8">
                  <c:v>9.5508270497831629E-2</c:v>
                </c:pt>
                <c:pt idx="9">
                  <c:v>9.5373657138149645E-2</c:v>
                </c:pt>
                <c:pt idx="10">
                  <c:v>9.3223317443564935E-2</c:v>
                </c:pt>
                <c:pt idx="11">
                  <c:v>9.1997239799172376E-2</c:v>
                </c:pt>
                <c:pt idx="12">
                  <c:v>6.8720208357519283E-2</c:v>
                </c:pt>
                <c:pt idx="13">
                  <c:v>-4.7563537308976354E-3</c:v>
                </c:pt>
                <c:pt idx="14">
                  <c:v>-2.0259594241476615E-2</c:v>
                </c:pt>
                <c:pt idx="15">
                  <c:v>-2.110620258175417E-2</c:v>
                </c:pt>
                <c:pt idx="16">
                  <c:v>-2.3841409239949565E-2</c:v>
                </c:pt>
                <c:pt idx="17">
                  <c:v>-2.6512886162110404E-2</c:v>
                </c:pt>
                <c:pt idx="18">
                  <c:v>-7.6636897122020278E-2</c:v>
                </c:pt>
                <c:pt idx="19">
                  <c:v>-9.2322108884799581E-2</c:v>
                </c:pt>
              </c:numCache>
            </c:numRef>
          </c:xVal>
          <c:yVal>
            <c:numRef>
              <c:f>Shrinkage!$L$3:$L$22</c:f>
              <c:numCache>
                <c:formatCode>0.00%</c:formatCode>
                <c:ptCount val="20"/>
                <c:pt idx="0">
                  <c:v>0.15537185898296318</c:v>
                </c:pt>
                <c:pt idx="1">
                  <c:v>0.12812958947505967</c:v>
                </c:pt>
                <c:pt idx="2">
                  <c:v>0.11582913341518221</c:v>
                </c:pt>
                <c:pt idx="3">
                  <c:v>0.11579607389725374</c:v>
                </c:pt>
                <c:pt idx="4">
                  <c:v>0.10854401824776373</c:v>
                </c:pt>
                <c:pt idx="5">
                  <c:v>0.10190701397437225</c:v>
                </c:pt>
                <c:pt idx="6">
                  <c:v>9.9189598056251924E-2</c:v>
                </c:pt>
                <c:pt idx="7">
                  <c:v>8.8701859037508268E-2</c:v>
                </c:pt>
                <c:pt idx="8">
                  <c:v>8.4741324685650404E-2</c:v>
                </c:pt>
                <c:pt idx="9">
                  <c:v>8.4655107944390781E-2</c:v>
                </c:pt>
                <c:pt idx="10">
                  <c:v>8.3277865139469442E-2</c:v>
                </c:pt>
                <c:pt idx="11">
                  <c:v>8.2492590785716385E-2</c:v>
                </c:pt>
                <c:pt idx="12">
                  <c:v>6.7584190892584217E-2</c:v>
                </c:pt>
                <c:pt idx="13">
                  <c:v>2.0524153484786669E-2</c:v>
                </c:pt>
                <c:pt idx="14">
                  <c:v>1.0594686759166106E-2</c:v>
                </c:pt>
                <c:pt idx="15">
                  <c:v>1.0052453711908497E-2</c:v>
                </c:pt>
                <c:pt idx="16">
                  <c:v>8.3006171534990257E-3</c:v>
                </c:pt>
                <c:pt idx="17">
                  <c:v>6.5895980159994504E-3</c:v>
                </c:pt>
                <c:pt idx="18">
                  <c:v>-2.5513670887133775E-2</c:v>
                </c:pt>
                <c:pt idx="19">
                  <c:v>-3.5559685988076878E-2</c:v>
                </c:pt>
              </c:numCache>
            </c:numRef>
          </c:yVal>
        </c:ser>
        <c:axId val="91806720"/>
        <c:axId val="91812608"/>
      </c:scatterChart>
      <c:valAx>
        <c:axId val="91806720"/>
        <c:scaling>
          <c:orientation val="minMax"/>
          <c:max val="0.2"/>
          <c:min val="-0.05"/>
        </c:scaling>
        <c:axPos val="b"/>
        <c:numFmt formatCode="0.00%_ ;[Red]\-0.00%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91812608"/>
        <c:crosses val="autoZero"/>
        <c:crossBetween val="midCat"/>
      </c:valAx>
      <c:valAx>
        <c:axId val="91812608"/>
        <c:scaling>
          <c:orientation val="minMax"/>
          <c:max val="0.2"/>
          <c:min val="-0.05"/>
        </c:scaling>
        <c:axPos val="l"/>
        <c:majorGridlines/>
        <c:numFmt formatCode="0.00%_ ;[Red]\-0.00%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91806720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371474</xdr:colOff>
      <xdr:row>4</xdr:row>
      <xdr:rowOff>152400</xdr:rowOff>
    </xdr:from>
    <xdr:to>
      <xdr:col>19</xdr:col>
      <xdr:colOff>419099</xdr:colOff>
      <xdr:row>22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4</xdr:row>
      <xdr:rowOff>66674</xdr:rowOff>
    </xdr:from>
    <xdr:to>
      <xdr:col>19</xdr:col>
      <xdr:colOff>190500</xdr:colOff>
      <xdr:row>21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selection activeCell="K11" sqref="K11"/>
    </sheetView>
  </sheetViews>
  <sheetFormatPr defaultRowHeight="14.5"/>
  <cols>
    <col min="3" max="4" width="14.453125" style="25" hidden="1" customWidth="1"/>
    <col min="5" max="6" width="0" hidden="1" customWidth="1"/>
    <col min="7" max="7" width="9.1796875" hidden="1" customWidth="1"/>
    <col min="8" max="10" width="10.453125" hidden="1" customWidth="1"/>
    <col min="11" max="11" width="27.453125" bestFit="1" customWidth="1"/>
    <col min="14" max="22" width="8.453125" customWidth="1"/>
  </cols>
  <sheetData>
    <row r="1" spans="1:22">
      <c r="A1" s="62" t="str">
        <f>"True"</f>
        <v>True</v>
      </c>
      <c r="B1" s="63" t="s">
        <v>12</v>
      </c>
      <c r="C1" s="64"/>
      <c r="D1" s="20"/>
      <c r="E1" s="68" t="s">
        <v>2</v>
      </c>
      <c r="F1" s="69"/>
      <c r="G1" s="69"/>
      <c r="H1" s="70"/>
      <c r="I1" s="40"/>
      <c r="J1" s="40"/>
      <c r="K1" s="60" t="s">
        <v>7</v>
      </c>
      <c r="L1" s="17">
        <v>0.01</v>
      </c>
      <c r="M1" s="33" t="s">
        <v>6</v>
      </c>
      <c r="N1" s="37" t="s">
        <v>8</v>
      </c>
      <c r="O1" s="38">
        <v>9</v>
      </c>
      <c r="P1" t="s">
        <v>9</v>
      </c>
      <c r="Q1" s="39">
        <f>L2*SQRT(O1)</f>
        <v>0.15000000000000002</v>
      </c>
    </row>
    <row r="2" spans="1:22" ht="15" thickBot="1">
      <c r="A2" s="65" t="s">
        <v>11</v>
      </c>
      <c r="B2" s="66" t="s">
        <v>11</v>
      </c>
      <c r="C2" s="21" t="s">
        <v>4</v>
      </c>
      <c r="D2" s="22"/>
      <c r="E2" s="10" t="str">
        <f>"True"</f>
        <v>True</v>
      </c>
      <c r="F2" s="11" t="s">
        <v>0</v>
      </c>
      <c r="G2" s="10" t="str">
        <f>"True"</f>
        <v>True</v>
      </c>
      <c r="H2" s="12" t="s">
        <v>3</v>
      </c>
      <c r="I2" s="29" t="s">
        <v>0</v>
      </c>
      <c r="J2" s="10" t="str">
        <f>"True"</f>
        <v>True</v>
      </c>
      <c r="K2" s="61" t="s">
        <v>1</v>
      </c>
      <c r="L2" s="17">
        <v>0.05</v>
      </c>
      <c r="M2" s="34" t="s">
        <v>13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</row>
    <row r="3" spans="1:22" ht="15" customHeight="1">
      <c r="A3" s="54">
        <f t="shared" ref="A3:A11" si="0">8.5%+(10-D3)*$L$1/6</f>
        <v>0.1</v>
      </c>
      <c r="B3" s="14">
        <f ca="1">AVERAGE(N3:V3)</f>
        <v>8.4875192531597962E-2</v>
      </c>
      <c r="C3" s="23">
        <f ca="1">RANK($B3,$B$3:$B$22)</f>
        <v>10</v>
      </c>
      <c r="D3" s="43">
        <v>1</v>
      </c>
      <c r="E3" s="26">
        <f ca="1">INDEX(A$3:A$22,MATCH($D3,$C$3:$C$22,0))</f>
        <v>9.8333333333333342E-2</v>
      </c>
      <c r="F3" s="59">
        <f ca="1">INDEX(B$3:B$22,MATCH($D3,$C$3:$C$22,0))</f>
        <v>0.16242983889654566</v>
      </c>
      <c r="G3" s="27">
        <f ca="1">E3</f>
        <v>9.8333333333333342E-2</v>
      </c>
      <c r="H3" s="28">
        <f ca="1">F3-E3</f>
        <v>6.4096505563212322E-2</v>
      </c>
      <c r="I3" s="30">
        <f ca="1">F3</f>
        <v>0.16242983889654566</v>
      </c>
      <c r="J3" s="30">
        <f ca="1">G3</f>
        <v>9.8333333333333342E-2</v>
      </c>
      <c r="K3" s="44">
        <f t="shared" ref="K3:K22" ca="1" si="1">$M$4+F3*$L$4</f>
        <v>8.8863228263491412E-2</v>
      </c>
      <c r="L3" s="48" t="s">
        <v>5</v>
      </c>
      <c r="N3" s="1">
        <f ca="1">$A3+$L$2*SQRT($O$1)*NORMINV(RAND(),0,1)</f>
        <v>0.21679824989447904</v>
      </c>
      <c r="O3" s="1">
        <f t="shared" ref="O3:V3" ca="1" si="2">$A3+$L$2*SQRT($O$1)*NORMINV(RAND(),0,1)</f>
        <v>-3.2537828920134182E-2</v>
      </c>
      <c r="P3" s="1">
        <f t="shared" ca="1" si="2"/>
        <v>8.9203702472624741E-2</v>
      </c>
      <c r="Q3" s="1">
        <f t="shared" ca="1" si="2"/>
        <v>-1.3680832191478837E-2</v>
      </c>
      <c r="R3" s="1">
        <f t="shared" ca="1" si="2"/>
        <v>7.7159182483297881E-2</v>
      </c>
      <c r="S3" s="1">
        <f t="shared" ca="1" si="2"/>
        <v>-2.1850590666376096E-2</v>
      </c>
      <c r="T3" s="1">
        <f t="shared" ca="1" si="2"/>
        <v>0.19146023855677893</v>
      </c>
      <c r="U3" s="1">
        <f t="shared" ca="1" si="2"/>
        <v>-2.4483808394865234E-2</v>
      </c>
      <c r="V3" s="1">
        <f t="shared" ca="1" si="2"/>
        <v>0.28180841955005531</v>
      </c>
    </row>
    <row r="4" spans="1:22" ht="15" customHeight="1">
      <c r="A4" s="55">
        <f t="shared" si="0"/>
        <v>9.8333333333333342E-2</v>
      </c>
      <c r="B4" s="15">
        <f t="shared" ref="B4:B22" ca="1" si="3">AVERAGE(N4:V4)</f>
        <v>0.16242983889654566</v>
      </c>
      <c r="C4" s="23">
        <f t="shared" ref="C4:C22" ca="1" si="4">RANK($B4,$B$3:$B$22)</f>
        <v>1</v>
      </c>
      <c r="D4" s="43">
        <v>2</v>
      </c>
      <c r="E4" s="4">
        <f t="shared" ref="E4:F22" ca="1" si="5">INDEX(A$3:A$22,MATCH($D4,$C$3:$C$22,0))</f>
        <v>7.5000000000000011E-2</v>
      </c>
      <c r="F4" s="57">
        <f t="shared" ca="1" si="5"/>
        <v>0.13051177504279626</v>
      </c>
      <c r="G4" s="5">
        <f t="shared" ref="G4:G22" ca="1" si="6">E4</f>
        <v>7.5000000000000011E-2</v>
      </c>
      <c r="H4" s="6">
        <f t="shared" ref="H4:H22" ca="1" si="7">F4-E4</f>
        <v>5.5511775042796252E-2</v>
      </c>
      <c r="I4" s="31">
        <f t="shared" ref="I4:I22" ca="1" si="8">F4</f>
        <v>0.13051177504279626</v>
      </c>
      <c r="J4" s="31">
        <f t="shared" ref="J4:J22" ca="1" si="9">G4</f>
        <v>7.5000000000000011E-2</v>
      </c>
      <c r="K4" s="45">
        <f t="shared" ca="1" si="1"/>
        <v>8.7043957498137245E-2</v>
      </c>
      <c r="L4" s="67">
        <f t="array" aca="1" ref="L4:M4" ca="1">LINEST(E3:E22,F3:F22)</f>
        <v>5.6998155454860276E-2</v>
      </c>
      <c r="M4" s="67">
        <f ca="1"/>
        <v>7.9605027055558192E-2</v>
      </c>
      <c r="N4" s="1">
        <f t="shared" ref="N4:V22" ca="1" si="10">$A4+$L$2*SQRT($O$1)*NORMINV(RAND(),0,1)</f>
        <v>-4.0722674702716455E-3</v>
      </c>
      <c r="O4" s="1">
        <f t="shared" ca="1" si="10"/>
        <v>0.20830565948391994</v>
      </c>
      <c r="P4" s="1">
        <f t="shared" ca="1" si="10"/>
        <v>0.47506134329292293</v>
      </c>
      <c r="Q4" s="1">
        <f t="shared" ca="1" si="10"/>
        <v>-2.6733636685025111E-2</v>
      </c>
      <c r="R4" s="1">
        <f t="shared" ca="1" si="10"/>
        <v>2.9970885198245784E-2</v>
      </c>
      <c r="S4" s="1">
        <f t="shared" ca="1" si="10"/>
        <v>0.19885636631577136</v>
      </c>
      <c r="T4" s="1">
        <f t="shared" ca="1" si="10"/>
        <v>0.20460350725276738</v>
      </c>
      <c r="U4" s="1">
        <f t="shared" ca="1" si="10"/>
        <v>8.6635649548684593E-2</v>
      </c>
      <c r="V4" s="1">
        <f t="shared" ca="1" si="10"/>
        <v>0.28924104313189569</v>
      </c>
    </row>
    <row r="5" spans="1:22" ht="15" customHeight="1">
      <c r="A5" s="55">
        <f t="shared" si="0"/>
        <v>9.6666666666666679E-2</v>
      </c>
      <c r="B5" s="15">
        <f t="shared" ca="1" si="3"/>
        <v>2.182048580120979E-2</v>
      </c>
      <c r="C5" s="23">
        <f t="shared" ca="1" si="4"/>
        <v>17</v>
      </c>
      <c r="D5" s="43">
        <v>3</v>
      </c>
      <c r="E5" s="4">
        <f t="shared" ca="1" si="5"/>
        <v>7.8333333333333338E-2</v>
      </c>
      <c r="F5" s="57">
        <f t="shared" ca="1" si="5"/>
        <v>0.12002803343786317</v>
      </c>
      <c r="G5" s="5">
        <f t="shared" ca="1" si="6"/>
        <v>7.8333333333333338E-2</v>
      </c>
      <c r="H5" s="6">
        <f t="shared" ca="1" si="7"/>
        <v>4.169470010452983E-2</v>
      </c>
      <c r="I5" s="31">
        <f t="shared" ca="1" si="8"/>
        <v>0.12002803343786317</v>
      </c>
      <c r="J5" s="31">
        <f t="shared" ca="1" si="9"/>
        <v>7.8333333333333338E-2</v>
      </c>
      <c r="K5" s="45">
        <f t="shared" ca="1" si="1"/>
        <v>8.6446403564390678E-2</v>
      </c>
      <c r="L5" s="19"/>
      <c r="N5" s="1">
        <f t="shared" ca="1" si="10"/>
        <v>0.14496337854913521</v>
      </c>
      <c r="O5" s="1">
        <f t="shared" ca="1" si="10"/>
        <v>1.5723674590213885E-2</v>
      </c>
      <c r="P5" s="1">
        <f t="shared" ca="1" si="10"/>
        <v>-9.919371150857681E-2</v>
      </c>
      <c r="Q5" s="1">
        <f t="shared" ca="1" si="10"/>
        <v>3.9765616532378797E-2</v>
      </c>
      <c r="R5" s="1">
        <f t="shared" ca="1" si="10"/>
        <v>0.1451763348257106</v>
      </c>
      <c r="S5" s="1">
        <f t="shared" ca="1" si="10"/>
        <v>-7.6816849719792302E-2</v>
      </c>
      <c r="T5" s="1">
        <f t="shared" ca="1" si="10"/>
        <v>0.10435830197924173</v>
      </c>
      <c r="U5" s="1">
        <f t="shared" ca="1" si="10"/>
        <v>-9.6134000804963066E-2</v>
      </c>
      <c r="V5" s="1">
        <f t="shared" ca="1" si="10"/>
        <v>1.8541627767540064E-2</v>
      </c>
    </row>
    <row r="6" spans="1:22" ht="15" customHeight="1">
      <c r="A6" s="55">
        <f t="shared" si="0"/>
        <v>9.5000000000000001E-2</v>
      </c>
      <c r="B6" s="15">
        <f t="shared" ca="1" si="3"/>
        <v>9.3696356283335225E-2</v>
      </c>
      <c r="C6" s="23">
        <f t="shared" ca="1" si="4"/>
        <v>9</v>
      </c>
      <c r="D6" s="43">
        <v>4</v>
      </c>
      <c r="E6" s="4">
        <f t="shared" ca="1" si="5"/>
        <v>7.3333333333333334E-2</v>
      </c>
      <c r="F6" s="57">
        <f t="shared" ca="1" si="5"/>
        <v>0.11941664484290133</v>
      </c>
      <c r="G6" s="5">
        <f t="shared" ca="1" si="6"/>
        <v>7.3333333333333334E-2</v>
      </c>
      <c r="H6" s="6">
        <f t="shared" ca="1" si="7"/>
        <v>4.6083311509568001E-2</v>
      </c>
      <c r="I6" s="31">
        <f t="shared" ca="1" si="8"/>
        <v>0.11941664484290133</v>
      </c>
      <c r="J6" s="31">
        <f t="shared" ca="1" si="9"/>
        <v>7.3333333333333334E-2</v>
      </c>
      <c r="K6" s="45">
        <f t="shared" ca="1" si="1"/>
        <v>8.6411555542211721E-2</v>
      </c>
      <c r="L6" s="19"/>
      <c r="N6" s="1">
        <f t="shared" ca="1" si="10"/>
        <v>5.7292505233503564E-2</v>
      </c>
      <c r="O6" s="1">
        <f t="shared" ca="1" si="10"/>
        <v>-6.6848496860887896E-3</v>
      </c>
      <c r="P6" s="1">
        <f t="shared" ca="1" si="10"/>
        <v>0.14920432920400797</v>
      </c>
      <c r="Q6" s="1">
        <f t="shared" ca="1" si="10"/>
        <v>0.20022915163250193</v>
      </c>
      <c r="R6" s="1">
        <f t="shared" ca="1" si="10"/>
        <v>6.659294482747348E-2</v>
      </c>
      <c r="S6" s="1">
        <f t="shared" ca="1" si="10"/>
        <v>-5.3129186413352597E-2</v>
      </c>
      <c r="T6" s="1">
        <f t="shared" ca="1" si="10"/>
        <v>-8.3130856238104872E-3</v>
      </c>
      <c r="U6" s="1">
        <f t="shared" ca="1" si="10"/>
        <v>0.22723581946059213</v>
      </c>
      <c r="V6" s="1">
        <f t="shared" ca="1" si="10"/>
        <v>0.21083957791518987</v>
      </c>
    </row>
    <row r="7" spans="1:22" ht="15" customHeight="1">
      <c r="A7" s="55">
        <f t="shared" si="0"/>
        <v>9.3333333333333338E-2</v>
      </c>
      <c r="B7" s="15">
        <f t="shared" ca="1" si="3"/>
        <v>0.10271264341906162</v>
      </c>
      <c r="C7" s="23">
        <f t="shared" ca="1" si="4"/>
        <v>8</v>
      </c>
      <c r="D7" s="43">
        <v>5</v>
      </c>
      <c r="E7" s="4">
        <f t="shared" ca="1" si="5"/>
        <v>8.666666666666667E-2</v>
      </c>
      <c r="F7" s="57">
        <f t="shared" ca="1" si="5"/>
        <v>0.11901876341758084</v>
      </c>
      <c r="G7" s="5">
        <f t="shared" ca="1" si="6"/>
        <v>8.666666666666667E-2</v>
      </c>
      <c r="H7" s="6">
        <f t="shared" ca="1" si="7"/>
        <v>3.2352096750914175E-2</v>
      </c>
      <c r="I7" s="31">
        <f t="shared" ca="1" si="8"/>
        <v>0.11901876341758084</v>
      </c>
      <c r="J7" s="31">
        <f t="shared" ca="1" si="9"/>
        <v>8.666666666666667E-2</v>
      </c>
      <c r="K7" s="45">
        <f t="shared" ca="1" si="1"/>
        <v>8.63888770348787E-2</v>
      </c>
      <c r="L7" s="19"/>
      <c r="N7" s="1">
        <f t="shared" ca="1" si="10"/>
        <v>1.3790194801484815E-2</v>
      </c>
      <c r="O7" s="1">
        <f t="shared" ca="1" si="10"/>
        <v>0.33872257485147839</v>
      </c>
      <c r="P7" s="1">
        <f t="shared" ca="1" si="10"/>
        <v>-0.12872869240080925</v>
      </c>
      <c r="Q7" s="1">
        <f t="shared" ca="1" si="10"/>
        <v>-1.7492691300842203E-2</v>
      </c>
      <c r="R7" s="1">
        <f t="shared" ca="1" si="10"/>
        <v>-4.4804054005431193E-3</v>
      </c>
      <c r="S7" s="1">
        <f t="shared" ca="1" si="10"/>
        <v>0.1203830498692805</v>
      </c>
      <c r="T7" s="1">
        <f t="shared" ca="1" si="10"/>
        <v>0.17203051208811765</v>
      </c>
      <c r="U7" s="1">
        <f t="shared" ca="1" si="10"/>
        <v>5.3178890343920759E-2</v>
      </c>
      <c r="V7" s="1">
        <f t="shared" ca="1" si="10"/>
        <v>0.37701035791946702</v>
      </c>
    </row>
    <row r="8" spans="1:22" ht="15" customHeight="1">
      <c r="A8" s="55">
        <f t="shared" si="0"/>
        <v>9.1666666666666674E-2</v>
      </c>
      <c r="B8" s="15">
        <f t="shared" ca="1" si="3"/>
        <v>6.3343380626347146E-2</v>
      </c>
      <c r="C8" s="23">
        <f t="shared" ca="1" si="4"/>
        <v>14</v>
      </c>
      <c r="D8" s="43">
        <v>6</v>
      </c>
      <c r="E8" s="4">
        <f t="shared" ca="1" si="5"/>
        <v>9.0000000000000011E-2</v>
      </c>
      <c r="F8" s="57">
        <f t="shared" ca="1" si="5"/>
        <v>0.11800473683221588</v>
      </c>
      <c r="G8" s="5">
        <f t="shared" ca="1" si="6"/>
        <v>9.0000000000000011E-2</v>
      </c>
      <c r="H8" s="6">
        <f t="shared" ca="1" si="7"/>
        <v>2.8004736832215868E-2</v>
      </c>
      <c r="I8" s="31">
        <f t="shared" ca="1" si="8"/>
        <v>0.11800473683221588</v>
      </c>
      <c r="J8" s="31">
        <f t="shared" ca="1" si="9"/>
        <v>9.0000000000000011E-2</v>
      </c>
      <c r="K8" s="45">
        <f t="shared" ca="1" si="1"/>
        <v>8.6331079389930704E-2</v>
      </c>
      <c r="L8" s="19"/>
      <c r="N8" s="1">
        <f t="shared" ca="1" si="10"/>
        <v>0.18676812605802978</v>
      </c>
      <c r="O8" s="1">
        <f t="shared" ca="1" si="10"/>
        <v>4.3105547155355667E-2</v>
      </c>
      <c r="P8" s="1">
        <f t="shared" ca="1" si="10"/>
        <v>0.24357323247447221</v>
      </c>
      <c r="Q8" s="1">
        <f t="shared" ca="1" si="10"/>
        <v>-0.38456912344811339</v>
      </c>
      <c r="R8" s="1">
        <f t="shared" ca="1" si="10"/>
        <v>2.5276756402283412E-2</v>
      </c>
      <c r="S8" s="1">
        <f t="shared" ca="1" si="10"/>
        <v>0.43024602269240791</v>
      </c>
      <c r="T8" s="1">
        <f t="shared" ca="1" si="10"/>
        <v>-0.1019813677318647</v>
      </c>
      <c r="U8" s="1">
        <f t="shared" ca="1" si="10"/>
        <v>1.8760554932347906E-2</v>
      </c>
      <c r="V8" s="1">
        <f t="shared" ca="1" si="10"/>
        <v>0.10891067710220552</v>
      </c>
    </row>
    <row r="9" spans="1:22" ht="15" customHeight="1">
      <c r="A9" s="55">
        <f t="shared" si="0"/>
        <v>9.0000000000000011E-2</v>
      </c>
      <c r="B9" s="15">
        <f t="shared" ca="1" si="3"/>
        <v>0.11800473683221588</v>
      </c>
      <c r="C9" s="23">
        <f t="shared" ca="1" si="4"/>
        <v>6</v>
      </c>
      <c r="D9" s="43">
        <v>7</v>
      </c>
      <c r="E9" s="4">
        <f t="shared" ca="1" si="5"/>
        <v>0.08</v>
      </c>
      <c r="F9" s="57">
        <f t="shared" ca="1" si="5"/>
        <v>0.11010381136809956</v>
      </c>
      <c r="G9" s="5">
        <f t="shared" ca="1" si="6"/>
        <v>0.08</v>
      </c>
      <c r="H9" s="6">
        <f t="shared" ca="1" si="7"/>
        <v>3.0103811368099559E-2</v>
      </c>
      <c r="I9" s="31">
        <f t="shared" ca="1" si="8"/>
        <v>0.11010381136809956</v>
      </c>
      <c r="J9" s="31">
        <f t="shared" ca="1" si="9"/>
        <v>0.08</v>
      </c>
      <c r="K9" s="45">
        <f t="shared" ca="1" si="1"/>
        <v>8.5880741212089745E-2</v>
      </c>
      <c r="L9" s="19"/>
      <c r="N9" s="1">
        <f t="shared" ca="1" si="10"/>
        <v>0.18081091232967333</v>
      </c>
      <c r="O9" s="1">
        <f t="shared" ca="1" si="10"/>
        <v>7.5046478490886859E-2</v>
      </c>
      <c r="P9" s="1">
        <f t="shared" ca="1" si="10"/>
        <v>0.27188895555858972</v>
      </c>
      <c r="Q9" s="1">
        <f t="shared" ca="1" si="10"/>
        <v>-0.14940490810638646</v>
      </c>
      <c r="R9" s="1">
        <f t="shared" ca="1" si="10"/>
        <v>-2.4721180955160862E-2</v>
      </c>
      <c r="S9" s="1">
        <f t="shared" ca="1" si="10"/>
        <v>0.16504699114205149</v>
      </c>
      <c r="T9" s="1">
        <f t="shared" ca="1" si="10"/>
        <v>7.0031493578623982E-2</v>
      </c>
      <c r="U9" s="1">
        <f t="shared" ca="1" si="10"/>
        <v>0.284307608011935</v>
      </c>
      <c r="V9" s="1">
        <f t="shared" ca="1" si="10"/>
        <v>0.18903628143972973</v>
      </c>
    </row>
    <row r="10" spans="1:22" ht="15" customHeight="1">
      <c r="A10" s="55">
        <f t="shared" si="0"/>
        <v>8.8333333333333333E-2</v>
      </c>
      <c r="B10" s="15">
        <f t="shared" ca="1" si="3"/>
        <v>7.7420109369022327E-2</v>
      </c>
      <c r="C10" s="23">
        <f t="shared" ca="1" si="4"/>
        <v>11</v>
      </c>
      <c r="D10" s="43">
        <v>8</v>
      </c>
      <c r="E10" s="4">
        <f t="shared" ca="1" si="5"/>
        <v>9.3333333333333338E-2</v>
      </c>
      <c r="F10" s="57">
        <f t="shared" ca="1" si="5"/>
        <v>0.10271264341906162</v>
      </c>
      <c r="G10" s="5">
        <f t="shared" ca="1" si="6"/>
        <v>9.3333333333333338E-2</v>
      </c>
      <c r="H10" s="6">
        <f t="shared" ca="1" si="7"/>
        <v>9.3793100857282874E-3</v>
      </c>
      <c r="I10" s="31">
        <f t="shared" ca="1" si="8"/>
        <v>0.10271264341906162</v>
      </c>
      <c r="J10" s="31">
        <f t="shared" ca="1" si="9"/>
        <v>9.3333333333333338E-2</v>
      </c>
      <c r="K10" s="45">
        <f t="shared" ca="1" si="1"/>
        <v>8.5459458272337502E-2</v>
      </c>
      <c r="L10" s="19"/>
      <c r="N10" s="1">
        <f t="shared" ca="1" si="10"/>
        <v>4.6813491458664681E-2</v>
      </c>
      <c r="O10" s="1">
        <f t="shared" ca="1" si="10"/>
        <v>7.4241037684128763E-2</v>
      </c>
      <c r="P10" s="1">
        <f t="shared" ca="1" si="10"/>
        <v>-8.9382663773451873E-2</v>
      </c>
      <c r="Q10" s="1">
        <f t="shared" ca="1" si="10"/>
        <v>-5.6334683501693059E-2</v>
      </c>
      <c r="R10" s="1">
        <f t="shared" ca="1" si="10"/>
        <v>-1.9335127750458245E-2</v>
      </c>
      <c r="S10" s="1">
        <f t="shared" ca="1" si="10"/>
        <v>-0.17479194480768478</v>
      </c>
      <c r="T10" s="1">
        <f t="shared" ca="1" si="10"/>
        <v>0.39940135033983987</v>
      </c>
      <c r="U10" s="1">
        <f t="shared" ca="1" si="10"/>
        <v>0.16061914024637897</v>
      </c>
      <c r="V10" s="1">
        <f t="shared" ca="1" si="10"/>
        <v>0.3555503844254766</v>
      </c>
    </row>
    <row r="11" spans="1:22" ht="15" customHeight="1">
      <c r="A11" s="55">
        <f t="shared" si="0"/>
        <v>8.666666666666667E-2</v>
      </c>
      <c r="B11" s="15">
        <f t="shared" ca="1" si="3"/>
        <v>0.11901876341758084</v>
      </c>
      <c r="C11" s="23">
        <f t="shared" ca="1" si="4"/>
        <v>5</v>
      </c>
      <c r="D11" s="43">
        <v>9</v>
      </c>
      <c r="E11" s="4">
        <f t="shared" ca="1" si="5"/>
        <v>9.5000000000000001E-2</v>
      </c>
      <c r="F11" s="57">
        <f t="shared" ca="1" si="5"/>
        <v>9.3696356283335225E-2</v>
      </c>
      <c r="G11" s="5">
        <f t="shared" ca="1" si="6"/>
        <v>9.5000000000000001E-2</v>
      </c>
      <c r="H11" s="6">
        <f t="shared" ca="1" si="7"/>
        <v>-1.3036437166647763E-3</v>
      </c>
      <c r="I11" s="31">
        <f t="shared" ca="1" si="8"/>
        <v>9.3696356283335225E-2</v>
      </c>
      <c r="J11" s="31">
        <f t="shared" ca="1" si="9"/>
        <v>9.5000000000000001E-2</v>
      </c>
      <c r="K11" s="45">
        <f t="shared" ca="1" si="1"/>
        <v>8.4945546536549704E-2</v>
      </c>
      <c r="L11" s="19"/>
      <c r="N11" s="1">
        <f t="shared" ca="1" si="10"/>
        <v>0.10352328370213811</v>
      </c>
      <c r="O11" s="1">
        <f t="shared" ca="1" si="10"/>
        <v>0.37949798032631066</v>
      </c>
      <c r="P11" s="1">
        <f t="shared" ca="1" si="10"/>
        <v>0.18815215446839131</v>
      </c>
      <c r="Q11" s="1">
        <f t="shared" ca="1" si="10"/>
        <v>-0.20369977355095292</v>
      </c>
      <c r="R11" s="1">
        <f t="shared" ca="1" si="10"/>
        <v>-0.12392484324211409</v>
      </c>
      <c r="S11" s="1">
        <f t="shared" ca="1" si="10"/>
        <v>0.19762596596166682</v>
      </c>
      <c r="T11" s="1">
        <f t="shared" ca="1" si="10"/>
        <v>0.17020683718284912</v>
      </c>
      <c r="U11" s="1">
        <f t="shared" ca="1" si="10"/>
        <v>0.30647189099368394</v>
      </c>
      <c r="V11" s="1">
        <f t="shared" ca="1" si="10"/>
        <v>5.3315374916254779E-2</v>
      </c>
    </row>
    <row r="12" spans="1:22" ht="15" customHeight="1">
      <c r="A12" s="55">
        <f>8.5%+(10-D12)*$L$1/6</f>
        <v>8.5000000000000006E-2</v>
      </c>
      <c r="B12" s="15">
        <f t="shared" ca="1" si="3"/>
        <v>7.4410567042009282E-2</v>
      </c>
      <c r="C12" s="23">
        <f t="shared" ca="1" si="4"/>
        <v>13</v>
      </c>
      <c r="D12" s="43">
        <v>10</v>
      </c>
      <c r="E12" s="4">
        <f t="shared" ca="1" si="5"/>
        <v>0.1</v>
      </c>
      <c r="F12" s="57">
        <f t="shared" ca="1" si="5"/>
        <v>8.4875192531597962E-2</v>
      </c>
      <c r="G12" s="5">
        <f t="shared" ca="1" si="6"/>
        <v>0.1</v>
      </c>
      <c r="H12" s="6">
        <f t="shared" ca="1" si="7"/>
        <v>-1.5124807468402043E-2</v>
      </c>
      <c r="I12" s="31">
        <f t="shared" ca="1" si="8"/>
        <v>8.4875192531597962E-2</v>
      </c>
      <c r="J12" s="31">
        <f t="shared" ca="1" si="9"/>
        <v>0.1</v>
      </c>
      <c r="K12" s="45">
        <f t="shared" ca="1" si="1"/>
        <v>8.4442756473735406E-2</v>
      </c>
      <c r="L12" s="19"/>
      <c r="N12" s="1">
        <f t="shared" ca="1" si="10"/>
        <v>-0.15609765374188694</v>
      </c>
      <c r="O12" s="1">
        <f t="shared" ca="1" si="10"/>
        <v>0.15438451357280747</v>
      </c>
      <c r="P12" s="1">
        <f t="shared" ca="1" si="10"/>
        <v>9.6779245200147648E-2</v>
      </c>
      <c r="Q12" s="1">
        <f t="shared" ca="1" si="10"/>
        <v>0.15726087298556263</v>
      </c>
      <c r="R12" s="1">
        <f t="shared" ca="1" si="10"/>
        <v>8.7084091661069105E-2</v>
      </c>
      <c r="S12" s="1">
        <f t="shared" ca="1" si="10"/>
        <v>0.10261879776227119</v>
      </c>
      <c r="T12" s="1">
        <f t="shared" ca="1" si="10"/>
        <v>-5.4585427501043129E-2</v>
      </c>
      <c r="U12" s="1">
        <f t="shared" ca="1" si="10"/>
        <v>0.23744113292013036</v>
      </c>
      <c r="V12" s="1">
        <f t="shared" ca="1" si="10"/>
        <v>4.4809530519025233E-2</v>
      </c>
    </row>
    <row r="13" spans="1:22" ht="15" customHeight="1">
      <c r="A13" s="55">
        <f t="shared" ref="A13:A22" si="11">8.5%+(10-D13)*$L$1/6</f>
        <v>8.3333333333333343E-2</v>
      </c>
      <c r="B13" s="15">
        <f t="shared" ca="1" si="3"/>
        <v>5.527000504672191E-3</v>
      </c>
      <c r="C13" s="23">
        <f t="shared" ca="1" si="4"/>
        <v>20</v>
      </c>
      <c r="D13" s="43">
        <v>11</v>
      </c>
      <c r="E13" s="4">
        <f t="shared" ca="1" si="5"/>
        <v>8.8333333333333333E-2</v>
      </c>
      <c r="F13" s="57">
        <f t="shared" ca="1" si="5"/>
        <v>7.7420109369022327E-2</v>
      </c>
      <c r="G13" s="5">
        <f t="shared" ca="1" si="6"/>
        <v>8.8333333333333333E-2</v>
      </c>
      <c r="H13" s="6">
        <f t="shared" ca="1" si="7"/>
        <v>-1.0913223964311006E-2</v>
      </c>
      <c r="I13" s="31">
        <f t="shared" ca="1" si="8"/>
        <v>7.7420109369022327E-2</v>
      </c>
      <c r="J13" s="31">
        <f t="shared" ca="1" si="9"/>
        <v>8.8333333333333333E-2</v>
      </c>
      <c r="K13" s="45">
        <f t="shared" ca="1" si="1"/>
        <v>8.4017830484706013E-2</v>
      </c>
      <c r="L13" s="18"/>
      <c r="N13" s="1">
        <f t="shared" ca="1" si="10"/>
        <v>2.8392659281206559E-2</v>
      </c>
      <c r="O13" s="1">
        <f t="shared" ca="1" si="10"/>
        <v>-2.2481738442199029E-2</v>
      </c>
      <c r="P13" s="1">
        <f t="shared" ca="1" si="10"/>
        <v>-0.1771067232511371</v>
      </c>
      <c r="Q13" s="1">
        <f t="shared" ca="1" si="10"/>
        <v>3.2205830021180354E-2</v>
      </c>
      <c r="R13" s="1">
        <f t="shared" ca="1" si="10"/>
        <v>-5.8978120281238944E-2</v>
      </c>
      <c r="S13" s="1">
        <f t="shared" ca="1" si="10"/>
        <v>0.1537108730856887</v>
      </c>
      <c r="T13" s="1">
        <f t="shared" ca="1" si="10"/>
        <v>3.2390429918384839E-2</v>
      </c>
      <c r="U13" s="1">
        <f t="shared" ca="1" si="10"/>
        <v>0.22317440854135226</v>
      </c>
      <c r="V13" s="1">
        <f t="shared" ca="1" si="10"/>
        <v>-0.16156461433118793</v>
      </c>
    </row>
    <row r="14" spans="1:22" ht="15" customHeight="1">
      <c r="A14" s="55">
        <f t="shared" si="11"/>
        <v>8.1666666666666679E-2</v>
      </c>
      <c r="B14" s="15">
        <f t="shared" ca="1" si="3"/>
        <v>3.3976434554784198E-2</v>
      </c>
      <c r="C14" s="23">
        <f t="shared" ca="1" si="4"/>
        <v>16</v>
      </c>
      <c r="D14" s="43">
        <v>12</v>
      </c>
      <c r="E14" s="4">
        <f t="shared" ca="1" si="5"/>
        <v>7.6666666666666675E-2</v>
      </c>
      <c r="F14" s="57">
        <f t="shared" ca="1" si="5"/>
        <v>7.5418610013998202E-2</v>
      </c>
      <c r="G14" s="5">
        <f t="shared" ca="1" si="6"/>
        <v>7.6666666666666675E-2</v>
      </c>
      <c r="H14" s="6">
        <f t="shared" ca="1" si="7"/>
        <v>-1.2480566526684722E-3</v>
      </c>
      <c r="I14" s="31">
        <f t="shared" ca="1" si="8"/>
        <v>7.5418610013998202E-2</v>
      </c>
      <c r="J14" s="31">
        <f t="shared" ca="1" si="9"/>
        <v>7.6666666666666675E-2</v>
      </c>
      <c r="K14" s="45">
        <f t="shared" ca="1" si="1"/>
        <v>8.3903748713325538E-2</v>
      </c>
      <c r="L14" s="18"/>
      <c r="N14" s="1">
        <f t="shared" ca="1" si="10"/>
        <v>0.13953010343768768</v>
      </c>
      <c r="O14" s="1">
        <f t="shared" ca="1" si="10"/>
        <v>2.0863357172143229E-2</v>
      </c>
      <c r="P14" s="1">
        <f t="shared" ca="1" si="10"/>
        <v>0.15795702405868933</v>
      </c>
      <c r="Q14" s="1">
        <f t="shared" ca="1" si="10"/>
        <v>0.2997464660956331</v>
      </c>
      <c r="R14" s="1">
        <f t="shared" ca="1" si="10"/>
        <v>-3.2087069684760425E-2</v>
      </c>
      <c r="S14" s="1">
        <f t="shared" ca="1" si="10"/>
        <v>-0.15832867519783356</v>
      </c>
      <c r="T14" s="1">
        <f t="shared" ca="1" si="10"/>
        <v>-0.20094046586560832</v>
      </c>
      <c r="U14" s="1">
        <f t="shared" ca="1" si="10"/>
        <v>0.14238141521015621</v>
      </c>
      <c r="V14" s="1">
        <f t="shared" ca="1" si="10"/>
        <v>-6.333424423304955E-2</v>
      </c>
    </row>
    <row r="15" spans="1:22" ht="15" customHeight="1">
      <c r="A15" s="55">
        <f t="shared" si="11"/>
        <v>0.08</v>
      </c>
      <c r="B15" s="15">
        <f t="shared" ca="1" si="3"/>
        <v>0.11010381136809956</v>
      </c>
      <c r="C15" s="23">
        <f t="shared" ca="1" si="4"/>
        <v>7</v>
      </c>
      <c r="D15" s="43">
        <v>13</v>
      </c>
      <c r="E15" s="4">
        <f t="shared" ca="1" si="5"/>
        <v>8.5000000000000006E-2</v>
      </c>
      <c r="F15" s="57">
        <f t="shared" ca="1" si="5"/>
        <v>7.4410567042009282E-2</v>
      </c>
      <c r="G15" s="5">
        <f t="shared" ca="1" si="6"/>
        <v>8.5000000000000006E-2</v>
      </c>
      <c r="H15" s="6">
        <f t="shared" ca="1" si="7"/>
        <v>-1.0589432957990724E-2</v>
      </c>
      <c r="I15" s="31">
        <f t="shared" ca="1" si="8"/>
        <v>7.4410567042009282E-2</v>
      </c>
      <c r="J15" s="31">
        <f t="shared" ca="1" si="9"/>
        <v>8.5000000000000006E-2</v>
      </c>
      <c r="K15" s="45">
        <f t="shared" ca="1" si="1"/>
        <v>8.384629212330294E-2</v>
      </c>
      <c r="L15" s="18"/>
      <c r="N15" s="1">
        <f t="shared" ca="1" si="10"/>
        <v>0.1870825792744984</v>
      </c>
      <c r="O15" s="1">
        <f t="shared" ca="1" si="10"/>
        <v>6.977955174275105E-2</v>
      </c>
      <c r="P15" s="1">
        <f t="shared" ca="1" si="10"/>
        <v>8.8807979896456224E-2</v>
      </c>
      <c r="Q15" s="1">
        <f t="shared" ca="1" si="10"/>
        <v>-8.5383095750415153E-2</v>
      </c>
      <c r="R15" s="1">
        <f t="shared" ca="1" si="10"/>
        <v>6.3296571906569385E-2</v>
      </c>
      <c r="S15" s="1">
        <f t="shared" ca="1" si="10"/>
        <v>0.12399753764578356</v>
      </c>
      <c r="T15" s="1">
        <f t="shared" ca="1" si="10"/>
        <v>0.16665719667074008</v>
      </c>
      <c r="U15" s="1">
        <f t="shared" ca="1" si="10"/>
        <v>0.29823951434545476</v>
      </c>
      <c r="V15" s="1">
        <f t="shared" ca="1" si="10"/>
        <v>7.8456466581057607E-2</v>
      </c>
    </row>
    <row r="16" spans="1:22" ht="15" customHeight="1">
      <c r="A16" s="55">
        <f t="shared" si="11"/>
        <v>7.8333333333333338E-2</v>
      </c>
      <c r="B16" s="15">
        <f t="shared" ca="1" si="3"/>
        <v>0.12002803343786317</v>
      </c>
      <c r="C16" s="23">
        <f t="shared" ca="1" si="4"/>
        <v>3</v>
      </c>
      <c r="D16" s="43">
        <v>14</v>
      </c>
      <c r="E16" s="4">
        <f t="shared" ca="1" si="5"/>
        <v>9.1666666666666674E-2</v>
      </c>
      <c r="F16" s="57">
        <f t="shared" ca="1" si="5"/>
        <v>6.3343380626347146E-2</v>
      </c>
      <c r="G16" s="5">
        <f t="shared" ca="1" si="6"/>
        <v>9.1666666666666674E-2</v>
      </c>
      <c r="H16" s="6">
        <f t="shared" ca="1" si="7"/>
        <v>-2.8323286040319529E-2</v>
      </c>
      <c r="I16" s="31">
        <f t="shared" ca="1" si="8"/>
        <v>6.3343380626347146E-2</v>
      </c>
      <c r="J16" s="31">
        <f t="shared" ca="1" si="9"/>
        <v>9.1666666666666674E-2</v>
      </c>
      <c r="K16" s="45">
        <f t="shared" ca="1" si="1"/>
        <v>8.3215482911535105E-2</v>
      </c>
      <c r="L16" s="18"/>
      <c r="N16" s="1">
        <f t="shared" ca="1" si="10"/>
        <v>0.20348522525703266</v>
      </c>
      <c r="O16" s="1">
        <f t="shared" ca="1" si="10"/>
        <v>0.15418528725408612</v>
      </c>
      <c r="P16" s="1">
        <f t="shared" ca="1" si="10"/>
        <v>-5.0829159875546231E-2</v>
      </c>
      <c r="Q16" s="1">
        <f t="shared" ca="1" si="10"/>
        <v>0.25530899855672845</v>
      </c>
      <c r="R16" s="1">
        <f t="shared" ca="1" si="10"/>
        <v>0.14588552697385035</v>
      </c>
      <c r="S16" s="1">
        <f t="shared" ca="1" si="10"/>
        <v>0.13827450941903854</v>
      </c>
      <c r="T16" s="1">
        <f t="shared" ca="1" si="10"/>
        <v>6.8980060812486949E-2</v>
      </c>
      <c r="U16" s="1">
        <f t="shared" ca="1" si="10"/>
        <v>9.8597744646517771E-3</v>
      </c>
      <c r="V16" s="1">
        <f t="shared" ca="1" si="10"/>
        <v>0.15510207807843993</v>
      </c>
    </row>
    <row r="17" spans="1:22" ht="15" customHeight="1">
      <c r="A17" s="55">
        <f t="shared" si="11"/>
        <v>7.6666666666666675E-2</v>
      </c>
      <c r="B17" s="15">
        <f t="shared" ca="1" si="3"/>
        <v>7.5418610013998202E-2</v>
      </c>
      <c r="C17" s="23">
        <f t="shared" ca="1" si="4"/>
        <v>12</v>
      </c>
      <c r="D17" s="43">
        <v>15</v>
      </c>
      <c r="E17" s="4">
        <f t="shared" ca="1" si="5"/>
        <v>6.8333333333333343E-2</v>
      </c>
      <c r="F17" s="57">
        <f t="shared" ca="1" si="5"/>
        <v>5.2256990498821536E-2</v>
      </c>
      <c r="G17" s="5">
        <f t="shared" ca="1" si="6"/>
        <v>6.8333333333333343E-2</v>
      </c>
      <c r="H17" s="6">
        <f t="shared" ca="1" si="7"/>
        <v>-1.6076342834511807E-2</v>
      </c>
      <c r="I17" s="31">
        <f t="shared" ca="1" si="8"/>
        <v>5.2256990498821536E-2</v>
      </c>
      <c r="J17" s="31">
        <f t="shared" ca="1" si="9"/>
        <v>6.8333333333333343E-2</v>
      </c>
      <c r="K17" s="45">
        <f t="shared" ca="1" si="1"/>
        <v>8.2583579123613179E-2</v>
      </c>
      <c r="L17" s="18"/>
      <c r="N17" s="1">
        <f t="shared" ca="1" si="10"/>
        <v>-0.22802882972240202</v>
      </c>
      <c r="O17" s="1">
        <f t="shared" ca="1" si="10"/>
        <v>0.45746921456376766</v>
      </c>
      <c r="P17" s="1">
        <f t="shared" ca="1" si="10"/>
        <v>0.16786040056128948</v>
      </c>
      <c r="Q17" s="1">
        <f t="shared" ca="1" si="10"/>
        <v>0.1111676401777785</v>
      </c>
      <c r="R17" s="1">
        <f t="shared" ca="1" si="10"/>
        <v>7.8069970022346113E-2</v>
      </c>
      <c r="S17" s="1">
        <f t="shared" ca="1" si="10"/>
        <v>-2.0232554700359701E-2</v>
      </c>
      <c r="T17" s="1">
        <f t="shared" ca="1" si="10"/>
        <v>-0.11240084033335572</v>
      </c>
      <c r="U17" s="1">
        <f t="shared" ca="1" si="10"/>
        <v>0.14224077925505901</v>
      </c>
      <c r="V17" s="1">
        <f t="shared" ca="1" si="10"/>
        <v>8.2621710301860579E-2</v>
      </c>
    </row>
    <row r="18" spans="1:22" ht="15" customHeight="1">
      <c r="A18" s="55">
        <f t="shared" si="11"/>
        <v>7.5000000000000011E-2</v>
      </c>
      <c r="B18" s="15">
        <f t="shared" ca="1" si="3"/>
        <v>0.13051177504279626</v>
      </c>
      <c r="C18" s="23">
        <f t="shared" ca="1" si="4"/>
        <v>2</v>
      </c>
      <c r="D18" s="43">
        <v>16</v>
      </c>
      <c r="E18" s="4">
        <f t="shared" ca="1" si="5"/>
        <v>8.1666666666666679E-2</v>
      </c>
      <c r="F18" s="57">
        <f t="shared" ca="1" si="5"/>
        <v>3.3976434554784198E-2</v>
      </c>
      <c r="G18" s="5">
        <f t="shared" ca="1" si="6"/>
        <v>8.1666666666666679E-2</v>
      </c>
      <c r="H18" s="6">
        <f t="shared" ca="1" si="7"/>
        <v>-4.7690232111882482E-2</v>
      </c>
      <c r="I18" s="31">
        <f t="shared" ca="1" si="8"/>
        <v>3.3976434554784198E-2</v>
      </c>
      <c r="J18" s="31">
        <f t="shared" ca="1" si="9"/>
        <v>8.1666666666666679E-2</v>
      </c>
      <c r="K18" s="45">
        <f t="shared" ca="1" si="1"/>
        <v>8.1541621154113675E-2</v>
      </c>
      <c r="L18" s="18"/>
      <c r="N18" s="1">
        <f t="shared" ca="1" si="10"/>
        <v>-2.5835234811523278E-2</v>
      </c>
      <c r="O18" s="1">
        <f t="shared" ca="1" si="10"/>
        <v>0.31351720037595199</v>
      </c>
      <c r="P18" s="1">
        <f t="shared" ca="1" si="10"/>
        <v>0.29703525016423865</v>
      </c>
      <c r="Q18" s="1">
        <f t="shared" ca="1" si="10"/>
        <v>0.25952571903328703</v>
      </c>
      <c r="R18" s="1">
        <f t="shared" ca="1" si="10"/>
        <v>0.2204137178245065</v>
      </c>
      <c r="S18" s="1">
        <f t="shared" ca="1" si="10"/>
        <v>0.12609466742308806</v>
      </c>
      <c r="T18" s="1">
        <f t="shared" ca="1" si="10"/>
        <v>-4.4781713845415516E-2</v>
      </c>
      <c r="U18" s="1">
        <f t="shared" ca="1" si="10"/>
        <v>-6.0821613799225127E-4</v>
      </c>
      <c r="V18" s="1">
        <f t="shared" ca="1" si="10"/>
        <v>2.9244585359024994E-2</v>
      </c>
    </row>
    <row r="19" spans="1:22" ht="15" customHeight="1">
      <c r="A19" s="55">
        <f t="shared" si="11"/>
        <v>7.3333333333333334E-2</v>
      </c>
      <c r="B19" s="15">
        <f t="shared" ca="1" si="3"/>
        <v>0.11941664484290133</v>
      </c>
      <c r="C19" s="23">
        <f t="shared" ca="1" si="4"/>
        <v>4</v>
      </c>
      <c r="D19" s="43">
        <v>17</v>
      </c>
      <c r="E19" s="4">
        <f t="shared" ca="1" si="5"/>
        <v>9.6666666666666679E-2</v>
      </c>
      <c r="F19" s="57">
        <f t="shared" ca="1" si="5"/>
        <v>2.182048580120979E-2</v>
      </c>
      <c r="G19" s="5">
        <f t="shared" ca="1" si="6"/>
        <v>9.6666666666666679E-2</v>
      </c>
      <c r="H19" s="6">
        <f t="shared" ca="1" si="7"/>
        <v>-7.4846180865456885E-2</v>
      </c>
      <c r="I19" s="31">
        <f t="shared" ca="1" si="8"/>
        <v>2.182048580120979E-2</v>
      </c>
      <c r="J19" s="31">
        <f t="shared" ca="1" si="9"/>
        <v>9.6666666666666679E-2</v>
      </c>
      <c r="K19" s="45">
        <f t="shared" ca="1" si="1"/>
        <v>8.0848754497356123E-2</v>
      </c>
      <c r="L19" s="18"/>
      <c r="N19" s="1">
        <f t="shared" ca="1" si="10"/>
        <v>-0.11647748561552471</v>
      </c>
      <c r="O19" s="1">
        <f t="shared" ca="1" si="10"/>
        <v>0.17010713306412617</v>
      </c>
      <c r="P19" s="1">
        <f t="shared" ca="1" si="10"/>
        <v>5.7256717599565153E-2</v>
      </c>
      <c r="Q19" s="1">
        <f t="shared" ca="1" si="10"/>
        <v>9.1016414057406833E-2</v>
      </c>
      <c r="R19" s="1">
        <f t="shared" ca="1" si="10"/>
        <v>-8.6318111919563456E-2</v>
      </c>
      <c r="S19" s="1">
        <f t="shared" ca="1" si="10"/>
        <v>0.37666510034239453</v>
      </c>
      <c r="T19" s="1">
        <f t="shared" ca="1" si="10"/>
        <v>0.17971980516163999</v>
      </c>
      <c r="U19" s="1">
        <f t="shared" ca="1" si="10"/>
        <v>0.36763969608019798</v>
      </c>
      <c r="V19" s="1">
        <f t="shared" ca="1" si="10"/>
        <v>3.5140534815869456E-2</v>
      </c>
    </row>
    <row r="20" spans="1:22" ht="15" customHeight="1">
      <c r="A20" s="55">
        <f t="shared" si="11"/>
        <v>7.166666666666667E-2</v>
      </c>
      <c r="B20" s="15">
        <f t="shared" ca="1" si="3"/>
        <v>1.5442779938843156E-2</v>
      </c>
      <c r="C20" s="23">
        <f t="shared" ca="1" si="4"/>
        <v>19</v>
      </c>
      <c r="D20" s="43">
        <v>18</v>
      </c>
      <c r="E20" s="4">
        <f t="shared" ca="1" si="5"/>
        <v>7.0000000000000007E-2</v>
      </c>
      <c r="F20" s="57">
        <f t="shared" ca="1" si="5"/>
        <v>2.0212944720508687E-2</v>
      </c>
      <c r="G20" s="5">
        <f t="shared" ca="1" si="6"/>
        <v>7.0000000000000007E-2</v>
      </c>
      <c r="H20" s="6">
        <f t="shared" ca="1" si="7"/>
        <v>-4.9787055279491316E-2</v>
      </c>
      <c r="I20" s="31">
        <f t="shared" ca="1" si="8"/>
        <v>2.0212944720508687E-2</v>
      </c>
      <c r="J20" s="31">
        <f t="shared" ca="1" si="9"/>
        <v>7.0000000000000007E-2</v>
      </c>
      <c r="K20" s="45">
        <f t="shared" ca="1" si="1"/>
        <v>8.0757127620938243E-2</v>
      </c>
      <c r="L20" s="18"/>
      <c r="N20" s="1">
        <f t="shared" ca="1" si="10"/>
        <v>-9.1790108702413317E-2</v>
      </c>
      <c r="O20" s="1">
        <f t="shared" ca="1" si="10"/>
        <v>-9.8208029449768683E-2</v>
      </c>
      <c r="P20" s="1">
        <f t="shared" ca="1" si="10"/>
        <v>-0.15625075465410815</v>
      </c>
      <c r="Q20" s="1">
        <f t="shared" ca="1" si="10"/>
        <v>-0.18704634048760954</v>
      </c>
      <c r="R20" s="1">
        <f t="shared" ca="1" si="10"/>
        <v>0.20938308098175074</v>
      </c>
      <c r="S20" s="1">
        <f t="shared" ca="1" si="10"/>
        <v>0.30289247312706957</v>
      </c>
      <c r="T20" s="1">
        <f t="shared" ca="1" si="10"/>
        <v>6.1802092629174916E-2</v>
      </c>
      <c r="U20" s="1">
        <f t="shared" ca="1" si="10"/>
        <v>0.16275485361543546</v>
      </c>
      <c r="V20" s="1">
        <f t="shared" ca="1" si="10"/>
        <v>-6.4552247609942645E-2</v>
      </c>
    </row>
    <row r="21" spans="1:22" ht="15" customHeight="1">
      <c r="A21" s="55">
        <f t="shared" si="11"/>
        <v>7.0000000000000007E-2</v>
      </c>
      <c r="B21" s="15">
        <f t="shared" ca="1" si="3"/>
        <v>2.0212944720508687E-2</v>
      </c>
      <c r="C21" s="23">
        <f t="shared" ca="1" si="4"/>
        <v>18</v>
      </c>
      <c r="D21" s="43">
        <v>19</v>
      </c>
      <c r="E21" s="4">
        <f t="shared" ca="1" si="5"/>
        <v>7.166666666666667E-2</v>
      </c>
      <c r="F21" s="57">
        <f t="shared" ca="1" si="5"/>
        <v>1.5442779938843156E-2</v>
      </c>
      <c r="G21" s="5">
        <f t="shared" ca="1" si="6"/>
        <v>7.166666666666667E-2</v>
      </c>
      <c r="H21" s="6">
        <f t="shared" ca="1" si="7"/>
        <v>-5.622388672782351E-2</v>
      </c>
      <c r="I21" s="31">
        <f t="shared" ca="1" si="8"/>
        <v>1.5442779938843156E-2</v>
      </c>
      <c r="J21" s="31">
        <f t="shared" ca="1" si="9"/>
        <v>7.166666666666667E-2</v>
      </c>
      <c r="K21" s="45">
        <f t="shared" ca="1" si="1"/>
        <v>8.0485237027167575E-2</v>
      </c>
      <c r="L21" s="18"/>
      <c r="N21" s="1">
        <f t="shared" ca="1" si="10"/>
        <v>0.22646045706945853</v>
      </c>
      <c r="O21" s="1">
        <f t="shared" ca="1" si="10"/>
        <v>-6.1268574667504738E-2</v>
      </c>
      <c r="P21" s="1">
        <f t="shared" ca="1" si="10"/>
        <v>0.23565847981870192</v>
      </c>
      <c r="Q21" s="1">
        <f t="shared" ca="1" si="10"/>
        <v>1.3173754578500396E-2</v>
      </c>
      <c r="R21" s="1">
        <f t="shared" ca="1" si="10"/>
        <v>-6.4927260326072489E-2</v>
      </c>
      <c r="S21" s="1">
        <f t="shared" ca="1" si="10"/>
        <v>-2.9827526772006965E-2</v>
      </c>
      <c r="T21" s="1">
        <f t="shared" ca="1" si="10"/>
        <v>-2.0578073767958546E-2</v>
      </c>
      <c r="U21" s="1">
        <f t="shared" ca="1" si="10"/>
        <v>9.3284915882120359E-2</v>
      </c>
      <c r="V21" s="1">
        <f t="shared" ca="1" si="10"/>
        <v>-0.21005966933066028</v>
      </c>
    </row>
    <row r="22" spans="1:22" ht="15.75" customHeight="1" thickBot="1">
      <c r="A22" s="56">
        <f t="shared" si="11"/>
        <v>6.8333333333333343E-2</v>
      </c>
      <c r="B22" s="16">
        <f t="shared" ca="1" si="3"/>
        <v>5.2256990498821536E-2</v>
      </c>
      <c r="C22" s="24">
        <f t="shared" ca="1" si="4"/>
        <v>15</v>
      </c>
      <c r="D22" s="46">
        <v>20</v>
      </c>
      <c r="E22" s="7">
        <f t="shared" ca="1" si="5"/>
        <v>8.3333333333333343E-2</v>
      </c>
      <c r="F22" s="58">
        <f t="shared" ca="1" si="5"/>
        <v>5.527000504672191E-3</v>
      </c>
      <c r="G22" s="8">
        <f t="shared" ca="1" si="6"/>
        <v>8.3333333333333343E-2</v>
      </c>
      <c r="H22" s="9">
        <f t="shared" ca="1" si="7"/>
        <v>-7.7806332828661146E-2</v>
      </c>
      <c r="I22" s="32">
        <f t="shared" ca="1" si="8"/>
        <v>5.527000504672191E-3</v>
      </c>
      <c r="J22" s="32">
        <f t="shared" ca="1" si="9"/>
        <v>8.3333333333333343E-2</v>
      </c>
      <c r="K22" s="47">
        <f t="shared" ca="1" si="1"/>
        <v>7.9920055889522584E-2</v>
      </c>
      <c r="L22" s="18"/>
      <c r="N22" s="1">
        <f t="shared" ca="1" si="10"/>
        <v>0.14504735263538082</v>
      </c>
      <c r="O22" s="1">
        <f t="shared" ca="1" si="10"/>
        <v>0.26080658949132718</v>
      </c>
      <c r="P22" s="1">
        <f t="shared" ca="1" si="10"/>
        <v>-0.21652855291919887</v>
      </c>
      <c r="Q22" s="1">
        <f t="shared" ca="1" si="10"/>
        <v>0.14521562853326964</v>
      </c>
      <c r="R22" s="1">
        <f t="shared" ca="1" si="10"/>
        <v>7.5698967903458675E-2</v>
      </c>
      <c r="S22" s="1">
        <f t="shared" ca="1" si="10"/>
        <v>6.7438979919674055E-2</v>
      </c>
      <c r="T22" s="1">
        <f t="shared" ca="1" si="10"/>
        <v>0.15877178406179532</v>
      </c>
      <c r="U22" s="1">
        <f t="shared" ca="1" si="10"/>
        <v>7.6858457747117637E-3</v>
      </c>
      <c r="V22" s="1">
        <f t="shared" ca="1" si="10"/>
        <v>-0.17382368091102474</v>
      </c>
    </row>
    <row r="25" spans="1:22">
      <c r="A25" s="1"/>
    </row>
  </sheetData>
  <mergeCells count="1">
    <mergeCell ref="E1:H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5"/>
  <sheetViews>
    <sheetView workbookViewId="0">
      <selection activeCell="N2" sqref="N2"/>
    </sheetView>
  </sheetViews>
  <sheetFormatPr defaultRowHeight="14.5"/>
  <cols>
    <col min="3" max="4" width="14.453125" style="25" hidden="1" customWidth="1"/>
    <col min="5" max="6" width="0.54296875" customWidth="1"/>
    <col min="7" max="7" width="9.1796875" hidden="1" customWidth="1"/>
    <col min="8" max="8" width="1" customWidth="1"/>
    <col min="9" max="10" width="0.453125" customWidth="1"/>
    <col min="11" max="11" width="27.453125" bestFit="1" customWidth="1"/>
    <col min="12" max="12" width="9.81640625" customWidth="1"/>
    <col min="15" max="23" width="8.453125" customWidth="1"/>
  </cols>
  <sheetData>
    <row r="1" spans="1:35">
      <c r="A1" s="68"/>
      <c r="B1" s="69"/>
      <c r="C1" s="71"/>
      <c r="D1" s="20"/>
      <c r="E1" s="68" t="s">
        <v>2</v>
      </c>
      <c r="F1" s="69"/>
      <c r="G1" s="69"/>
      <c r="H1" s="70"/>
      <c r="I1" s="40"/>
      <c r="J1" s="40"/>
      <c r="K1" s="41" t="s">
        <v>7</v>
      </c>
      <c r="L1" s="52"/>
      <c r="M1" s="17">
        <v>0.05</v>
      </c>
      <c r="N1" s="33" t="s">
        <v>6</v>
      </c>
      <c r="O1" s="51">
        <f ca="1">SQRT(MAX(0,AVERAGE(AI3:AI22)-O2^2))</f>
        <v>6.6478603493950517E-2</v>
      </c>
      <c r="R1" s="37" t="s">
        <v>8</v>
      </c>
      <c r="S1" s="38">
        <v>9</v>
      </c>
      <c r="T1" t="s">
        <v>9</v>
      </c>
      <c r="U1" s="39">
        <f>M2*SQRT(S1)</f>
        <v>0.15000000000000002</v>
      </c>
    </row>
    <row r="2" spans="1:35" ht="15" thickBot="1">
      <c r="A2" s="10" t="str">
        <f>"True"</f>
        <v>True</v>
      </c>
      <c r="B2" s="11" t="s">
        <v>0</v>
      </c>
      <c r="C2" s="21" t="s">
        <v>4</v>
      </c>
      <c r="D2" s="22"/>
      <c r="E2" s="10" t="str">
        <f>"True"</f>
        <v>True</v>
      </c>
      <c r="F2" s="11" t="s">
        <v>0</v>
      </c>
      <c r="G2" s="10" t="str">
        <f>"True"</f>
        <v>True</v>
      </c>
      <c r="H2" s="12" t="s">
        <v>3</v>
      </c>
      <c r="I2" s="29" t="s">
        <v>0</v>
      </c>
      <c r="J2" s="10" t="str">
        <f>"True"</f>
        <v>True</v>
      </c>
      <c r="K2" s="42" t="s">
        <v>1</v>
      </c>
      <c r="L2" s="52"/>
      <c r="M2" s="17">
        <v>0.05</v>
      </c>
      <c r="N2" s="34" t="s">
        <v>13</v>
      </c>
      <c r="O2" s="51">
        <f ca="1">SQRT(1/20/S1/(S1-1)*SUM(Y3:AG22))</f>
        <v>4.9807368225667448E-2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</row>
    <row r="3" spans="1:35" ht="15" customHeight="1">
      <c r="A3" s="13">
        <f t="shared" ref="A3:A11" si="0">8.5%+(10-D3)*$M$1/6</f>
        <v>0.16</v>
      </c>
      <c r="B3" s="14">
        <f ca="1">AVERAGE(O3:W3)</f>
        <v>0.14404680625194455</v>
      </c>
      <c r="C3" s="23">
        <f ca="1">RANK($B3,$B$3:$B$22)</f>
        <v>3</v>
      </c>
      <c r="D3" s="43">
        <v>1</v>
      </c>
      <c r="E3" s="26">
        <f ca="1">INDEX(A$3:A$22,MATCH($D3,$C$3:$C$22,0))</f>
        <v>0.14333333333333334</v>
      </c>
      <c r="F3" s="27">
        <f ca="1">INDEX(B$3:B$22,MATCH($D3,$C$3:$C$22,0))</f>
        <v>0.20578631370598821</v>
      </c>
      <c r="G3" s="27">
        <f ca="1">E3</f>
        <v>0.14333333333333334</v>
      </c>
      <c r="H3" s="28">
        <f ca="1">F3-E3</f>
        <v>6.245298037265487E-2</v>
      </c>
      <c r="I3" s="30">
        <f ca="1">F3</f>
        <v>0.20578631370598821</v>
      </c>
      <c r="J3" s="30">
        <f ca="1">G3</f>
        <v>0.14333333333333334</v>
      </c>
      <c r="K3" s="44">
        <f t="shared" ref="K3:K22" ca="1" si="1">$N$4+F3*$M$4</f>
        <v>0.14836990581600074</v>
      </c>
      <c r="L3" s="53">
        <f ca="1">($O$2^2/($O$2^2+$O$1^2))*$E$23+($O$1^2/($O$2^2+$O$1^2))*F3</f>
        <v>0.15537185898296318</v>
      </c>
      <c r="M3" s="48" t="s">
        <v>5</v>
      </c>
      <c r="O3" s="1">
        <f t="shared" ref="O3:W12" ca="1" si="2">$A3+$M$2*SQRT($S$1)*NORMINV(RAND(),0,1)</f>
        <v>0.29784366359924647</v>
      </c>
      <c r="P3" s="1">
        <f t="shared" ca="1" si="2"/>
        <v>0.40139314753824451</v>
      </c>
      <c r="Q3" s="1">
        <f t="shared" ca="1" si="2"/>
        <v>-5.4585881758654475E-3</v>
      </c>
      <c r="R3" s="1">
        <f t="shared" ca="1" si="2"/>
        <v>0.14892331132488143</v>
      </c>
      <c r="S3" s="1">
        <f t="shared" ca="1" si="2"/>
        <v>-7.9975288165691383E-2</v>
      </c>
      <c r="T3" s="1">
        <f t="shared" ca="1" si="2"/>
        <v>9.8628256713420501E-2</v>
      </c>
      <c r="U3" s="1">
        <f t="shared" ca="1" si="2"/>
        <v>6.2607889861000091E-2</v>
      </c>
      <c r="V3" s="1">
        <f t="shared" ca="1" si="2"/>
        <v>0.21028176111455868</v>
      </c>
      <c r="W3" s="1">
        <f t="shared" ca="1" si="2"/>
        <v>0.16217710245770622</v>
      </c>
      <c r="Y3" s="1">
        <f ca="1">(O3-$B3)^2</f>
        <v>2.3653473329906336E-2</v>
      </c>
      <c r="Z3" s="1">
        <f t="shared" ref="Z3:Z22" ca="1" si="3">(P3-$B3)^2</f>
        <v>6.6227139373444779E-2</v>
      </c>
      <c r="AA3" s="1">
        <f t="shared" ref="AA3:AA22" ca="1" si="4">(Q3-$B3)^2</f>
        <v>2.2351862963015039E-2</v>
      </c>
      <c r="AB3" s="1">
        <f t="shared" ref="AB3:AB22" ca="1" si="5">(R3-$B3)^2</f>
        <v>2.3780301726379144E-5</v>
      </c>
      <c r="AC3" s="1">
        <f t="shared" ref="AC3:AC22" ca="1" si="6">(S3-$B3)^2</f>
        <v>5.0185898787264191E-2</v>
      </c>
      <c r="AD3" s="1">
        <f t="shared" ref="AD3:AD22" ca="1" si="7">(T3-$B3)^2</f>
        <v>2.0628446421833628E-3</v>
      </c>
      <c r="AE3" s="1">
        <f t="shared" ref="AE3:AE22" ca="1" si="8">(U3-$B3)^2</f>
        <v>6.6322971029312422E-3</v>
      </c>
      <c r="AF3" s="1">
        <f t="shared" ref="AF3:AG22" ca="1" si="9">(V3-$B3)^2</f>
        <v>4.3870692456525317E-3</v>
      </c>
      <c r="AG3" s="1">
        <f t="shared" ca="1" si="9"/>
        <v>3.2870764050865623E-4</v>
      </c>
      <c r="AI3" s="1">
        <f ca="1">(B3-$E$23)^2</f>
        <v>6.1601130091009518E-3</v>
      </c>
    </row>
    <row r="4" spans="1:35" ht="15" customHeight="1">
      <c r="A4" s="2">
        <f t="shared" si="0"/>
        <v>0.15166666666666667</v>
      </c>
      <c r="B4" s="15">
        <f t="shared" ref="B4:B22" ca="1" si="10">AVERAGE(O4:W4)</f>
        <v>0.14399518921431589</v>
      </c>
      <c r="C4" s="23">
        <f t="shared" ref="C4:C22" ca="1" si="11">RANK($B4,$B$3:$B$22)</f>
        <v>4</v>
      </c>
      <c r="D4" s="43">
        <v>2</v>
      </c>
      <c r="E4" s="4">
        <f t="shared" ref="E4:F22" ca="1" si="12">INDEX(A$3:A$22,MATCH($D4,$C$3:$C$22,0))</f>
        <v>8.5000000000000006E-2</v>
      </c>
      <c r="F4" s="5">
        <f t="shared" ca="1" si="12"/>
        <v>0.16325195935387724</v>
      </c>
      <c r="G4" s="5">
        <f t="shared" ref="G4:G22" ca="1" si="13">E4</f>
        <v>8.5000000000000006E-2</v>
      </c>
      <c r="H4" s="6">
        <f t="shared" ref="H4:H22" ca="1" si="14">F4-E4</f>
        <v>7.8251959353877229E-2</v>
      </c>
      <c r="I4" s="31">
        <f t="shared" ref="I4:J22" ca="1" si="15">F4</f>
        <v>0.16325195935387724</v>
      </c>
      <c r="J4" s="31">
        <f t="shared" ca="1" si="15"/>
        <v>8.5000000000000006E-2</v>
      </c>
      <c r="K4" s="45">
        <f t="shared" ca="1" si="1"/>
        <v>0.1278842137230099</v>
      </c>
      <c r="L4" s="53">
        <f t="shared" ref="L4:L22" ca="1" si="16">($O$2^2/($O$2^2+$O$1^2))*$E$23+($O$1^2/($O$2^2+$O$1^2))*F4</f>
        <v>0.12812958947505967</v>
      </c>
      <c r="M4" s="48">
        <f t="array" aca="1" ref="M4:N4" ca="1">LINEST(E3:E22,F3:F22)</f>
        <v>0.48162696730752441</v>
      </c>
      <c r="N4" s="48">
        <f ca="1"/>
        <v>4.925766763239077E-2</v>
      </c>
      <c r="O4" s="1">
        <f t="shared" ca="1" si="2"/>
        <v>-5.8447545045533594E-2</v>
      </c>
      <c r="P4" s="1">
        <f t="shared" ca="1" si="2"/>
        <v>0.21449695229323557</v>
      </c>
      <c r="Q4" s="1">
        <f t="shared" ca="1" si="2"/>
        <v>-4.8225146193757312E-2</v>
      </c>
      <c r="R4" s="1">
        <f t="shared" ca="1" si="2"/>
        <v>0.23656992445383135</v>
      </c>
      <c r="S4" s="1">
        <f t="shared" ca="1" si="2"/>
        <v>0.20838640418476542</v>
      </c>
      <c r="T4" s="1">
        <f t="shared" ca="1" si="2"/>
        <v>8.0075252496444163E-2</v>
      </c>
      <c r="U4" s="1">
        <f t="shared" ca="1" si="2"/>
        <v>0.10881882777777534</v>
      </c>
      <c r="V4" s="1">
        <f t="shared" ca="1" si="2"/>
        <v>0.27886083237674286</v>
      </c>
      <c r="W4" s="1">
        <f t="shared" ca="1" si="2"/>
        <v>0.2754212005853392</v>
      </c>
      <c r="Y4" s="1">
        <f t="shared" ref="Y4:Y22" ca="1" si="17">(O4-$B4)^2</f>
        <v>4.0983060654604039E-2</v>
      </c>
      <c r="Z4" s="1">
        <f t="shared" ca="1" si="3"/>
        <v>4.9704985972361211E-3</v>
      </c>
      <c r="AA4" s="1">
        <f t="shared" ca="1" si="4"/>
        <v>3.6948657344392163E-2</v>
      </c>
      <c r="AB4" s="1">
        <f t="shared" ca="1" si="5"/>
        <v>8.5700816046663849E-3</v>
      </c>
      <c r="AC4" s="1">
        <f t="shared" ca="1" si="6"/>
        <v>4.1462285653706436E-3</v>
      </c>
      <c r="AD4" s="1">
        <f t="shared" ca="1" si="7"/>
        <v>4.0857583100167268E-3</v>
      </c>
      <c r="AE4" s="1">
        <f t="shared" ca="1" si="8"/>
        <v>1.2373764039141377E-3</v>
      </c>
      <c r="AF4" s="1">
        <f t="shared" ca="1" si="9"/>
        <v>1.8188741705615085E-2</v>
      </c>
      <c r="AG4" s="1">
        <f t="shared" ca="1" si="9"/>
        <v>1.7272796464896347E-2</v>
      </c>
      <c r="AI4" s="1">
        <f t="shared" ref="AI4:AI22" ca="1" si="18">(B4-$E$23)^2</f>
        <v>6.1520132037946856E-3</v>
      </c>
    </row>
    <row r="5" spans="1:35" ht="15" customHeight="1">
      <c r="A5" s="2">
        <f t="shared" si="0"/>
        <v>0.14333333333333334</v>
      </c>
      <c r="B5" s="15">
        <f t="shared" ca="1" si="10"/>
        <v>0.20578631370598821</v>
      </c>
      <c r="C5" s="23">
        <f t="shared" ca="1" si="11"/>
        <v>1</v>
      </c>
      <c r="D5" s="43">
        <v>3</v>
      </c>
      <c r="E5" s="4">
        <f t="shared" ca="1" si="12"/>
        <v>0.16</v>
      </c>
      <c r="F5" s="5">
        <f t="shared" ca="1" si="12"/>
        <v>0.14404680625194455</v>
      </c>
      <c r="G5" s="5">
        <f t="shared" ca="1" si="13"/>
        <v>0.16</v>
      </c>
      <c r="H5" s="6">
        <f t="shared" ca="1" si="14"/>
        <v>-1.5953193748055455E-2</v>
      </c>
      <c r="I5" s="31">
        <f t="shared" ca="1" si="15"/>
        <v>0.14404680625194455</v>
      </c>
      <c r="J5" s="31">
        <f t="shared" ca="1" si="15"/>
        <v>0.16</v>
      </c>
      <c r="K5" s="45">
        <f t="shared" ca="1" si="1"/>
        <v>0.11863449407784937</v>
      </c>
      <c r="L5" s="53">
        <f t="shared" ca="1" si="16"/>
        <v>0.11582913341518221</v>
      </c>
      <c r="M5" s="36"/>
      <c r="O5" s="1">
        <f t="shared" ca="1" si="2"/>
        <v>0.28473753781459049</v>
      </c>
      <c r="P5" s="1">
        <f t="shared" ca="1" si="2"/>
        <v>0.2063172189651406</v>
      </c>
      <c r="Q5" s="1">
        <f t="shared" ca="1" si="2"/>
        <v>0.19743916318196092</v>
      </c>
      <c r="R5" s="1">
        <f t="shared" ca="1" si="2"/>
        <v>0.34221283953136694</v>
      </c>
      <c r="S5" s="1">
        <f t="shared" ca="1" si="2"/>
        <v>-3.6027585150107233E-2</v>
      </c>
      <c r="T5" s="1">
        <f t="shared" ca="1" si="2"/>
        <v>0.13397156706888899</v>
      </c>
      <c r="U5" s="1">
        <f t="shared" ca="1" si="2"/>
        <v>0.15687761113398585</v>
      </c>
      <c r="V5" s="1">
        <f t="shared" ca="1" si="2"/>
        <v>0.27896809479635309</v>
      </c>
      <c r="W5" s="1">
        <f t="shared" ca="1" si="2"/>
        <v>0.28758037601171405</v>
      </c>
      <c r="Y5" s="1">
        <f t="shared" ca="1" si="17"/>
        <v>6.233295788246742E-3</v>
      </c>
      <c r="Z5" s="1">
        <f t="shared" ca="1" si="3"/>
        <v>2.818603941956687E-7</v>
      </c>
      <c r="AA5" s="1">
        <f t="shared" ca="1" si="4"/>
        <v>6.9674921870769091E-5</v>
      </c>
      <c r="AB5" s="1">
        <f t="shared" ca="1" si="5"/>
        <v>1.861219694878273E-2</v>
      </c>
      <c r="AC5" s="1">
        <f t="shared" ca="1" si="6"/>
        <v>5.8473961679985954E-2</v>
      </c>
      <c r="AD5" s="1">
        <f t="shared" ca="1" si="7"/>
        <v>5.1573578345507536E-3</v>
      </c>
      <c r="AE5" s="1">
        <f t="shared" ca="1" si="8"/>
        <v>2.3920611872765905E-3</v>
      </c>
      <c r="AF5" s="1">
        <f t="shared" ca="1" si="9"/>
        <v>5.3555730835580873E-3</v>
      </c>
      <c r="AG5" s="1">
        <f t="shared" ca="1" si="9"/>
        <v>6.6902686284729595E-3</v>
      </c>
      <c r="AI5" s="1">
        <f t="shared" ca="1" si="18"/>
        <v>1.9663301591187121E-2</v>
      </c>
    </row>
    <row r="6" spans="1:35" ht="15" customHeight="1">
      <c r="A6" s="2">
        <f t="shared" si="0"/>
        <v>0.13500000000000001</v>
      </c>
      <c r="B6" s="15">
        <f t="shared" ca="1" si="10"/>
        <v>0.13267228879711146</v>
      </c>
      <c r="C6" s="23">
        <f t="shared" ca="1" si="11"/>
        <v>5</v>
      </c>
      <c r="D6" s="43">
        <v>4</v>
      </c>
      <c r="E6" s="4">
        <f t="shared" ca="1" si="12"/>
        <v>0.15166666666666667</v>
      </c>
      <c r="F6" s="5">
        <f t="shared" ca="1" si="12"/>
        <v>0.14399518921431589</v>
      </c>
      <c r="G6" s="5">
        <f t="shared" ca="1" si="13"/>
        <v>0.15166666666666667</v>
      </c>
      <c r="H6" s="6">
        <f t="shared" ca="1" si="14"/>
        <v>-7.6714774523507778E-3</v>
      </c>
      <c r="I6" s="31">
        <f t="shared" ca="1" si="15"/>
        <v>0.14399518921431589</v>
      </c>
      <c r="J6" s="31">
        <f t="shared" ca="1" si="15"/>
        <v>0.15166666666666667</v>
      </c>
      <c r="K6" s="45">
        <f t="shared" ca="1" si="1"/>
        <v>0.11860963392055489</v>
      </c>
      <c r="L6" s="53">
        <f t="shared" ca="1" si="16"/>
        <v>0.11579607389725374</v>
      </c>
      <c r="M6" s="36"/>
      <c r="O6" s="1">
        <f t="shared" ca="1" si="2"/>
        <v>0.25411821692980391</v>
      </c>
      <c r="P6" s="1">
        <f t="shared" ca="1" si="2"/>
        <v>-8.954907872832199E-2</v>
      </c>
      <c r="Q6" s="1">
        <f t="shared" ca="1" si="2"/>
        <v>0.14680356196174774</v>
      </c>
      <c r="R6" s="1">
        <f t="shared" ca="1" si="2"/>
        <v>0.20708882047670391</v>
      </c>
      <c r="S6" s="1">
        <f t="shared" ca="1" si="2"/>
        <v>-0.10485534714429912</v>
      </c>
      <c r="T6" s="1">
        <f t="shared" ca="1" si="2"/>
        <v>7.3492607336824584E-2</v>
      </c>
      <c r="U6" s="1">
        <f t="shared" ca="1" si="2"/>
        <v>0.15185102431005906</v>
      </c>
      <c r="V6" s="1">
        <f t="shared" ca="1" si="2"/>
        <v>0.12714799145478808</v>
      </c>
      <c r="W6" s="1">
        <f t="shared" ca="1" si="2"/>
        <v>0.42795280257669688</v>
      </c>
      <c r="Y6" s="1">
        <f t="shared" ca="1" si="17"/>
        <v>1.47491134600111E-2</v>
      </c>
      <c r="Z6" s="1">
        <f t="shared" ca="1" si="3"/>
        <v>4.9382336184873768E-2</v>
      </c>
      <c r="AA6" s="1">
        <f t="shared" ca="1" si="4"/>
        <v>1.9969288125356937E-4</v>
      </c>
      <c r="AB6" s="1">
        <f t="shared" ca="1" si="5"/>
        <v>5.5378201872197863E-3</v>
      </c>
      <c r="AC6" s="1">
        <f t="shared" ca="1" si="6"/>
        <v>5.6419377835915281E-2</v>
      </c>
      <c r="AD6" s="1">
        <f t="shared" ca="1" si="7"/>
        <v>3.502234697741022E-3</v>
      </c>
      <c r="AE6" s="1">
        <f t="shared" ca="1" si="8"/>
        <v>3.6782389587559759E-4</v>
      </c>
      <c r="AF6" s="1">
        <f t="shared" ca="1" si="9"/>
        <v>3.0517861126401109E-5</v>
      </c>
      <c r="AG6" s="1">
        <f t="shared" ca="1" si="9"/>
        <v>8.719058181793593E-2</v>
      </c>
      <c r="AI6" s="1">
        <f t="shared" ca="1" si="18"/>
        <v>4.5040030892455028E-3</v>
      </c>
    </row>
    <row r="7" spans="1:35" ht="15" customHeight="1">
      <c r="A7" s="2">
        <f t="shared" si="0"/>
        <v>0.12666666666666668</v>
      </c>
      <c r="B7" s="15">
        <f t="shared" ca="1" si="10"/>
        <v>9.3223317443564935E-2</v>
      </c>
      <c r="C7" s="23">
        <f t="shared" ca="1" si="11"/>
        <v>11</v>
      </c>
      <c r="D7" s="43">
        <v>5</v>
      </c>
      <c r="E7" s="4">
        <f t="shared" ca="1" si="12"/>
        <v>0.13500000000000001</v>
      </c>
      <c r="F7" s="5">
        <f t="shared" ca="1" si="12"/>
        <v>0.13267228879711146</v>
      </c>
      <c r="G7" s="5">
        <f t="shared" ca="1" si="13"/>
        <v>0.13500000000000001</v>
      </c>
      <c r="H7" s="6">
        <f t="shared" ca="1" si="14"/>
        <v>-2.3277112028885494E-3</v>
      </c>
      <c r="I7" s="31">
        <f t="shared" ca="1" si="15"/>
        <v>0.13267228879711146</v>
      </c>
      <c r="J7" s="31">
        <f t="shared" ca="1" si="15"/>
        <v>0.13500000000000001</v>
      </c>
      <c r="K7" s="45">
        <f t="shared" ca="1" si="1"/>
        <v>0.11315621973149161</v>
      </c>
      <c r="L7" s="53">
        <f t="shared" ca="1" si="16"/>
        <v>0.10854401824776373</v>
      </c>
      <c r="M7" s="36"/>
      <c r="O7" s="1">
        <f t="shared" ca="1" si="2"/>
        <v>0.16481288780296663</v>
      </c>
      <c r="P7" s="1">
        <f t="shared" ca="1" si="2"/>
        <v>0.13094271293499513</v>
      </c>
      <c r="Q7" s="1">
        <f t="shared" ca="1" si="2"/>
        <v>1.0310021066218908E-2</v>
      </c>
      <c r="R7" s="1">
        <f t="shared" ca="1" si="2"/>
        <v>0.43692929963359417</v>
      </c>
      <c r="S7" s="1">
        <f t="shared" ca="1" si="2"/>
        <v>0.12391046238766465</v>
      </c>
      <c r="T7" s="1">
        <f t="shared" ca="1" si="2"/>
        <v>0.1113043900512164</v>
      </c>
      <c r="U7" s="1">
        <f t="shared" ca="1" si="2"/>
        <v>-9.0623420405540889E-3</v>
      </c>
      <c r="V7" s="1">
        <f t="shared" ca="1" si="2"/>
        <v>-6.374033475777896E-2</v>
      </c>
      <c r="W7" s="1">
        <f t="shared" ca="1" si="2"/>
        <v>-6.6397240086238457E-2</v>
      </c>
      <c r="Y7" s="1">
        <f t="shared" ca="1" si="17"/>
        <v>5.1250665842437256E-3</v>
      </c>
      <c r="Z7" s="1">
        <f t="shared" ca="1" si="3"/>
        <v>1.4227527962389242E-3</v>
      </c>
      <c r="AA7" s="1">
        <f t="shared" ca="1" si="4"/>
        <v>6.8746147161576222E-3</v>
      </c>
      <c r="AB7" s="1">
        <f t="shared" ca="1" si="5"/>
        <v>0.11813380219321269</v>
      </c>
      <c r="AC7" s="1">
        <f t="shared" ca="1" si="6"/>
        <v>9.4170086482018472E-4</v>
      </c>
      <c r="AD7" s="1">
        <f t="shared" ca="1" si="7"/>
        <v>3.2692518664316397E-4</v>
      </c>
      <c r="AE7" s="1">
        <f t="shared" ca="1" si="8"/>
        <v>1.0462356136101148E-2</v>
      </c>
      <c r="AF7" s="1">
        <f t="shared" ca="1" si="9"/>
        <v>2.4637588112384451E-2</v>
      </c>
      <c r="AG7" s="1">
        <f t="shared" ca="1" si="9"/>
        <v>2.5478722386125273E-2</v>
      </c>
      <c r="AI7" s="1">
        <f t="shared" ca="1" si="18"/>
        <v>7.6523595919450341E-4</v>
      </c>
    </row>
    <row r="8" spans="1:35" ht="15" customHeight="1">
      <c r="A8" s="2">
        <f t="shared" si="0"/>
        <v>0.11833333333333335</v>
      </c>
      <c r="B8" s="15">
        <f t="shared" ca="1" si="10"/>
        <v>9.5508270497831629E-2</v>
      </c>
      <c r="C8" s="23">
        <f t="shared" ca="1" si="11"/>
        <v>9</v>
      </c>
      <c r="D8" s="43">
        <v>6</v>
      </c>
      <c r="E8" s="4">
        <f t="shared" ca="1" si="12"/>
        <v>9.3333333333333338E-2</v>
      </c>
      <c r="F8" s="5">
        <f t="shared" ca="1" si="12"/>
        <v>0.12230969064723972</v>
      </c>
      <c r="G8" s="5">
        <f t="shared" ca="1" si="13"/>
        <v>9.3333333333333338E-2</v>
      </c>
      <c r="H8" s="6">
        <f t="shared" ca="1" si="14"/>
        <v>2.8976357313906381E-2</v>
      </c>
      <c r="I8" s="31">
        <f t="shared" ca="1" si="15"/>
        <v>0.12230969064723972</v>
      </c>
      <c r="J8" s="31">
        <f t="shared" ca="1" si="15"/>
        <v>9.3333333333333338E-2</v>
      </c>
      <c r="K8" s="45">
        <f t="shared" ca="1" si="1"/>
        <v>0.10816531301114232</v>
      </c>
      <c r="L8" s="53">
        <f t="shared" ca="1" si="16"/>
        <v>0.10190701397437225</v>
      </c>
      <c r="M8" s="36"/>
      <c r="O8" s="1">
        <f t="shared" ca="1" si="2"/>
        <v>8.3636576547175295E-2</v>
      </c>
      <c r="P8" s="1">
        <f t="shared" ca="1" si="2"/>
        <v>0.13264074383088661</v>
      </c>
      <c r="Q8" s="1">
        <f t="shared" ca="1" si="2"/>
        <v>-0.20213018604165267</v>
      </c>
      <c r="R8" s="1">
        <f t="shared" ca="1" si="2"/>
        <v>0.21612220883633299</v>
      </c>
      <c r="S8" s="1">
        <f t="shared" ca="1" si="2"/>
        <v>0.12116635700107999</v>
      </c>
      <c r="T8" s="1">
        <f t="shared" ca="1" si="2"/>
        <v>0.24245949761112029</v>
      </c>
      <c r="U8" s="1">
        <f t="shared" ca="1" si="2"/>
        <v>-5.5839777756353209E-2</v>
      </c>
      <c r="V8" s="1">
        <f t="shared" ca="1" si="2"/>
        <v>0.26238598125427082</v>
      </c>
      <c r="W8" s="1">
        <f t="shared" ca="1" si="2"/>
        <v>5.9133033197624557E-2</v>
      </c>
      <c r="Y8" s="1">
        <f t="shared" ca="1" si="17"/>
        <v>1.4093711725805019E-4</v>
      </c>
      <c r="Z8" s="1">
        <f t="shared" ca="1" si="3"/>
        <v>1.3788205758300397E-3</v>
      </c>
      <c r="AA8" s="1">
        <f t="shared" ca="1" si="4"/>
        <v>8.8588650811206482E-2</v>
      </c>
      <c r="AB8" s="1">
        <f t="shared" ca="1" si="5"/>
        <v>1.4547722121523807E-2</v>
      </c>
      <c r="AC8" s="1">
        <f t="shared" ca="1" si="6"/>
        <v>6.5833740300817549E-4</v>
      </c>
      <c r="AD8" s="1">
        <f t="shared" ca="1" si="7"/>
        <v>2.1594663150101348E-2</v>
      </c>
      <c r="AE8" s="1">
        <f t="shared" ca="1" si="8"/>
        <v>2.2906231710351065E-2</v>
      </c>
      <c r="AF8" s="1">
        <f t="shared" ca="1" si="9"/>
        <v>2.7848170347309784E-2</v>
      </c>
      <c r="AG8" s="1">
        <f t="shared" ca="1" si="9"/>
        <v>1.3231578886463758E-3</v>
      </c>
      <c r="AI8" s="1">
        <f t="shared" ca="1" si="18"/>
        <v>8.9687381896646123E-4</v>
      </c>
    </row>
    <row r="9" spans="1:35" ht="15" customHeight="1">
      <c r="A9" s="2">
        <f t="shared" si="0"/>
        <v>0.11000000000000001</v>
      </c>
      <c r="B9" s="15">
        <f t="shared" ca="1" si="10"/>
        <v>0.10169199801351299</v>
      </c>
      <c r="C9" s="23">
        <f t="shared" ca="1" si="11"/>
        <v>8</v>
      </c>
      <c r="D9" s="43">
        <v>7</v>
      </c>
      <c r="E9" s="4">
        <f t="shared" ca="1" si="12"/>
        <v>7.6666666666666675E-2</v>
      </c>
      <c r="F9" s="5">
        <f t="shared" ca="1" si="12"/>
        <v>0.11806688952709574</v>
      </c>
      <c r="G9" s="5">
        <f t="shared" ca="1" si="13"/>
        <v>7.6666666666666675E-2</v>
      </c>
      <c r="H9" s="6">
        <f t="shared" ca="1" si="14"/>
        <v>4.1400222860429062E-2</v>
      </c>
      <c r="I9" s="31">
        <f t="shared" ca="1" si="15"/>
        <v>0.11806688952709574</v>
      </c>
      <c r="J9" s="31">
        <f t="shared" ca="1" si="15"/>
        <v>7.6666666666666675E-2</v>
      </c>
      <c r="K9" s="45">
        <f t="shared" ca="1" si="1"/>
        <v>0.1061218655747584</v>
      </c>
      <c r="L9" s="53">
        <f t="shared" ca="1" si="16"/>
        <v>9.9189598056251924E-2</v>
      </c>
      <c r="M9" s="36"/>
      <c r="O9" s="1">
        <f t="shared" ca="1" si="2"/>
        <v>-0.19647840206495901</v>
      </c>
      <c r="P9" s="1">
        <f t="shared" ca="1" si="2"/>
        <v>0.2778002432904666</v>
      </c>
      <c r="Q9" s="1">
        <f t="shared" ca="1" si="2"/>
        <v>0.27022133217636873</v>
      </c>
      <c r="R9" s="1">
        <f t="shared" ca="1" si="2"/>
        <v>0.1811402361441754</v>
      </c>
      <c r="S9" s="1">
        <f t="shared" ca="1" si="2"/>
        <v>9.6215085305796533E-2</v>
      </c>
      <c r="T9" s="1">
        <f t="shared" ca="1" si="2"/>
        <v>0.14050702700664855</v>
      </c>
      <c r="U9" s="1">
        <f t="shared" ca="1" si="2"/>
        <v>1.1771913347626936E-2</v>
      </c>
      <c r="V9" s="1">
        <f t="shared" ca="1" si="2"/>
        <v>1.9928346187638099E-2</v>
      </c>
      <c r="W9" s="1">
        <f t="shared" ca="1" si="2"/>
        <v>0.1141222007278551</v>
      </c>
      <c r="Y9" s="1">
        <f t="shared" ca="1" si="17"/>
        <v>8.8905587482956058E-2</v>
      </c>
      <c r="Z9" s="1">
        <f t="shared" ca="1" si="3"/>
        <v>3.1014114054527659E-2</v>
      </c>
      <c r="AA9" s="1">
        <f t="shared" ca="1" si="4"/>
        <v>2.84021364733755E-2</v>
      </c>
      <c r="AB9" s="1">
        <f t="shared" ca="1" si="5"/>
        <v>6.3120225420664417E-3</v>
      </c>
      <c r="AC9" s="1">
        <f t="shared" ca="1" si="6"/>
        <v>2.9996572807945995E-5</v>
      </c>
      <c r="AD9" s="1">
        <f t="shared" ca="1" si="7"/>
        <v>1.5066064757379542E-3</v>
      </c>
      <c r="AE9" s="1">
        <f t="shared" ca="1" si="8"/>
        <v>8.0856216263201167E-3</v>
      </c>
      <c r="AF9" s="1">
        <f t="shared" ca="1" si="9"/>
        <v>6.6852947599028937E-3</v>
      </c>
      <c r="AG9" s="1">
        <f t="shared" ca="1" si="9"/>
        <v>1.5450993951963808E-4</v>
      </c>
      <c r="AI9" s="1">
        <f t="shared" ca="1" si="18"/>
        <v>1.3054910136285091E-3</v>
      </c>
    </row>
    <row r="10" spans="1:35" ht="15" customHeight="1">
      <c r="A10" s="2">
        <f t="shared" si="0"/>
        <v>0.10166666666666667</v>
      </c>
      <c r="B10" s="15">
        <f t="shared" ca="1" si="10"/>
        <v>9.5373657138149645E-2</v>
      </c>
      <c r="C10" s="23">
        <f t="shared" ca="1" si="11"/>
        <v>10</v>
      </c>
      <c r="D10" s="43">
        <v>8</v>
      </c>
      <c r="E10" s="4">
        <f t="shared" ca="1" si="12"/>
        <v>0.11000000000000001</v>
      </c>
      <c r="F10" s="5">
        <f t="shared" ca="1" si="12"/>
        <v>0.10169199801351299</v>
      </c>
      <c r="G10" s="5">
        <f t="shared" ca="1" si="13"/>
        <v>0.11000000000000001</v>
      </c>
      <c r="H10" s="6">
        <f t="shared" ca="1" si="14"/>
        <v>-8.3080019864870264E-3</v>
      </c>
      <c r="I10" s="31">
        <f t="shared" ca="1" si="15"/>
        <v>0.10169199801351299</v>
      </c>
      <c r="J10" s="31">
        <f t="shared" ca="1" si="15"/>
        <v>0.11000000000000001</v>
      </c>
      <c r="K10" s="45">
        <f t="shared" ca="1" si="1"/>
        <v>9.8235276235081825E-2</v>
      </c>
      <c r="L10" s="53">
        <f t="shared" ca="1" si="16"/>
        <v>8.8701859037508268E-2</v>
      </c>
      <c r="M10" s="36"/>
      <c r="O10" s="1">
        <f t="shared" ca="1" si="2"/>
        <v>0.23773252439511439</v>
      </c>
      <c r="P10" s="1">
        <f t="shared" ca="1" si="2"/>
        <v>8.7825218080201745E-2</v>
      </c>
      <c r="Q10" s="1">
        <f t="shared" ca="1" si="2"/>
        <v>0.15970633577700327</v>
      </c>
      <c r="R10" s="1">
        <f t="shared" ca="1" si="2"/>
        <v>-0.11964712232003817</v>
      </c>
      <c r="S10" s="1">
        <f t="shared" ca="1" si="2"/>
        <v>3.9267584447072228E-2</v>
      </c>
      <c r="T10" s="1">
        <f t="shared" ca="1" si="2"/>
        <v>0.30226728893187299</v>
      </c>
      <c r="U10" s="1">
        <f t="shared" ca="1" si="2"/>
        <v>0.1466441958005627</v>
      </c>
      <c r="V10" s="1">
        <f t="shared" ca="1" si="2"/>
        <v>9.8734621435620604E-2</v>
      </c>
      <c r="W10" s="1">
        <f t="shared" ca="1" si="2"/>
        <v>-9.4167732304062987E-2</v>
      </c>
      <c r="Y10" s="1">
        <f t="shared" ca="1" si="17"/>
        <v>2.0266047086686105E-2</v>
      </c>
      <c r="Z10" s="1">
        <f t="shared" ca="1" si="3"/>
        <v>5.6978932211553389E-5</v>
      </c>
      <c r="AA10" s="1">
        <f t="shared" ca="1" si="4"/>
        <v>4.1386935408500138E-3</v>
      </c>
      <c r="AB10" s="1">
        <f t="shared" ca="1" si="5"/>
        <v>4.6233935598806647E-2</v>
      </c>
      <c r="AC10" s="1">
        <f t="shared" ca="1" si="6"/>
        <v>3.1478913928164633E-3</v>
      </c>
      <c r="AD10" s="1">
        <f t="shared" ca="1" si="7"/>
        <v>4.2804974876796763E-2</v>
      </c>
      <c r="AE10" s="1">
        <f t="shared" ca="1" si="8"/>
        <v>2.6286681347339924E-3</v>
      </c>
      <c r="AF10" s="1">
        <f t="shared" ca="1" si="9"/>
        <v>1.1296081008874454E-5</v>
      </c>
      <c r="AG10" s="1">
        <f t="shared" ca="1" si="9"/>
        <v>3.5925938311684516E-2</v>
      </c>
      <c r="AI10" s="1">
        <f t="shared" ca="1" si="18"/>
        <v>8.8882917786901807E-4</v>
      </c>
    </row>
    <row r="11" spans="1:35" ht="15" customHeight="1">
      <c r="A11" s="2">
        <f t="shared" si="0"/>
        <v>9.3333333333333338E-2</v>
      </c>
      <c r="B11" s="15">
        <f t="shared" ca="1" si="10"/>
        <v>0.12230969064723972</v>
      </c>
      <c r="C11" s="23">
        <f t="shared" ca="1" si="11"/>
        <v>6</v>
      </c>
      <c r="D11" s="43">
        <v>9</v>
      </c>
      <c r="E11" s="4">
        <f t="shared" ca="1" si="12"/>
        <v>0.11833333333333335</v>
      </c>
      <c r="F11" s="5">
        <f t="shared" ca="1" si="12"/>
        <v>9.5508270497831629E-2</v>
      </c>
      <c r="G11" s="5">
        <f t="shared" ca="1" si="13"/>
        <v>0.11833333333333335</v>
      </c>
      <c r="H11" s="6">
        <f t="shared" ca="1" si="14"/>
        <v>-2.2825062835501717E-2</v>
      </c>
      <c r="I11" s="31">
        <f t="shared" ca="1" si="15"/>
        <v>9.5508270497831629E-2</v>
      </c>
      <c r="J11" s="31">
        <f t="shared" ca="1" si="15"/>
        <v>0.11833333333333335</v>
      </c>
      <c r="K11" s="45">
        <f t="shared" ca="1" si="1"/>
        <v>9.525702630504812E-2</v>
      </c>
      <c r="L11" s="53">
        <f t="shared" ca="1" si="16"/>
        <v>8.4741324685650404E-2</v>
      </c>
      <c r="M11" s="36"/>
      <c r="O11" s="1">
        <f t="shared" ca="1" si="2"/>
        <v>0.31446191089994346</v>
      </c>
      <c r="P11" s="1">
        <f t="shared" ca="1" si="2"/>
        <v>0.27449227999168152</v>
      </c>
      <c r="Q11" s="1">
        <f t="shared" ca="1" si="2"/>
        <v>9.4166700024939723E-2</v>
      </c>
      <c r="R11" s="1">
        <f t="shared" ca="1" si="2"/>
        <v>0.51934466292226278</v>
      </c>
      <c r="S11" s="1">
        <f t="shared" ca="1" si="2"/>
        <v>-1.3767168308681632E-2</v>
      </c>
      <c r="T11" s="1">
        <f t="shared" ca="1" si="2"/>
        <v>-3.2550574533353471E-3</v>
      </c>
      <c r="U11" s="1">
        <f t="shared" ca="1" si="2"/>
        <v>-0.35066795520155897</v>
      </c>
      <c r="V11" s="1">
        <f t="shared" ca="1" si="2"/>
        <v>0.10648626047453735</v>
      </c>
      <c r="W11" s="1">
        <f t="shared" ca="1" si="2"/>
        <v>0.15952558247536905</v>
      </c>
      <c r="Y11" s="1">
        <f t="shared" ca="1" si="17"/>
        <v>3.6922475748043568E-2</v>
      </c>
      <c r="Z11" s="1">
        <f t="shared" ca="1" si="3"/>
        <v>2.3159540499579006E-2</v>
      </c>
      <c r="AA11" s="1">
        <f t="shared" ca="1" si="4"/>
        <v>7.9202792116686549E-4</v>
      </c>
      <c r="AB11" s="1">
        <f t="shared" ca="1" si="5"/>
        <v>0.15763676920942832</v>
      </c>
      <c r="AC11" s="1">
        <f t="shared" ca="1" si="6"/>
        <v>1.8516911543309717E-2</v>
      </c>
      <c r="AD11" s="1">
        <f t="shared" ca="1" si="7"/>
        <v>1.5766505965560867E-2</v>
      </c>
      <c r="AE11" s="1">
        <f t="shared" ca="1" si="8"/>
        <v>0.22370785347267164</v>
      </c>
      <c r="AF11" s="1">
        <f t="shared" ca="1" si="9"/>
        <v>2.5038094243038761E-4</v>
      </c>
      <c r="AG11" s="1">
        <f t="shared" ca="1" si="9"/>
        <v>1.3850226045630234E-3</v>
      </c>
      <c r="AI11" s="1">
        <f t="shared" ca="1" si="18"/>
        <v>3.2204798507409825E-3</v>
      </c>
    </row>
    <row r="12" spans="1:35" ht="15" customHeight="1">
      <c r="A12" s="2">
        <f>8.5%+(10-D12)*$M$1/6</f>
        <v>8.5000000000000006E-2</v>
      </c>
      <c r="B12" s="15">
        <f t="shared" ca="1" si="10"/>
        <v>0.16325195935387724</v>
      </c>
      <c r="C12" s="23">
        <f t="shared" ca="1" si="11"/>
        <v>2</v>
      </c>
      <c r="D12" s="43">
        <v>10</v>
      </c>
      <c r="E12" s="4">
        <f t="shared" ca="1" si="12"/>
        <v>0.10166666666666667</v>
      </c>
      <c r="F12" s="5">
        <f t="shared" ca="1" si="12"/>
        <v>9.5373657138149645E-2</v>
      </c>
      <c r="G12" s="5">
        <f t="shared" ca="1" si="13"/>
        <v>0.10166666666666667</v>
      </c>
      <c r="H12" s="6">
        <f t="shared" ca="1" si="14"/>
        <v>-6.293009528517024E-3</v>
      </c>
      <c r="I12" s="31">
        <f t="shared" ca="1" si="15"/>
        <v>9.5373657138149645E-2</v>
      </c>
      <c r="J12" s="31">
        <f t="shared" ca="1" si="15"/>
        <v>0.10166666666666667</v>
      </c>
      <c r="K12" s="45">
        <f t="shared" ca="1" si="1"/>
        <v>9.5192192880865417E-2</v>
      </c>
      <c r="L12" s="53">
        <f t="shared" ca="1" si="16"/>
        <v>8.4655107944390781E-2</v>
      </c>
      <c r="M12" s="36"/>
      <c r="O12" s="1">
        <f t="shared" ca="1" si="2"/>
        <v>0.17626495573699627</v>
      </c>
      <c r="P12" s="1">
        <f t="shared" ca="1" si="2"/>
        <v>0.14078305242541467</v>
      </c>
      <c r="Q12" s="1">
        <f t="shared" ca="1" si="2"/>
        <v>2.7164812831147821E-2</v>
      </c>
      <c r="R12" s="1">
        <f t="shared" ca="1" si="2"/>
        <v>0.1829249682160593</v>
      </c>
      <c r="S12" s="1">
        <f t="shared" ca="1" si="2"/>
        <v>0.33501567828964157</v>
      </c>
      <c r="T12" s="1">
        <f t="shared" ca="1" si="2"/>
        <v>2.7460863154193292E-2</v>
      </c>
      <c r="U12" s="1">
        <f t="shared" ca="1" si="2"/>
        <v>5.493262879621244E-2</v>
      </c>
      <c r="V12" s="1">
        <f t="shared" ca="1" si="2"/>
        <v>0.27601711142381169</v>
      </c>
      <c r="W12" s="1">
        <f t="shared" ca="1" si="2"/>
        <v>0.24870356331141819</v>
      </c>
      <c r="Y12" s="1">
        <f t="shared" ca="1" si="17"/>
        <v>1.6933807486706908E-4</v>
      </c>
      <c r="Z12" s="1">
        <f t="shared" ca="1" si="3"/>
        <v>5.0485177855991322E-4</v>
      </c>
      <c r="AA12" s="1">
        <f t="shared" ca="1" si="4"/>
        <v>1.8519711448698822E-2</v>
      </c>
      <c r="AB12" s="1">
        <f t="shared" ca="1" si="5"/>
        <v>3.8702727769149417E-4</v>
      </c>
      <c r="AC12" s="1">
        <f t="shared" ca="1" si="6"/>
        <v>2.9502775142644249E-2</v>
      </c>
      <c r="AD12" s="1">
        <f t="shared" ca="1" si="7"/>
        <v>1.8439221807111817E-2</v>
      </c>
      <c r="AE12" s="1">
        <f t="shared" ca="1" si="8"/>
        <v>1.1733077372460654E-2</v>
      </c>
      <c r="AF12" s="1">
        <f t="shared" ca="1" si="9"/>
        <v>1.2715979521355442E-2</v>
      </c>
      <c r="AG12" s="1">
        <f t="shared" ca="1" si="9"/>
        <v>7.3019766189164285E-3</v>
      </c>
      <c r="AI12" s="1">
        <f t="shared" ca="1" si="18"/>
        <v>9.5436370881277436E-3</v>
      </c>
    </row>
    <row r="13" spans="1:35" ht="15" customHeight="1">
      <c r="A13" s="2">
        <f t="shared" ref="A13:A22" si="19">8.5%+(10-D13)*$M$1/6</f>
        <v>7.6666666666666675E-2</v>
      </c>
      <c r="B13" s="15">
        <f t="shared" ca="1" si="10"/>
        <v>0.11806688952709574</v>
      </c>
      <c r="C13" s="23">
        <f t="shared" ca="1" si="11"/>
        <v>7</v>
      </c>
      <c r="D13" s="43">
        <v>11</v>
      </c>
      <c r="E13" s="4">
        <f t="shared" ca="1" si="12"/>
        <v>0.12666666666666668</v>
      </c>
      <c r="F13" s="5">
        <f t="shared" ca="1" si="12"/>
        <v>9.3223317443564935E-2</v>
      </c>
      <c r="G13" s="5">
        <f t="shared" ca="1" si="13"/>
        <v>0.12666666666666668</v>
      </c>
      <c r="H13" s="6">
        <f t="shared" ca="1" si="14"/>
        <v>-3.3443349223101743E-2</v>
      </c>
      <c r="I13" s="31">
        <f t="shared" ca="1" si="15"/>
        <v>9.3223317443564935E-2</v>
      </c>
      <c r="J13" s="31">
        <f t="shared" ca="1" si="15"/>
        <v>0.12666666666666668</v>
      </c>
      <c r="K13" s="45">
        <f t="shared" ca="1" si="1"/>
        <v>9.4156531295081586E-2</v>
      </c>
      <c r="L13" s="53">
        <f t="shared" ca="1" si="16"/>
        <v>8.3277865139469442E-2</v>
      </c>
      <c r="M13" s="35"/>
      <c r="O13" s="1">
        <f t="shared" ref="O13:W22" ca="1" si="20">$A13+$M$2*SQRT($S$1)*NORMINV(RAND(),0,1)</f>
        <v>0.28424501261049501</v>
      </c>
      <c r="P13" s="1">
        <f t="shared" ca="1" si="20"/>
        <v>0.37466360430647022</v>
      </c>
      <c r="Q13" s="1">
        <f t="shared" ca="1" si="20"/>
        <v>0.18396554260709477</v>
      </c>
      <c r="R13" s="1">
        <f t="shared" ca="1" si="20"/>
        <v>-6.4919394990424442E-2</v>
      </c>
      <c r="S13" s="1">
        <f t="shared" ca="1" si="20"/>
        <v>-7.1672812788903903E-2</v>
      </c>
      <c r="T13" s="1">
        <f t="shared" ca="1" si="20"/>
        <v>0.24376359641400736</v>
      </c>
      <c r="U13" s="1">
        <f t="shared" ca="1" si="20"/>
        <v>0.1639991353546657</v>
      </c>
      <c r="V13" s="1">
        <f t="shared" ca="1" si="20"/>
        <v>-5.878491438465476E-2</v>
      </c>
      <c r="W13" s="1">
        <f t="shared" ca="1" si="20"/>
        <v>7.3422366151116719E-3</v>
      </c>
      <c r="Y13" s="1">
        <f t="shared" ca="1" si="17"/>
        <v>2.7615168591521397E-2</v>
      </c>
      <c r="Z13" s="1">
        <f t="shared" ca="1" si="3"/>
        <v>6.5841874035567668E-2</v>
      </c>
      <c r="AA13" s="1">
        <f t="shared" ca="1" si="4"/>
        <v>4.3426324777580665E-3</v>
      </c>
      <c r="AB13" s="1">
        <f t="shared" ca="1" si="5"/>
        <v>3.348398032152685E-2</v>
      </c>
      <c r="AC13" s="1">
        <f t="shared" ca="1" si="6"/>
        <v>3.6001154634964151E-2</v>
      </c>
      <c r="AD13" s="1">
        <f t="shared" ca="1" si="7"/>
        <v>1.5799662122214175E-2</v>
      </c>
      <c r="AE13" s="1">
        <f t="shared" ca="1" si="8"/>
        <v>2.1097712067643186E-3</v>
      </c>
      <c r="AF13" s="1">
        <f t="shared" ca="1" si="9"/>
        <v>3.1276560546840242E-2</v>
      </c>
      <c r="AG13" s="1">
        <f t="shared" ca="1" si="9"/>
        <v>1.2259948762479341E-2</v>
      </c>
      <c r="AI13" s="1">
        <f t="shared" ca="1" si="18"/>
        <v>2.756929464097199E-3</v>
      </c>
    </row>
    <row r="14" spans="1:35" ht="15" customHeight="1">
      <c r="A14" s="2">
        <f t="shared" si="19"/>
        <v>6.8333333333333343E-2</v>
      </c>
      <c r="B14" s="15">
        <f t="shared" ca="1" si="10"/>
        <v>-2.3841409239949565E-2</v>
      </c>
      <c r="C14" s="23">
        <f t="shared" ca="1" si="11"/>
        <v>17</v>
      </c>
      <c r="D14" s="43">
        <v>12</v>
      </c>
      <c r="E14" s="4">
        <f t="shared" ca="1" si="12"/>
        <v>5.1666666666666673E-2</v>
      </c>
      <c r="F14" s="5">
        <f t="shared" ca="1" si="12"/>
        <v>9.1997239799172376E-2</v>
      </c>
      <c r="G14" s="5">
        <f t="shared" ca="1" si="13"/>
        <v>5.1666666666666673E-2</v>
      </c>
      <c r="H14" s="6">
        <f t="shared" ca="1" si="14"/>
        <v>4.0330573132505702E-2</v>
      </c>
      <c r="I14" s="31">
        <f t="shared" ca="1" si="15"/>
        <v>9.1997239799172376E-2</v>
      </c>
      <c r="J14" s="31">
        <f t="shared" ca="1" si="15"/>
        <v>5.1666666666666673E-2</v>
      </c>
      <c r="K14" s="45">
        <f t="shared" ca="1" si="1"/>
        <v>9.3566019237529247E-2</v>
      </c>
      <c r="L14" s="53">
        <f t="shared" ca="1" si="16"/>
        <v>8.2492590785716385E-2</v>
      </c>
      <c r="M14" s="35"/>
      <c r="O14" s="1">
        <f t="shared" ca="1" si="20"/>
        <v>0.10334065663007613</v>
      </c>
      <c r="P14" s="1">
        <f t="shared" ca="1" si="20"/>
        <v>-3.9921881111466273E-3</v>
      </c>
      <c r="Q14" s="1">
        <f t="shared" ca="1" si="20"/>
        <v>-0.14127146546655933</v>
      </c>
      <c r="R14" s="1">
        <f t="shared" ca="1" si="20"/>
        <v>3.7128402415702394E-2</v>
      </c>
      <c r="S14" s="1">
        <f t="shared" ca="1" si="20"/>
        <v>-1.8844839872001293E-2</v>
      </c>
      <c r="T14" s="1">
        <f t="shared" ca="1" si="20"/>
        <v>-0.1677540123554962</v>
      </c>
      <c r="U14" s="1">
        <f t="shared" ca="1" si="20"/>
        <v>-6.1166730787687598E-2</v>
      </c>
      <c r="V14" s="1">
        <f t="shared" ca="1" si="20"/>
        <v>5.9746559046073379E-2</v>
      </c>
      <c r="W14" s="1">
        <f t="shared" ca="1" si="20"/>
        <v>-2.1759064658506938E-2</v>
      </c>
      <c r="Y14" s="1">
        <f t="shared" ca="1" si="17"/>
        <v>1.6175277878967557E-2</v>
      </c>
      <c r="Z14" s="1">
        <f t="shared" ca="1" si="3"/>
        <v>3.9399157942011698E-4</v>
      </c>
      <c r="AA14" s="1">
        <f t="shared" ca="1" si="4"/>
        <v>1.3789818105384731E-2</v>
      </c>
      <c r="AB14" s="1">
        <f t="shared" ca="1" si="5"/>
        <v>3.7173179333256741E-3</v>
      </c>
      <c r="AC14" s="1">
        <f t="shared" ca="1" si="6"/>
        <v>2.4965705448718995E-5</v>
      </c>
      <c r="AD14" s="1">
        <f t="shared" ca="1" si="7"/>
        <v>2.0710837335492841E-2</v>
      </c>
      <c r="AE14" s="1">
        <f t="shared" ca="1" si="8"/>
        <v>1.3931796286420369E-3</v>
      </c>
      <c r="AF14" s="1">
        <f t="shared" ca="1" si="9"/>
        <v>6.9869484421851771E-3</v>
      </c>
      <c r="AG14" s="1">
        <f t="shared" ca="1" si="9"/>
        <v>4.3361589558634675E-6</v>
      </c>
      <c r="AI14" s="1">
        <f t="shared" ca="1" si="18"/>
        <v>7.9926868638966336E-3</v>
      </c>
    </row>
    <row r="15" spans="1:35" ht="15" customHeight="1">
      <c r="A15" s="2">
        <f t="shared" si="19"/>
        <v>0.06</v>
      </c>
      <c r="B15" s="15">
        <f t="shared" ca="1" si="10"/>
        <v>6.8720208357519283E-2</v>
      </c>
      <c r="C15" s="23">
        <f t="shared" ca="1" si="11"/>
        <v>13</v>
      </c>
      <c r="D15" s="43">
        <v>13</v>
      </c>
      <c r="E15" s="4">
        <f t="shared" ca="1" si="12"/>
        <v>0.06</v>
      </c>
      <c r="F15" s="5">
        <f t="shared" ca="1" si="12"/>
        <v>6.8720208357519283E-2</v>
      </c>
      <c r="G15" s="5">
        <f t="shared" ca="1" si="13"/>
        <v>0.06</v>
      </c>
      <c r="H15" s="6">
        <f t="shared" ca="1" si="14"/>
        <v>8.7202083575192851E-3</v>
      </c>
      <c r="I15" s="31">
        <f t="shared" ca="1" si="15"/>
        <v>6.8720208357519283E-2</v>
      </c>
      <c r="J15" s="31">
        <f t="shared" ca="1" si="15"/>
        <v>0.06</v>
      </c>
      <c r="K15" s="45">
        <f t="shared" ca="1" si="1"/>
        <v>8.2355173176363983E-2</v>
      </c>
      <c r="L15" s="53">
        <f t="shared" ca="1" si="16"/>
        <v>6.7584190892584217E-2</v>
      </c>
      <c r="M15" s="35"/>
      <c r="O15" s="1">
        <f t="shared" ca="1" si="20"/>
        <v>-0.20177046890235095</v>
      </c>
      <c r="P15" s="1">
        <f t="shared" ca="1" si="20"/>
        <v>0.29902609798672297</v>
      </c>
      <c r="Q15" s="1">
        <f t="shared" ca="1" si="20"/>
        <v>0.16294690217393504</v>
      </c>
      <c r="R15" s="1">
        <f t="shared" ca="1" si="20"/>
        <v>0.13057759862119916</v>
      </c>
      <c r="S15" s="1">
        <f t="shared" ca="1" si="20"/>
        <v>0.21245716712258469</v>
      </c>
      <c r="T15" s="1">
        <f t="shared" ca="1" si="20"/>
        <v>0.21143266411964975</v>
      </c>
      <c r="U15" s="1">
        <f t="shared" ca="1" si="20"/>
        <v>-0.12386802232856475</v>
      </c>
      <c r="V15" s="1">
        <f t="shared" ca="1" si="20"/>
        <v>1.9498206166214047E-3</v>
      </c>
      <c r="W15" s="1">
        <f t="shared" ca="1" si="20"/>
        <v>-7.4269884192123825E-2</v>
      </c>
      <c r="Y15" s="1">
        <f t="shared" ca="1" si="17"/>
        <v>7.3165206484503295E-2</v>
      </c>
      <c r="Z15" s="1">
        <f t="shared" ca="1" si="3"/>
        <v>5.3040802797898946E-2</v>
      </c>
      <c r="AA15" s="1">
        <f t="shared" ca="1" si="4"/>
        <v>8.8786698275725631E-3</v>
      </c>
      <c r="AB15" s="1">
        <f t="shared" ca="1" si="5"/>
        <v>3.8263367302331986E-3</v>
      </c>
      <c r="AC15" s="1">
        <f t="shared" ca="1" si="6"/>
        <v>2.066031331503012E-2</v>
      </c>
      <c r="AD15" s="1">
        <f t="shared" ca="1" si="7"/>
        <v>2.0366845029658052E-2</v>
      </c>
      <c r="AE15" s="1">
        <f t="shared" ca="1" si="8"/>
        <v>3.7090226598796329E-2</v>
      </c>
      <c r="AF15" s="1">
        <f t="shared" ca="1" si="9"/>
        <v>4.4582846790698462E-3</v>
      </c>
      <c r="AG15" s="1">
        <f t="shared" ca="1" si="9"/>
        <v>2.0446166567355505E-2</v>
      </c>
      <c r="AI15" s="1">
        <f t="shared" ca="1" si="18"/>
        <v>9.9842697999807994E-6</v>
      </c>
    </row>
    <row r="16" spans="1:35" ht="15" customHeight="1">
      <c r="A16" s="2">
        <f t="shared" si="19"/>
        <v>5.1666666666666673E-2</v>
      </c>
      <c r="B16" s="15">
        <f t="shared" ca="1" si="10"/>
        <v>9.1997239799172376E-2</v>
      </c>
      <c r="C16" s="23">
        <f t="shared" ca="1" si="11"/>
        <v>12</v>
      </c>
      <c r="D16" s="43">
        <v>14</v>
      </c>
      <c r="E16" s="4">
        <f t="shared" ca="1" si="12"/>
        <v>4.3333333333333342E-2</v>
      </c>
      <c r="F16" s="5">
        <f t="shared" ca="1" si="12"/>
        <v>-4.7563537308976354E-3</v>
      </c>
      <c r="G16" s="5">
        <f t="shared" ca="1" si="13"/>
        <v>4.3333333333333342E-2</v>
      </c>
      <c r="H16" s="6">
        <f t="shared" ca="1" si="14"/>
        <v>-4.8089687064230974E-2</v>
      </c>
      <c r="I16" s="31">
        <f t="shared" ca="1" si="15"/>
        <v>-4.7563537308976354E-3</v>
      </c>
      <c r="J16" s="31">
        <f t="shared" ca="1" si="15"/>
        <v>4.3333333333333342E-2</v>
      </c>
      <c r="K16" s="45">
        <f t="shared" ca="1" si="1"/>
        <v>4.6966879409536713E-2</v>
      </c>
      <c r="L16" s="53">
        <f t="shared" ca="1" si="16"/>
        <v>2.0524153484786669E-2</v>
      </c>
      <c r="M16" s="35"/>
      <c r="O16" s="1">
        <f t="shared" ca="1" si="20"/>
        <v>0.10161237493586277</v>
      </c>
      <c r="P16" s="1">
        <f t="shared" ca="1" si="20"/>
        <v>0.14081121881471445</v>
      </c>
      <c r="Q16" s="1">
        <f t="shared" ca="1" si="20"/>
        <v>8.1958952277381633E-2</v>
      </c>
      <c r="R16" s="1">
        <f t="shared" ca="1" si="20"/>
        <v>-0.10757998422226966</v>
      </c>
      <c r="S16" s="1">
        <f t="shared" ca="1" si="20"/>
        <v>5.152255577177596E-2</v>
      </c>
      <c r="T16" s="1">
        <f t="shared" ca="1" si="20"/>
        <v>0.17294584016178302</v>
      </c>
      <c r="U16" s="1">
        <f t="shared" ca="1" si="20"/>
        <v>0.1067094723731935</v>
      </c>
      <c r="V16" s="1">
        <f t="shared" ca="1" si="20"/>
        <v>0.13704220122577809</v>
      </c>
      <c r="W16" s="1">
        <f t="shared" ca="1" si="20"/>
        <v>0.14295252685433169</v>
      </c>
      <c r="Y16" s="1">
        <f t="shared" ca="1" si="17"/>
        <v>9.2450823696818161E-5</v>
      </c>
      <c r="Z16" s="1">
        <f t="shared" ca="1" si="3"/>
        <v>2.3828045473297818E-3</v>
      </c>
      <c r="AA16" s="1">
        <f t="shared" ca="1" si="4"/>
        <v>1.0076721637013972E-4</v>
      </c>
      <c r="AB16" s="1">
        <f t="shared" ca="1" si="5"/>
        <v>3.9831068348104862E-2</v>
      </c>
      <c r="AC16" s="1">
        <f t="shared" ca="1" si="6"/>
        <v>1.6382000471175785E-3</v>
      </c>
      <c r="AD16" s="1">
        <f t="shared" ca="1" si="7"/>
        <v>6.552675900665648E-3</v>
      </c>
      <c r="AE16" s="1">
        <f t="shared" ca="1" si="8"/>
        <v>2.1644978731208834E-4</v>
      </c>
      <c r="AF16" s="1">
        <f t="shared" ca="1" si="9"/>
        <v>2.0290485499243971E-3</v>
      </c>
      <c r="AG16" s="1">
        <f t="shared" ca="1" si="9"/>
        <v>2.596441278873686E-3</v>
      </c>
      <c r="AI16" s="1">
        <f t="shared" ca="1" si="18"/>
        <v>6.9890550246880137E-4</v>
      </c>
    </row>
    <row r="17" spans="1:35" ht="15" customHeight="1">
      <c r="A17" s="2">
        <f t="shared" si="19"/>
        <v>4.3333333333333342E-2</v>
      </c>
      <c r="B17" s="15">
        <f t="shared" ca="1" si="10"/>
        <v>-4.7563537308976354E-3</v>
      </c>
      <c r="C17" s="23">
        <f t="shared" ca="1" si="11"/>
        <v>14</v>
      </c>
      <c r="D17" s="43">
        <v>15</v>
      </c>
      <c r="E17" s="4">
        <f t="shared" ca="1" si="12"/>
        <v>2.6666666666666665E-2</v>
      </c>
      <c r="F17" s="5">
        <f t="shared" ca="1" si="12"/>
        <v>-2.0259594241476615E-2</v>
      </c>
      <c r="G17" s="5">
        <f t="shared" ca="1" si="13"/>
        <v>2.6666666666666665E-2</v>
      </c>
      <c r="H17" s="6">
        <f t="shared" ca="1" si="14"/>
        <v>-4.692626090814328E-2</v>
      </c>
      <c r="I17" s="31">
        <f t="shared" ca="1" si="15"/>
        <v>-2.0259594241476615E-2</v>
      </c>
      <c r="J17" s="31">
        <f t="shared" ca="1" si="15"/>
        <v>2.6666666666666665E-2</v>
      </c>
      <c r="K17" s="45">
        <f t="shared" ca="1" si="1"/>
        <v>3.9500100698987406E-2</v>
      </c>
      <c r="L17" s="53">
        <f t="shared" ca="1" si="16"/>
        <v>1.0594686759166106E-2</v>
      </c>
      <c r="M17" s="35"/>
      <c r="O17" s="1">
        <f t="shared" ca="1" si="20"/>
        <v>5.7050947652661319E-2</v>
      </c>
      <c r="P17" s="1">
        <f t="shared" ca="1" si="20"/>
        <v>-0.13553890471662652</v>
      </c>
      <c r="Q17" s="1">
        <f t="shared" ca="1" si="20"/>
        <v>3.6804582124062776E-2</v>
      </c>
      <c r="R17" s="1">
        <f t="shared" ca="1" si="20"/>
        <v>-9.7296660400587209E-2</v>
      </c>
      <c r="S17" s="1">
        <f t="shared" ca="1" si="20"/>
        <v>0.17282112870662142</v>
      </c>
      <c r="T17" s="1">
        <f t="shared" ca="1" si="20"/>
        <v>-0.10249752802243556</v>
      </c>
      <c r="U17" s="1">
        <f t="shared" ca="1" si="20"/>
        <v>-9.3769601433160293E-2</v>
      </c>
      <c r="V17" s="1">
        <f t="shared" ca="1" si="20"/>
        <v>-3.4087656353676277E-4</v>
      </c>
      <c r="W17" s="1">
        <f t="shared" ca="1" si="20"/>
        <v>0.11995972907492211</v>
      </c>
      <c r="Y17" s="1">
        <f t="shared" ca="1" si="17"/>
        <v>3.8201425043180889E-3</v>
      </c>
      <c r="Z17" s="1">
        <f t="shared" ca="1" si="3"/>
        <v>1.7104075642334775E-2</v>
      </c>
      <c r="AA17" s="1">
        <f t="shared" ca="1" si="4"/>
        <v>1.7273113891401342E-3</v>
      </c>
      <c r="AB17" s="1">
        <f t="shared" ca="1" si="5"/>
        <v>8.5637083585201924E-3</v>
      </c>
      <c r="AC17" s="1">
        <f t="shared" ca="1" si="6"/>
        <v>3.1533762268847389E-2</v>
      </c>
      <c r="AD17" s="1">
        <f t="shared" ca="1" si="7"/>
        <v>9.5533371518887935E-3</v>
      </c>
      <c r="AE17" s="1">
        <f t="shared" ca="1" si="8"/>
        <v>7.9233582665043673E-3</v>
      </c>
      <c r="AF17" s="1">
        <f t="shared" ca="1" si="9"/>
        <v>1.9496438615485198E-5</v>
      </c>
      <c r="AG17" s="1">
        <f t="shared" ca="1" si="9"/>
        <v>1.5554101310428088E-2</v>
      </c>
      <c r="AI17" s="1">
        <f t="shared" ca="1" si="18"/>
        <v>4.9444485046770525E-3</v>
      </c>
    </row>
    <row r="18" spans="1:35" ht="15" customHeight="1">
      <c r="A18" s="2">
        <f t="shared" si="19"/>
        <v>3.4999999999999996E-2</v>
      </c>
      <c r="B18" s="15">
        <f t="shared" ca="1" si="10"/>
        <v>-7.6636897122020278E-2</v>
      </c>
      <c r="C18" s="23">
        <f t="shared" ca="1" si="11"/>
        <v>19</v>
      </c>
      <c r="D18" s="43">
        <v>16</v>
      </c>
      <c r="E18" s="4">
        <f t="shared" ca="1" si="12"/>
        <v>1.6666666666666774E-3</v>
      </c>
      <c r="F18" s="5">
        <f t="shared" ca="1" si="12"/>
        <v>-2.110620258175417E-2</v>
      </c>
      <c r="G18" s="5">
        <f t="shared" ca="1" si="13"/>
        <v>1.6666666666666774E-3</v>
      </c>
      <c r="H18" s="6">
        <f t="shared" ca="1" si="14"/>
        <v>-2.2772869248420848E-2</v>
      </c>
      <c r="I18" s="31">
        <f t="shared" ca="1" si="15"/>
        <v>-2.110620258175417E-2</v>
      </c>
      <c r="J18" s="31">
        <f t="shared" ca="1" si="15"/>
        <v>1.6666666666666774E-3</v>
      </c>
      <c r="K18" s="45">
        <f t="shared" ca="1" si="1"/>
        <v>3.9092351291562265E-2</v>
      </c>
      <c r="L18" s="53">
        <f t="shared" ca="1" si="16"/>
        <v>1.0052453711908497E-2</v>
      </c>
      <c r="M18" s="35"/>
      <c r="O18" s="1">
        <f t="shared" ca="1" si="20"/>
        <v>-4.0967582687585637E-2</v>
      </c>
      <c r="P18" s="1">
        <f t="shared" ca="1" si="20"/>
        <v>-0.22026134895090085</v>
      </c>
      <c r="Q18" s="1">
        <f t="shared" ca="1" si="20"/>
        <v>4.301699122822468E-2</v>
      </c>
      <c r="R18" s="1">
        <f t="shared" ca="1" si="20"/>
        <v>-0.1510653521052453</v>
      </c>
      <c r="S18" s="1">
        <f t="shared" ca="1" si="20"/>
        <v>-0.16606291072004492</v>
      </c>
      <c r="T18" s="1">
        <f t="shared" ca="1" si="20"/>
        <v>-7.6262423476427948E-2</v>
      </c>
      <c r="U18" s="1">
        <f t="shared" ca="1" si="20"/>
        <v>-7.4983633085273921E-3</v>
      </c>
      <c r="V18" s="1">
        <f t="shared" ca="1" si="20"/>
        <v>2.4607764774451108E-2</v>
      </c>
      <c r="W18" s="1">
        <f t="shared" ca="1" si="20"/>
        <v>-9.5238848852126162E-2</v>
      </c>
      <c r="Y18" s="1">
        <f t="shared" ca="1" si="17"/>
        <v>1.2722999922225675E-3</v>
      </c>
      <c r="Z18" s="1">
        <f t="shared" ca="1" si="3"/>
        <v>2.0627983163146433E-2</v>
      </c>
      <c r="AA18" s="1">
        <f t="shared" ca="1" si="4"/>
        <v>1.4317052997332887E-2</v>
      </c>
      <c r="AB18" s="1">
        <f t="shared" ca="1" si="5"/>
        <v>5.5395949111899535E-3</v>
      </c>
      <c r="AC18" s="1">
        <f t="shared" ca="1" si="6"/>
        <v>7.9970119080340889E-3</v>
      </c>
      <c r="AD18" s="1">
        <f t="shared" ca="1" si="7"/>
        <v>1.4023051124320979E-7</v>
      </c>
      <c r="AE18" s="1">
        <f t="shared" ca="1" si="8"/>
        <v>4.7801368578794991E-3</v>
      </c>
      <c r="AF18" s="1">
        <f t="shared" ca="1" si="9"/>
        <v>1.0250481562530804E-2</v>
      </c>
      <c r="AG18" s="1">
        <f t="shared" ca="1" si="9"/>
        <v>3.4603260816918929E-4</v>
      </c>
      <c r="AI18" s="1">
        <f t="shared" ca="1" si="18"/>
        <v>2.022007666657959E-2</v>
      </c>
    </row>
    <row r="19" spans="1:35" ht="15" customHeight="1">
      <c r="A19" s="2">
        <f t="shared" si="19"/>
        <v>2.6666666666666665E-2</v>
      </c>
      <c r="B19" s="15">
        <f t="shared" ca="1" si="10"/>
        <v>-2.0259594241476615E-2</v>
      </c>
      <c r="C19" s="23">
        <f t="shared" ca="1" si="11"/>
        <v>15</v>
      </c>
      <c r="D19" s="43">
        <v>17</v>
      </c>
      <c r="E19" s="4">
        <f t="shared" ca="1" si="12"/>
        <v>6.8333333333333343E-2</v>
      </c>
      <c r="F19" s="5">
        <f t="shared" ca="1" si="12"/>
        <v>-2.3841409239949565E-2</v>
      </c>
      <c r="G19" s="5">
        <f t="shared" ca="1" si="13"/>
        <v>6.8333333333333343E-2</v>
      </c>
      <c r="H19" s="6">
        <f t="shared" ca="1" si="14"/>
        <v>-9.2174742573282911E-2</v>
      </c>
      <c r="I19" s="31">
        <f t="shared" ca="1" si="15"/>
        <v>-2.3841409239949565E-2</v>
      </c>
      <c r="J19" s="31">
        <f t="shared" ca="1" si="15"/>
        <v>6.8333333333333343E-2</v>
      </c>
      <c r="K19" s="45">
        <f t="shared" ca="1" si="1"/>
        <v>3.7775002003816269E-2</v>
      </c>
      <c r="L19" s="53">
        <f t="shared" ca="1" si="16"/>
        <v>8.3006171534990257E-3</v>
      </c>
      <c r="M19" s="35"/>
      <c r="O19" s="1">
        <f t="shared" ca="1" si="20"/>
        <v>6.4241956402410982E-2</v>
      </c>
      <c r="P19" s="1">
        <f t="shared" ca="1" si="20"/>
        <v>-8.3493977995457824E-2</v>
      </c>
      <c r="Q19" s="1">
        <f t="shared" ca="1" si="20"/>
        <v>-0.13930128497303568</v>
      </c>
      <c r="R19" s="1">
        <f t="shared" ca="1" si="20"/>
        <v>0.10978946172777468</v>
      </c>
      <c r="S19" s="1">
        <f t="shared" ca="1" si="20"/>
        <v>2.7298881402813432E-2</v>
      </c>
      <c r="T19" s="1">
        <f t="shared" ca="1" si="20"/>
        <v>-6.8086538827025617E-2</v>
      </c>
      <c r="U19" s="1">
        <f t="shared" ca="1" si="20"/>
        <v>0.23034923889589234</v>
      </c>
      <c r="V19" s="1">
        <f t="shared" ca="1" si="20"/>
        <v>-0.14091568102366908</v>
      </c>
      <c r="W19" s="1">
        <f t="shared" ca="1" si="20"/>
        <v>-0.18221840378299275</v>
      </c>
      <c r="Y19" s="1">
        <f t="shared" ca="1" si="17"/>
        <v>7.1405120612214991E-3</v>
      </c>
      <c r="Z19" s="1">
        <f t="shared" ca="1" si="3"/>
        <v>3.9985872887457639E-3</v>
      </c>
      <c r="AA19" s="1">
        <f t="shared" ca="1" si="4"/>
        <v>1.4170924132228157E-2</v>
      </c>
      <c r="AB19" s="1">
        <f t="shared" ca="1" si="5"/>
        <v>1.6912756958493452E-2</v>
      </c>
      <c r="AC19" s="1">
        <f t="shared" ca="1" si="6"/>
        <v>2.2618086056085296E-3</v>
      </c>
      <c r="AD19" s="1">
        <f t="shared" ca="1" si="7"/>
        <v>2.2874166283891749E-3</v>
      </c>
      <c r="AE19" s="1">
        <f t="shared" ca="1" si="8"/>
        <v>6.2804787246473648E-2</v>
      </c>
      <c r="AF19" s="1">
        <f t="shared" ca="1" si="9"/>
        <v>1.4557891277591961E-2</v>
      </c>
      <c r="AG19" s="1">
        <f t="shared" ca="1" si="9"/>
        <v>2.6230655988105103E-2</v>
      </c>
      <c r="AI19" s="1">
        <f t="shared" ca="1" si="18"/>
        <v>7.3650746451702099E-3</v>
      </c>
    </row>
    <row r="20" spans="1:35" ht="15" customHeight="1">
      <c r="A20" s="2">
        <f t="shared" si="19"/>
        <v>1.833333333333334E-2</v>
      </c>
      <c r="B20" s="15">
        <f t="shared" ca="1" si="10"/>
        <v>-9.2322108884799581E-2</v>
      </c>
      <c r="C20" s="23">
        <f t="shared" ca="1" si="11"/>
        <v>20</v>
      </c>
      <c r="D20" s="43">
        <v>18</v>
      </c>
      <c r="E20" s="4">
        <f t="shared" ca="1" si="12"/>
        <v>1.0000000000000009E-2</v>
      </c>
      <c r="F20" s="5">
        <f t="shared" ca="1" si="12"/>
        <v>-2.6512886162110404E-2</v>
      </c>
      <c r="G20" s="5">
        <f t="shared" ca="1" si="13"/>
        <v>1.0000000000000009E-2</v>
      </c>
      <c r="H20" s="6">
        <f t="shared" ca="1" si="14"/>
        <v>-3.6512886162110417E-2</v>
      </c>
      <c r="I20" s="31">
        <f t="shared" ca="1" si="15"/>
        <v>-2.6512886162110404E-2</v>
      </c>
      <c r="J20" s="31">
        <f t="shared" ca="1" si="15"/>
        <v>1.0000000000000009E-2</v>
      </c>
      <c r="K20" s="45">
        <f t="shared" ca="1" si="1"/>
        <v>3.6488346675563901E-2</v>
      </c>
      <c r="L20" s="53">
        <f t="shared" ca="1" si="16"/>
        <v>6.5895980159994504E-3</v>
      </c>
      <c r="M20" s="35"/>
      <c r="O20" s="1">
        <f t="shared" ca="1" si="20"/>
        <v>-0.12895909735442759</v>
      </c>
      <c r="P20" s="1">
        <f t="shared" ca="1" si="20"/>
        <v>-4.987367454495302E-2</v>
      </c>
      <c r="Q20" s="1">
        <f t="shared" ca="1" si="20"/>
        <v>-1.6911682248611754E-2</v>
      </c>
      <c r="R20" s="1">
        <f t="shared" ca="1" si="20"/>
        <v>-7.8368360058794398E-2</v>
      </c>
      <c r="S20" s="1">
        <f t="shared" ca="1" si="20"/>
        <v>-0.29414836195966676</v>
      </c>
      <c r="T20" s="1">
        <f t="shared" ca="1" si="20"/>
        <v>-7.9243425028077338E-4</v>
      </c>
      <c r="U20" s="1">
        <f t="shared" ca="1" si="20"/>
        <v>3.4846149032620934E-2</v>
      </c>
      <c r="V20" s="1">
        <f t="shared" ca="1" si="20"/>
        <v>-0.25590897859558581</v>
      </c>
      <c r="W20" s="1">
        <f t="shared" ca="1" si="20"/>
        <v>-4.0782539983497137E-2</v>
      </c>
      <c r="Y20" s="1">
        <f t="shared" ca="1" si="17"/>
        <v>1.3422689241236558E-3</v>
      </c>
      <c r="Z20" s="1">
        <f t="shared" ca="1" si="3"/>
        <v>1.8018695779042648E-3</v>
      </c>
      <c r="AA20" s="1">
        <f t="shared" ca="1" si="4"/>
        <v>5.6867324454518663E-3</v>
      </c>
      <c r="AB20" s="1">
        <f t="shared" ca="1" si="5"/>
        <v>1.9470710629924102E-4</v>
      </c>
      <c r="AC20" s="1">
        <f t="shared" ca="1" si="6"/>
        <v>4.0733836430240332E-2</v>
      </c>
      <c r="AD20" s="1">
        <f t="shared" ca="1" si="7"/>
        <v>8.3776813387008743E-3</v>
      </c>
      <c r="AE20" s="1">
        <f t="shared" ca="1" si="8"/>
        <v>1.6171765821751585E-2</v>
      </c>
      <c r="AF20" s="1">
        <f t="shared" ca="1" si="9"/>
        <v>2.676066394177375E-2</v>
      </c>
      <c r="AG20" s="1">
        <f t="shared" ca="1" si="9"/>
        <v>2.6563271625321019E-3</v>
      </c>
      <c r="AI20" s="1">
        <f t="shared" ca="1" si="18"/>
        <v>2.4926892560524473E-2</v>
      </c>
    </row>
    <row r="21" spans="1:35" ht="15" customHeight="1">
      <c r="A21" s="2">
        <f t="shared" si="19"/>
        <v>1.0000000000000009E-2</v>
      </c>
      <c r="B21" s="15">
        <f t="shared" ca="1" si="10"/>
        <v>-2.6512886162110404E-2</v>
      </c>
      <c r="C21" s="23">
        <f t="shared" ca="1" si="11"/>
        <v>18</v>
      </c>
      <c r="D21" s="43">
        <v>19</v>
      </c>
      <c r="E21" s="4">
        <f t="shared" ca="1" si="12"/>
        <v>3.4999999999999996E-2</v>
      </c>
      <c r="F21" s="5">
        <f t="shared" ca="1" si="12"/>
        <v>-7.6636897122020278E-2</v>
      </c>
      <c r="G21" s="5">
        <f t="shared" ca="1" si="13"/>
        <v>3.4999999999999996E-2</v>
      </c>
      <c r="H21" s="6">
        <f t="shared" ca="1" si="14"/>
        <v>-0.11163689712202027</v>
      </c>
      <c r="I21" s="31">
        <f t="shared" ca="1" si="15"/>
        <v>-7.6636897122020278E-2</v>
      </c>
      <c r="J21" s="31">
        <f t="shared" ca="1" si="15"/>
        <v>3.4999999999999996E-2</v>
      </c>
      <c r="K21" s="45">
        <f t="shared" ca="1" si="1"/>
        <v>1.2347271287653394E-2</v>
      </c>
      <c r="L21" s="53">
        <f t="shared" ca="1" si="16"/>
        <v>-2.5513670887133775E-2</v>
      </c>
      <c r="M21" s="35"/>
      <c r="O21" s="1">
        <f t="shared" ca="1" si="20"/>
        <v>-2.2312743144707443E-2</v>
      </c>
      <c r="P21" s="1">
        <f t="shared" ca="1" si="20"/>
        <v>-0.13653921759582816</v>
      </c>
      <c r="Q21" s="1">
        <f t="shared" ca="1" si="20"/>
        <v>1.8119712870325703E-2</v>
      </c>
      <c r="R21" s="1">
        <f t="shared" ca="1" si="20"/>
        <v>-8.7024137827744485E-2</v>
      </c>
      <c r="S21" s="1">
        <f t="shared" ca="1" si="20"/>
        <v>0.11362178675917915</v>
      </c>
      <c r="T21" s="1">
        <f t="shared" ca="1" si="20"/>
        <v>-8.3758141558361796E-2</v>
      </c>
      <c r="U21" s="1">
        <f t="shared" ca="1" si="20"/>
        <v>-9.9148021366483943E-3</v>
      </c>
      <c r="V21" s="1">
        <f t="shared" ca="1" si="20"/>
        <v>0.12733854107816722</v>
      </c>
      <c r="W21" s="1">
        <f t="shared" ca="1" si="20"/>
        <v>-0.15814697390337545</v>
      </c>
      <c r="Y21" s="1">
        <f t="shared" ca="1" si="17"/>
        <v>1.7641201366638851E-5</v>
      </c>
      <c r="Z21" s="1">
        <f t="shared" ca="1" si="3"/>
        <v>1.2105793608762306E-2</v>
      </c>
      <c r="AA21" s="1">
        <f t="shared" ca="1" si="4"/>
        <v>1.9920688963902164E-3</v>
      </c>
      <c r="AB21" s="1">
        <f t="shared" ca="1" si="5"/>
        <v>3.6616115781417029E-3</v>
      </c>
      <c r="AC21" s="1">
        <f t="shared" ca="1" si="6"/>
        <v>1.9637726554756804E-2</v>
      </c>
      <c r="AD21" s="1">
        <f t="shared" ca="1" si="7"/>
        <v>3.2770192653820487E-3</v>
      </c>
      <c r="AE21" s="1">
        <f t="shared" ca="1" si="8"/>
        <v>2.7549639331629714E-4</v>
      </c>
      <c r="AF21" s="1">
        <f t="shared" ca="1" si="9"/>
        <v>2.3670261663870436E-2</v>
      </c>
      <c r="AG21" s="1">
        <f t="shared" ca="1" si="9"/>
        <v>1.7327533055475068E-2</v>
      </c>
      <c r="AI21" s="1">
        <f t="shared" ca="1" si="18"/>
        <v>8.4774934938672344E-3</v>
      </c>
    </row>
    <row r="22" spans="1:35" ht="15.75" customHeight="1" thickBot="1">
      <c r="A22" s="3">
        <f t="shared" si="19"/>
        <v>1.6666666666666774E-3</v>
      </c>
      <c r="B22" s="16">
        <f t="shared" ca="1" si="10"/>
        <v>-2.110620258175417E-2</v>
      </c>
      <c r="C22" s="24">
        <f t="shared" ca="1" si="11"/>
        <v>16</v>
      </c>
      <c r="D22" s="46">
        <v>20</v>
      </c>
      <c r="E22" s="7">
        <f t="shared" ca="1" si="12"/>
        <v>1.833333333333334E-2</v>
      </c>
      <c r="F22" s="8">
        <f t="shared" ca="1" si="12"/>
        <v>-9.2322108884799581E-2</v>
      </c>
      <c r="G22" s="8">
        <f t="shared" ca="1" si="13"/>
        <v>1.833333333333334E-2</v>
      </c>
      <c r="H22" s="9">
        <f t="shared" ca="1" si="14"/>
        <v>-0.11065544221813292</v>
      </c>
      <c r="I22" s="32">
        <f t="shared" ca="1" si="15"/>
        <v>-9.2322108884799581E-2</v>
      </c>
      <c r="J22" s="32">
        <f t="shared" ca="1" si="15"/>
        <v>1.833333333333334E-2</v>
      </c>
      <c r="K22" s="47">
        <f t="shared" ca="1" si="1"/>
        <v>4.7928503147696908E-3</v>
      </c>
      <c r="L22" s="53">
        <f t="shared" ca="1" si="16"/>
        <v>-3.5559685988076878E-2</v>
      </c>
      <c r="M22" s="35"/>
      <c r="O22" s="1">
        <f t="shared" ca="1" si="20"/>
        <v>-0.41381271517597207</v>
      </c>
      <c r="P22" s="1">
        <f t="shared" ca="1" si="20"/>
        <v>2.7004800789679238E-2</v>
      </c>
      <c r="Q22" s="1">
        <f t="shared" ca="1" si="20"/>
        <v>0.36623432847267168</v>
      </c>
      <c r="R22" s="1">
        <f t="shared" ca="1" si="20"/>
        <v>-2.8096342737642947E-2</v>
      </c>
      <c r="S22" s="1">
        <f t="shared" ca="1" si="20"/>
        <v>-0.30111630694115565</v>
      </c>
      <c r="T22" s="1">
        <f t="shared" ca="1" si="20"/>
        <v>-0.12264852854647669</v>
      </c>
      <c r="U22" s="1">
        <f t="shared" ca="1" si="20"/>
        <v>0.25734620721750534</v>
      </c>
      <c r="V22" s="1">
        <f t="shared" ca="1" si="20"/>
        <v>-0.2134435040825714</v>
      </c>
      <c r="W22" s="1">
        <f t="shared" ca="1" si="20"/>
        <v>0.23857623776817494</v>
      </c>
      <c r="Y22" s="1">
        <f t="shared" ca="1" si="17"/>
        <v>0.15421840503391263</v>
      </c>
      <c r="Z22" s="1">
        <f t="shared" ca="1" si="3"/>
        <v>2.3146686454060769E-3</v>
      </c>
      <c r="AA22" s="1">
        <f t="shared" ca="1" si="4"/>
        <v>0.15003268699752462</v>
      </c>
      <c r="AB22" s="1">
        <f t="shared" ca="1" si="5"/>
        <v>4.886205939896877E-5</v>
      </c>
      <c r="AC22" s="1">
        <f t="shared" ca="1" si="6"/>
        <v>7.8405658543362913E-2</v>
      </c>
      <c r="AD22" s="1">
        <f t="shared" ca="1" si="7"/>
        <v>1.031084396232596E-2</v>
      </c>
      <c r="AE22" s="1">
        <f t="shared" ca="1" si="8"/>
        <v>7.7535744523014746E-2</v>
      </c>
      <c r="AF22" s="1">
        <f t="shared" ca="1" si="9"/>
        <v>3.6993637548616273E-2</v>
      </c>
      <c r="AG22" s="1">
        <f t="shared" ca="1" si="9"/>
        <v>6.7434969826094482E-2</v>
      </c>
      <c r="AI22" s="1">
        <f t="shared" ca="1" si="18"/>
        <v>7.5111032685257232E-3</v>
      </c>
    </row>
    <row r="23" spans="1:35">
      <c r="B23" s="37" t="s">
        <v>10</v>
      </c>
      <c r="E23" s="1">
        <f ca="1">AVERAGE(B3:B22)</f>
        <v>6.5560418839215762E-2</v>
      </c>
    </row>
    <row r="25" spans="1:35">
      <c r="A25" s="49"/>
      <c r="B25" s="50"/>
    </row>
  </sheetData>
  <mergeCells count="2">
    <mergeCell ref="A1:C1"/>
    <mergeCell ref="E1:H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Shrinkage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oledoit</cp:lastModifiedBy>
  <dcterms:created xsi:type="dcterms:W3CDTF">2011-11-14T11:38:54Z</dcterms:created>
  <dcterms:modified xsi:type="dcterms:W3CDTF">2012-10-08T23:40:57Z</dcterms:modified>
</cp:coreProperties>
</file>