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sc\Documents\notas de mètodos numèricos\"/>
    </mc:Choice>
  </mc:AlternateContent>
  <xr:revisionPtr revIDLastSave="0" documentId="8_{5BAF0B44-AB14-40BB-A99B-CDA37C5126A6}" xr6:coauthVersionLast="47" xr6:coauthVersionMax="47" xr10:uidLastSave="{00000000-0000-0000-0000-000000000000}"/>
  <bookViews>
    <workbookView xWindow="-120" yWindow="-120" windowWidth="20730" windowHeight="11160" xr2:uid="{7181760A-8D25-4EDE-ACBD-45D57A5BA0B3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1" l="1"/>
  <c r="O22" i="1"/>
  <c r="O16" i="1"/>
  <c r="J14" i="1"/>
  <c r="J15" i="1"/>
  <c r="J16" i="1"/>
  <c r="J17" i="1"/>
  <c r="J13" i="1"/>
  <c r="K17" i="1"/>
  <c r="K13" i="1"/>
  <c r="K14" i="1"/>
  <c r="K15" i="1"/>
  <c r="K16" i="1"/>
  <c r="K18" i="1" s="1"/>
  <c r="M12" i="1"/>
  <c r="E14" i="1"/>
  <c r="E15" i="1"/>
  <c r="E16" i="1"/>
  <c r="E17" i="1"/>
  <c r="G17" i="1" s="1"/>
  <c r="E13" i="1"/>
  <c r="G13" i="1" s="1"/>
  <c r="G14" i="1"/>
  <c r="G15" i="1"/>
  <c r="G16" i="1"/>
  <c r="F14" i="1"/>
  <c r="F15" i="1"/>
  <c r="F16" i="1"/>
  <c r="F17" i="1"/>
  <c r="F13" i="1"/>
  <c r="D17" i="1"/>
  <c r="C17" i="1"/>
  <c r="D16" i="1"/>
  <c r="C16" i="1"/>
  <c r="D15" i="1"/>
  <c r="C15" i="1"/>
  <c r="D14" i="1"/>
  <c r="C14" i="1"/>
  <c r="B14" i="1"/>
  <c r="B15" i="1" s="1"/>
  <c r="B16" i="1" s="1"/>
  <c r="B17" i="1" s="1"/>
  <c r="C20" i="1" s="1"/>
  <c r="D13" i="1"/>
  <c r="C13" i="1"/>
  <c r="C18" i="1" s="1"/>
  <c r="J18" i="1" l="1"/>
  <c r="E19" i="1"/>
  <c r="I15" i="1" s="1"/>
  <c r="E18" i="1"/>
  <c r="F18" i="1"/>
  <c r="I14" i="1"/>
  <c r="D18" i="1"/>
  <c r="D19" i="1"/>
  <c r="I17" i="1" l="1"/>
  <c r="I16" i="1"/>
  <c r="I13" i="1"/>
  <c r="I18" i="1" s="1"/>
  <c r="M16" i="1" s="1"/>
  <c r="M14" i="1"/>
  <c r="G18" i="1"/>
  <c r="M13" i="1" s="1"/>
  <c r="M20" i="1" l="1"/>
  <c r="H15" i="1"/>
  <c r="H16" i="1"/>
  <c r="M19" i="1"/>
  <c r="H17" i="1"/>
  <c r="H14" i="1"/>
  <c r="H13" i="1"/>
  <c r="H18" i="1" l="1"/>
  <c r="M15" i="1" s="1"/>
  <c r="M17" i="1" s="1"/>
  <c r="M18" i="1" s="1"/>
</calcChain>
</file>

<file path=xl/sharedStrings.xml><?xml version="1.0" encoding="utf-8"?>
<sst xmlns="http://schemas.openxmlformats.org/spreadsheetml/2006/main" count="34" uniqueCount="31">
  <si>
    <t>REGRESION EXPONENCIAL</t>
  </si>
  <si>
    <t>x</t>
  </si>
  <si>
    <t>y</t>
  </si>
  <si>
    <t>REGRESIÓN LINEAL</t>
  </si>
  <si>
    <t>TABLA DE  CÁLCULO</t>
  </si>
  <si>
    <t>S_r</t>
  </si>
  <si>
    <t>w =</t>
  </si>
  <si>
    <t>a_0 + a_1 * u</t>
  </si>
  <si>
    <t>i</t>
  </si>
  <si>
    <t>x_i</t>
  </si>
  <si>
    <t>y_i</t>
  </si>
  <si>
    <t>(w_i-a_0-a_1*u_i)^2</t>
  </si>
  <si>
    <t>(w_i-w_prom)^2</t>
  </si>
  <si>
    <t>a_0 =</t>
  </si>
  <si>
    <t>a_1 =</t>
  </si>
  <si>
    <t>S_r=</t>
  </si>
  <si>
    <t>S_t=</t>
  </si>
  <si>
    <t>r^2=</t>
  </si>
  <si>
    <t>Σ</t>
  </si>
  <si>
    <t>r=</t>
  </si>
  <si>
    <t xml:space="preserve">promedio= </t>
  </si>
  <si>
    <t>α</t>
  </si>
  <si>
    <t>n=</t>
  </si>
  <si>
    <t>β</t>
  </si>
  <si>
    <t>y =</t>
  </si>
  <si>
    <t>x_i^2</t>
  </si>
  <si>
    <t>x_i*w_i</t>
  </si>
  <si>
    <t>w_i = ln(y)</t>
  </si>
  <si>
    <t>S_t_w</t>
  </si>
  <si>
    <t>S_t_y</t>
  </si>
  <si>
    <t>(y_i-y_prom)^2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</si>
</sst>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0" xfId="0" applyFont="1" applyFill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164" fontId="0" fillId="0" borderId="0" xfId="0" applyNumberFormat="1"/>
    <xf numFmtId="164" fontId="0" fillId="0" borderId="4" xfId="0" applyNumberFormat="1" applyBorder="1"/>
    <xf numFmtId="0" fontId="3" fillId="0" borderId="5" xfId="0" applyFont="1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0" fontId="0" fillId="0" borderId="8" xfId="0" applyBorder="1"/>
    <xf numFmtId="164" fontId="0" fillId="0" borderId="9" xfId="0" applyNumberFormat="1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Gráfico</a:t>
            </a:r>
            <a:r>
              <a:rPr lang="es-BO" baseline="0"/>
              <a:t> transformadas u Vs. w</a:t>
            </a:r>
          </a:p>
          <a:p>
            <a:pPr>
              <a:defRPr/>
            </a:pPr>
            <a:endParaRPr lang="es-BO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>
        <c:manualLayout>
          <c:layoutTarget val="inner"/>
          <c:xMode val="edge"/>
          <c:yMode val="edge"/>
          <c:x val="6.9201443569553808E-2"/>
          <c:y val="0.19341362743521734"/>
          <c:w val="0.86982567804024502"/>
          <c:h val="0.62095498410720973"/>
        </c:manualLayout>
      </c:layout>
      <c:scatterChart>
        <c:scatterStyle val="lineMarker"/>
        <c:varyColors val="0"/>
        <c:ser>
          <c:idx val="0"/>
          <c:order val="0"/>
          <c:tx>
            <c:v>puntos de dispersión transformados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B0F0"/>
                </a:solidFill>
              </a:ln>
              <a:effectLst/>
            </c:spPr>
          </c:marker>
          <c:trendline>
            <c:name>reg_lineal_transformada</c:name>
            <c:spPr>
              <a:ln w="19050" cap="rnd">
                <a:solidFill>
                  <a:schemeClr val="accent5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553237095363079"/>
                  <c:y val="0.6633466269843501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BO"/>
                </a:p>
              </c:txPr>
            </c:trendlineLbl>
          </c:trendline>
          <c:xVal>
            <c:numRef>
              <c:f>Hoja1!$C$13:$C$17</c:f>
              <c:numCache>
                <c:formatCode>0.0000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Hoja1!$E$13:$E$17</c:f>
              <c:numCache>
                <c:formatCode>0.0000</c:formatCode>
                <c:ptCount val="5"/>
                <c:pt idx="0">
                  <c:v>-0.69314718055994529</c:v>
                </c:pt>
                <c:pt idx="1">
                  <c:v>0.53062825106217038</c:v>
                </c:pt>
                <c:pt idx="2">
                  <c:v>1.2237754316221157</c:v>
                </c:pt>
                <c:pt idx="3">
                  <c:v>1.7404661748405046</c:v>
                </c:pt>
                <c:pt idx="4">
                  <c:v>2.1282317058492679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41-4CCE-AA1A-7CFE20EC6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475839"/>
        <c:axId val="883476319"/>
      </c:scatterChart>
      <c:valAx>
        <c:axId val="883475839"/>
        <c:scaling>
          <c:orientation val="minMax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883476319"/>
        <c:crosses val="autoZero"/>
        <c:crossBetween val="midCat"/>
      </c:valAx>
      <c:valAx>
        <c:axId val="88347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883475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735433070866106E-2"/>
          <c:y val="0.8559656149053797"/>
          <c:w val="0.61782020997375331"/>
          <c:h val="0.144034256086516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Gráfico</a:t>
            </a:r>
            <a:r>
              <a:rPr lang="es-BO" baseline="0"/>
              <a:t> x Vs.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14E-2"/>
          <c:y val="0.13306528728319894"/>
          <c:w val="0.85315441819772531"/>
          <c:h val="0.7090788852576273"/>
        </c:manualLayout>
      </c:layout>
      <c:scatterChart>
        <c:scatterStyle val="lineMarker"/>
        <c:varyColors val="0"/>
        <c:ser>
          <c:idx val="0"/>
          <c:order val="0"/>
          <c:tx>
            <c:v>puntos de dispersión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trendline>
            <c:name>reg_exponencial</c:name>
            <c:spPr>
              <a:ln w="19050" cap="rnd">
                <a:solidFill>
                  <a:schemeClr val="accent2">
                    <a:alpha val="73000"/>
                  </a:schemeClr>
                </a:solidFill>
                <a:prstDash val="solid"/>
              </a:ln>
              <a:effectLst/>
            </c:spPr>
            <c:trendlineType val="exp"/>
            <c:forward val="1"/>
            <c:backward val="1"/>
            <c:dispRSqr val="1"/>
            <c:dispEq val="1"/>
            <c:trendlineLbl>
              <c:layout>
                <c:manualLayout>
                  <c:x val="-8.5068678915135615E-2"/>
                  <c:y val="0.72437886641549476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BO"/>
                </a:p>
              </c:txPr>
            </c:trendlineLbl>
          </c:trendline>
          <c:xVal>
            <c:numRef>
              <c:f>Hoja1!$C$13:$C$17</c:f>
              <c:numCache>
                <c:formatCode>0.0000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Hoja1!$D$13:$D$17</c:f>
              <c:numCache>
                <c:formatCode>0.0000</c:formatCode>
                <c:ptCount val="5"/>
                <c:pt idx="0">
                  <c:v>0.5</c:v>
                </c:pt>
                <c:pt idx="1">
                  <c:v>1.7</c:v>
                </c:pt>
                <c:pt idx="2">
                  <c:v>3.4</c:v>
                </c:pt>
                <c:pt idx="3">
                  <c:v>5.7</c:v>
                </c:pt>
                <c:pt idx="4">
                  <c:v>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30-4BEB-B906-CC412454B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112639"/>
        <c:axId val="872857103"/>
      </c:scatterChart>
      <c:valAx>
        <c:axId val="885112639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872857103"/>
        <c:crosses val="autoZero"/>
        <c:crossBetween val="midCat"/>
      </c:valAx>
      <c:valAx>
        <c:axId val="872857103"/>
        <c:scaling>
          <c:orientation val="minMax"/>
          <c:max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885112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559645669291337"/>
          <c:y val="0.855785085562209"/>
          <c:w val="0.31884798775153106"/>
          <c:h val="0.121083442398301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309129</xdr:colOff>
      <xdr:row>21</xdr:row>
      <xdr:rowOff>39399</xdr:rowOff>
    </xdr:from>
    <xdr:to>
      <xdr:col>6</xdr:col>
      <xdr:colOff>309129</xdr:colOff>
      <xdr:row>39</xdr:row>
      <xdr:rowOff>175780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415FF7-6150-472F-9441-0743B8E3A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756396</xdr:colOff>
      <xdr:row>21</xdr:row>
      <xdr:rowOff>57148</xdr:rowOff>
    </xdr:from>
    <xdr:to>
      <xdr:col>12</xdr:col>
      <xdr:colOff>756396</xdr:colOff>
      <xdr:row>39</xdr:row>
      <xdr:rowOff>168087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41333DA-94EB-4369-BC62-D70B9E193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</sheetNames>
    <sheetDataSet>
      <sheetData sheetId="0">
        <row r="13">
          <cell r="C13">
            <v>1</v>
          </cell>
          <cell r="D13">
            <v>0.5</v>
          </cell>
          <cell r="E13">
            <v>0</v>
          </cell>
          <cell r="F13">
            <v>-0.3010299956639812</v>
          </cell>
        </row>
        <row r="14">
          <cell r="C14">
            <v>2</v>
          </cell>
          <cell r="D14">
            <v>1.7</v>
          </cell>
          <cell r="E14">
            <v>0.3010299956639812</v>
          </cell>
          <cell r="F14">
            <v>0.23044892137827391</v>
          </cell>
        </row>
        <row r="15">
          <cell r="C15">
            <v>3</v>
          </cell>
          <cell r="D15">
            <v>3.4</v>
          </cell>
          <cell r="E15">
            <v>0.47712125471966244</v>
          </cell>
          <cell r="F15">
            <v>0.53147891704225514</v>
          </cell>
        </row>
        <row r="16">
          <cell r="C16">
            <v>4</v>
          </cell>
          <cell r="D16">
            <v>5.7</v>
          </cell>
          <cell r="E16">
            <v>0.6020599913279624</v>
          </cell>
          <cell r="F16">
            <v>0.75587485567249146</v>
          </cell>
        </row>
        <row r="17">
          <cell r="C17">
            <v>5</v>
          </cell>
          <cell r="D17">
            <v>8.4</v>
          </cell>
          <cell r="E17">
            <v>0.69897000433601886</v>
          </cell>
          <cell r="F17">
            <v>0.9242792860618817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65AF7-C4C3-4A3B-ACCD-BBD333D30AD7}">
  <dimension ref="B2:O23"/>
  <sheetViews>
    <sheetView tabSelected="1" topLeftCell="A22" workbookViewId="0">
      <selection activeCell="M22" sqref="M22"/>
    </sheetView>
  </sheetViews>
  <sheetFormatPr baseColWidth="10" defaultRowHeight="15" x14ac:dyDescent="0.25"/>
  <cols>
    <col min="13" max="13" width="15.5703125" customWidth="1"/>
  </cols>
  <sheetData>
    <row r="2" spans="2:15" x14ac:dyDescent="0.25">
      <c r="B2" t="s">
        <v>0</v>
      </c>
    </row>
    <row r="4" spans="2:15" x14ac:dyDescent="0.25">
      <c r="B4" t="s">
        <v>1</v>
      </c>
      <c r="C4" t="s">
        <v>2</v>
      </c>
    </row>
    <row r="5" spans="2:15" x14ac:dyDescent="0.25">
      <c r="B5">
        <v>1</v>
      </c>
      <c r="C5">
        <v>0.5</v>
      </c>
    </row>
    <row r="6" spans="2:15" x14ac:dyDescent="0.25">
      <c r="B6">
        <v>2</v>
      </c>
      <c r="C6">
        <v>1.7</v>
      </c>
    </row>
    <row r="7" spans="2:15" x14ac:dyDescent="0.25">
      <c r="B7">
        <v>3</v>
      </c>
      <c r="C7">
        <v>3.4</v>
      </c>
    </row>
    <row r="8" spans="2:15" x14ac:dyDescent="0.25">
      <c r="B8">
        <v>4</v>
      </c>
      <c r="C8">
        <v>5.7</v>
      </c>
    </row>
    <row r="9" spans="2:15" x14ac:dyDescent="0.25">
      <c r="B9">
        <v>5</v>
      </c>
      <c r="C9">
        <v>8.4</v>
      </c>
    </row>
    <row r="10" spans="2:15" ht="15.75" thickBot="1" x14ac:dyDescent="0.3">
      <c r="L10" s="1" t="s">
        <v>3</v>
      </c>
      <c r="M10" s="2"/>
    </row>
    <row r="11" spans="2:15" x14ac:dyDescent="0.25">
      <c r="B11" t="s">
        <v>4</v>
      </c>
      <c r="H11" s="3" t="s">
        <v>5</v>
      </c>
      <c r="I11" s="3" t="s">
        <v>28</v>
      </c>
      <c r="J11" s="3" t="s">
        <v>5</v>
      </c>
      <c r="K11" s="3" t="s">
        <v>29</v>
      </c>
      <c r="L11" s="4" t="s">
        <v>6</v>
      </c>
      <c r="M11" s="5" t="s">
        <v>7</v>
      </c>
    </row>
    <row r="12" spans="2:15" x14ac:dyDescent="0.25">
      <c r="B12" s="3" t="s">
        <v>8</v>
      </c>
      <c r="C12" s="3" t="s">
        <v>9</v>
      </c>
      <c r="D12" s="3" t="s">
        <v>10</v>
      </c>
      <c r="E12" s="3" t="s">
        <v>27</v>
      </c>
      <c r="F12" s="3" t="s">
        <v>25</v>
      </c>
      <c r="G12" s="3" t="s">
        <v>26</v>
      </c>
      <c r="H12" s="3" t="s">
        <v>11</v>
      </c>
      <c r="I12" s="3" t="s">
        <v>12</v>
      </c>
      <c r="J12" s="3" t="s">
        <v>11</v>
      </c>
      <c r="K12" s="3" t="s">
        <v>30</v>
      </c>
      <c r="L12" s="6" t="s">
        <v>6</v>
      </c>
      <c r="M12" s="7" t="str">
        <f>CONCATENATE(ROUND(M13,4),"+",ROUND(M14,4),"x")</f>
        <v>-1.0698+0.6853x</v>
      </c>
    </row>
    <row r="13" spans="2:15" x14ac:dyDescent="0.25">
      <c r="B13">
        <v>1</v>
      </c>
      <c r="C13" s="8">
        <f>B5</f>
        <v>1</v>
      </c>
      <c r="D13" s="8">
        <f>C5</f>
        <v>0.5</v>
      </c>
      <c r="E13" s="8">
        <f>LN(D13)</f>
        <v>-0.69314718055994529</v>
      </c>
      <c r="F13" s="8">
        <f>C13^2</f>
        <v>1</v>
      </c>
      <c r="G13" s="8">
        <f>E13*C13</f>
        <v>-0.69314718055994529</v>
      </c>
      <c r="H13" s="8">
        <f>(E13-$M$13-$M$14*C13)^2</f>
        <v>9.5245636426151359E-2</v>
      </c>
      <c r="I13" s="8">
        <f>(E13-$E$19)^2</f>
        <v>2.8195046148780238</v>
      </c>
      <c r="J13" s="8">
        <f>(D13-$M$19*EXP($M$20*C13))^2</f>
        <v>3.2678409630975083E-2</v>
      </c>
      <c r="K13" s="8">
        <f>(D13-$D$19)^2</f>
        <v>11.833600000000002</v>
      </c>
      <c r="L13" s="6" t="s">
        <v>13</v>
      </c>
      <c r="M13" s="9">
        <f>(E18*F18-C18*G18)/(C20*F18-C18^2)</f>
        <v>-1.069787832416206</v>
      </c>
    </row>
    <row r="14" spans="2:15" x14ac:dyDescent="0.25">
      <c r="B14">
        <f>B13+1</f>
        <v>2</v>
      </c>
      <c r="C14" s="8">
        <f t="shared" ref="C14:C17" si="0">B6</f>
        <v>2</v>
      </c>
      <c r="D14" s="8">
        <f>C6</f>
        <v>1.7</v>
      </c>
      <c r="E14" s="8">
        <f t="shared" ref="E14:E17" si="1">LN(D14)</f>
        <v>0.53062825106217038</v>
      </c>
      <c r="F14" s="8">
        <f t="shared" ref="F14:F17" si="2">C14^2</f>
        <v>4</v>
      </c>
      <c r="G14" s="8">
        <f t="shared" ref="G14:G17" si="3">E14*C14</f>
        <v>1.0612565021243408</v>
      </c>
      <c r="H14" s="8">
        <f t="shared" ref="H14:J17" si="4">(E14-$M$13-$M$14*C14)^2</f>
        <v>5.2852604933657274E-2</v>
      </c>
      <c r="I14" s="8">
        <f t="shared" ref="I14:J17" si="5">(E14-$E$19)^2</f>
        <v>0.20735512070284734</v>
      </c>
      <c r="J14" s="8">
        <f t="shared" ref="J14:J17" si="6">(D14-$M$19*EXP($M$20*C14))^2</f>
        <v>0.12190828549295973</v>
      </c>
      <c r="K14" s="8">
        <f>(D14-$D$19)^2</f>
        <v>5.0176000000000007</v>
      </c>
      <c r="L14" s="6" t="s">
        <v>14</v>
      </c>
      <c r="M14" s="9">
        <f>(C20*G18-E18*C18)/(C20*F18-C18^2)</f>
        <v>0.68525956965967627</v>
      </c>
    </row>
    <row r="15" spans="2:15" x14ac:dyDescent="0.25">
      <c r="B15">
        <f t="shared" ref="B15:B17" si="7">B14+1</f>
        <v>3</v>
      </c>
      <c r="C15" s="8">
        <f t="shared" si="0"/>
        <v>3</v>
      </c>
      <c r="D15" s="8">
        <f>C7</f>
        <v>3.4</v>
      </c>
      <c r="E15" s="8">
        <f t="shared" si="1"/>
        <v>1.2237754316221157</v>
      </c>
      <c r="F15" s="8">
        <f t="shared" si="2"/>
        <v>9</v>
      </c>
      <c r="G15" s="8">
        <f t="shared" si="3"/>
        <v>3.671326294866347</v>
      </c>
      <c r="H15" s="8">
        <f t="shared" si="4"/>
        <v>5.6541494624745822E-2</v>
      </c>
      <c r="I15" s="8">
        <f t="shared" si="5"/>
        <v>5.6541494624745926E-2</v>
      </c>
      <c r="J15" s="8">
        <f t="shared" si="6"/>
        <v>0.5177283418092864</v>
      </c>
      <c r="K15" s="8">
        <f>(D15-$D$19)^2</f>
        <v>0.29160000000000053</v>
      </c>
      <c r="L15" s="6" t="s">
        <v>15</v>
      </c>
      <c r="M15" s="9">
        <f>H18</f>
        <v>0.26154153990415596</v>
      </c>
    </row>
    <row r="16" spans="2:15" x14ac:dyDescent="0.25">
      <c r="B16">
        <f t="shared" si="7"/>
        <v>4</v>
      </c>
      <c r="C16" s="8">
        <f t="shared" si="0"/>
        <v>4</v>
      </c>
      <c r="D16" s="8">
        <f>C8</f>
        <v>5.7</v>
      </c>
      <c r="E16" s="8">
        <f t="shared" si="1"/>
        <v>1.7404661748405046</v>
      </c>
      <c r="F16" s="8">
        <f t="shared" si="2"/>
        <v>16</v>
      </c>
      <c r="G16" s="8">
        <f t="shared" si="3"/>
        <v>6.9618646993620183</v>
      </c>
      <c r="H16" s="8">
        <f t="shared" si="4"/>
        <v>4.7908170881213567E-3</v>
      </c>
      <c r="I16" s="8">
        <f t="shared" si="5"/>
        <v>0.56923297571119702</v>
      </c>
      <c r="J16" s="8">
        <f t="shared" si="6"/>
        <v>0.14530236089035678</v>
      </c>
      <c r="K16" s="8">
        <f>(D16-$D$19)^2</f>
        <v>3.0975999999999995</v>
      </c>
      <c r="L16" s="6" t="s">
        <v>16</v>
      </c>
      <c r="M16" s="9">
        <f>I18</f>
        <v>4.9573483180058</v>
      </c>
      <c r="O16">
        <f>(K18-J18)/K18</f>
        <v>0.86400965781328232</v>
      </c>
    </row>
    <row r="17" spans="2:15" x14ac:dyDescent="0.25">
      <c r="B17">
        <f t="shared" si="7"/>
        <v>5</v>
      </c>
      <c r="C17" s="8">
        <f t="shared" si="0"/>
        <v>5</v>
      </c>
      <c r="D17" s="8">
        <f>C9</f>
        <v>8.4</v>
      </c>
      <c r="E17" s="8">
        <f t="shared" si="1"/>
        <v>2.1282317058492679</v>
      </c>
      <c r="F17" s="8">
        <f t="shared" si="2"/>
        <v>25</v>
      </c>
      <c r="G17" s="8">
        <f t="shared" si="3"/>
        <v>10.64115852924634</v>
      </c>
      <c r="H17" s="8">
        <f t="shared" si="4"/>
        <v>5.2110986831480161E-2</v>
      </c>
      <c r="I17" s="8">
        <f t="shared" si="5"/>
        <v>1.304714112088986</v>
      </c>
      <c r="J17" s="8">
        <f t="shared" si="6"/>
        <v>4.6399470148137736</v>
      </c>
      <c r="K17" s="8">
        <f>(D17-$D$19)^2</f>
        <v>19.8916</v>
      </c>
      <c r="L17" s="6" t="s">
        <v>17</v>
      </c>
      <c r="M17" s="9">
        <f>(M16-M15)/M16</f>
        <v>0.94724164550749845</v>
      </c>
    </row>
    <row r="18" spans="2:15" x14ac:dyDescent="0.25">
      <c r="B18" s="10" t="s">
        <v>18</v>
      </c>
      <c r="C18" s="11">
        <f>SUM(C13:C17)</f>
        <v>15</v>
      </c>
      <c r="D18" s="11">
        <f>SUM(D13:D17)</f>
        <v>19.700000000000003</v>
      </c>
      <c r="E18" s="11">
        <f>SUM(E13:E17)</f>
        <v>4.9299543828141132</v>
      </c>
      <c r="F18" s="11">
        <f>SUM(F13:F17)</f>
        <v>55</v>
      </c>
      <c r="G18" s="11">
        <f>SUM(G13:G17)</f>
        <v>21.642458845039101</v>
      </c>
      <c r="H18" s="11">
        <f>SUM(H13:H17)</f>
        <v>0.26154153990415596</v>
      </c>
      <c r="I18" s="11">
        <f>SUM(I13:I17)</f>
        <v>4.9573483180058</v>
      </c>
      <c r="J18" s="11">
        <f>SUM(J13:J17)</f>
        <v>5.4575644126373515</v>
      </c>
      <c r="K18" s="11">
        <f>SUM(K13:K17)</f>
        <v>40.132000000000005</v>
      </c>
      <c r="L18" s="12" t="s">
        <v>19</v>
      </c>
      <c r="M18" s="13">
        <f>M17^0.5</f>
        <v>0.97326339986023236</v>
      </c>
    </row>
    <row r="19" spans="2:15" x14ac:dyDescent="0.25">
      <c r="B19" t="s">
        <v>20</v>
      </c>
      <c r="D19" s="8">
        <f>AVERAGE(D13:D17)</f>
        <v>3.9400000000000004</v>
      </c>
      <c r="E19" s="8">
        <f t="shared" ref="E19" si="8">AVERAGE(E13:E17)</f>
        <v>0.98599087656282269</v>
      </c>
      <c r="L19" s="14" t="s">
        <v>21</v>
      </c>
      <c r="M19" s="15">
        <f>EXP(M13)</f>
        <v>0.3430813004278927</v>
      </c>
    </row>
    <row r="20" spans="2:15" x14ac:dyDescent="0.25">
      <c r="B20" t="s">
        <v>22</v>
      </c>
      <c r="C20" s="8">
        <f>B17</f>
        <v>5</v>
      </c>
      <c r="D20" s="8"/>
      <c r="E20" s="8"/>
      <c r="L20" s="12" t="s">
        <v>23</v>
      </c>
      <c r="M20" s="13">
        <f>M14</f>
        <v>0.68525956965967627</v>
      </c>
    </row>
    <row r="21" spans="2:15" x14ac:dyDescent="0.25">
      <c r="L21" s="16" t="s">
        <v>24</v>
      </c>
      <c r="M21" s="17" t="str">
        <f>CONCATENATE(ROUND(M19,4),"*e^",ROUND(M20,4),"x")</f>
        <v>0.3431*e^0.6853x</v>
      </c>
    </row>
    <row r="22" spans="2:15" x14ac:dyDescent="0.25">
      <c r="M22" s="8"/>
      <c r="O22">
        <f>RSQ(D13:D17,C13:C17)</f>
        <v>0.97687630818299587</v>
      </c>
    </row>
    <row r="23" spans="2:15" x14ac:dyDescent="0.25">
      <c r="M23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Huáscar Gutiérrez Castro</dc:creator>
  <cp:lastModifiedBy>Huáscar Gutiérrez Castro</cp:lastModifiedBy>
  <dcterms:created xsi:type="dcterms:W3CDTF">2023-05-31T23:07:28Z</dcterms:created>
  <dcterms:modified xsi:type="dcterms:W3CDTF">2023-06-01T23:08:20Z</dcterms:modified>
</cp:coreProperties>
</file>