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sc\Documents\notas de mètodos numèricos\"/>
    </mc:Choice>
  </mc:AlternateContent>
  <xr:revisionPtr revIDLastSave="0" documentId="8_{9794ADC4-41A6-4C03-A29F-FE3C8ED21040}" xr6:coauthVersionLast="47" xr6:coauthVersionMax="47" xr10:uidLastSave="{00000000-0000-0000-0000-000000000000}"/>
  <bookViews>
    <workbookView xWindow="-120" yWindow="-120" windowWidth="20730" windowHeight="11160" xr2:uid="{9F88FE00-88B4-44B0-AB01-B93674DD89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2" i="1" l="1"/>
  <c r="J14" i="1"/>
  <c r="J15" i="1"/>
  <c r="J16" i="1"/>
  <c r="J17" i="1"/>
  <c r="N21" i="1"/>
  <c r="J13" i="1"/>
  <c r="N20" i="1"/>
  <c r="N19" i="1"/>
  <c r="I14" i="1"/>
  <c r="I15" i="1"/>
  <c r="I16" i="1"/>
  <c r="I17" i="1"/>
  <c r="I13" i="1"/>
  <c r="N14" i="1"/>
  <c r="N13" i="1"/>
  <c r="H14" i="1"/>
  <c r="H15" i="1"/>
  <c r="H16" i="1"/>
  <c r="H17" i="1"/>
  <c r="H13" i="1"/>
  <c r="E19" i="1"/>
  <c r="F19" i="1"/>
  <c r="F18" i="1"/>
  <c r="E14" i="1"/>
  <c r="F14" i="1"/>
  <c r="E15" i="1"/>
  <c r="F15" i="1"/>
  <c r="E16" i="1"/>
  <c r="F16" i="1"/>
  <c r="E17" i="1"/>
  <c r="F17" i="1"/>
  <c r="F13" i="1"/>
  <c r="E13" i="1"/>
  <c r="D13" i="1"/>
  <c r="D14" i="1"/>
  <c r="D15" i="1"/>
  <c r="D16" i="1"/>
  <c r="D17" i="1"/>
  <c r="C14" i="1"/>
  <c r="C15" i="1"/>
  <c r="C16" i="1"/>
  <c r="C17" i="1"/>
  <c r="C13" i="1"/>
  <c r="B14" i="1"/>
  <c r="B15" i="1" s="1"/>
  <c r="B16" i="1" s="1"/>
  <c r="B17" i="1" s="1"/>
  <c r="C20" i="1" s="1"/>
  <c r="G16" i="1" l="1"/>
  <c r="G17" i="1"/>
  <c r="G15" i="1"/>
  <c r="G13" i="1"/>
  <c r="G14" i="1"/>
  <c r="E18" i="1"/>
  <c r="D18" i="1"/>
  <c r="D19" i="1"/>
  <c r="C18" i="1"/>
  <c r="H18" i="1" l="1"/>
  <c r="G18" i="1"/>
  <c r="J18" i="1" l="1"/>
  <c r="N16" i="1" s="1"/>
  <c r="I18" i="1" l="1"/>
  <c r="N15" i="1" s="1"/>
  <c r="N17" i="1" s="1"/>
  <c r="N18" i="1" s="1"/>
</calcChain>
</file>

<file path=xl/sharedStrings.xml><?xml version="1.0" encoding="utf-8"?>
<sst xmlns="http://schemas.openxmlformats.org/spreadsheetml/2006/main" count="31" uniqueCount="30">
  <si>
    <t>REGRESION EXPONENCIAL</t>
  </si>
  <si>
    <t>x</t>
  </si>
  <si>
    <t>y</t>
  </si>
  <si>
    <t>TABLA DE  CÁLCULO</t>
  </si>
  <si>
    <t>S_r</t>
  </si>
  <si>
    <t>S_t</t>
  </si>
  <si>
    <t>REGRESIÓN LINEAL</t>
  </si>
  <si>
    <t>i</t>
  </si>
  <si>
    <t>x_i</t>
  </si>
  <si>
    <t>y_i</t>
  </si>
  <si>
    <t>y =</t>
  </si>
  <si>
    <t>a_0 =</t>
  </si>
  <si>
    <t>a_1 =</t>
  </si>
  <si>
    <t>S_r=</t>
  </si>
  <si>
    <t>S_t=</t>
  </si>
  <si>
    <t>r^2=</t>
  </si>
  <si>
    <t>r=</t>
  </si>
  <si>
    <t>Σ</t>
  </si>
  <si>
    <t xml:space="preserve">promedio= </t>
  </si>
  <si>
    <t>n=</t>
  </si>
  <si>
    <t>u_i = log(x)</t>
  </si>
  <si>
    <t>w_i = log(y)</t>
  </si>
  <si>
    <t>u_i^2</t>
  </si>
  <si>
    <t>u_i*w_i</t>
  </si>
  <si>
    <t>(w_i-a_0-a_1*u_i)^2</t>
  </si>
  <si>
    <t>(w_i-w_prom)^2</t>
  </si>
  <si>
    <t>α</t>
  </si>
  <si>
    <t>β</t>
  </si>
  <si>
    <t>w =</t>
  </si>
  <si>
    <t>a_0 + a_1 *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</si>
</sst>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164" fontId="0" fillId="0" borderId="4" xfId="0" applyNumberFormat="1" applyBorder="1"/>
    <xf numFmtId="0" fontId="0" fillId="0" borderId="5" xfId="0" applyBorder="1"/>
    <xf numFmtId="164" fontId="0" fillId="0" borderId="6" xfId="0" applyNumberFormat="1" applyBorder="1"/>
    <xf numFmtId="0" fontId="3" fillId="0" borderId="7" xfId="0" applyFont="1" applyBorder="1"/>
    <xf numFmtId="164" fontId="0" fillId="0" borderId="7" xfId="0" applyNumberFormat="1" applyBorder="1"/>
    <xf numFmtId="0" fontId="0" fillId="0" borderId="8" xfId="0" applyFont="1" applyFill="1" applyBorder="1"/>
    <xf numFmtId="164" fontId="0" fillId="0" borderId="9" xfId="0" applyNumberFormat="1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BO"/>
              <a:t>Gráfico</a:t>
            </a:r>
            <a:r>
              <a:rPr lang="es-BO" baseline="0"/>
              <a:t> transformadas u Vs. w</a:t>
            </a:r>
          </a:p>
          <a:p>
            <a:pPr>
              <a:defRPr/>
            </a:pPr>
            <a:endParaRPr lang="es-BO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>
        <c:manualLayout>
          <c:layoutTarget val="inner"/>
          <c:xMode val="edge"/>
          <c:yMode val="edge"/>
          <c:x val="6.9201443569553808E-2"/>
          <c:y val="0.19341362743521734"/>
          <c:w val="0.86982567804024502"/>
          <c:h val="0.62095498410720973"/>
        </c:manualLayout>
      </c:layout>
      <c:scatterChart>
        <c:scatterStyle val="lineMarker"/>
        <c:varyColors val="0"/>
        <c:ser>
          <c:idx val="0"/>
          <c:order val="0"/>
          <c:tx>
            <c:v>puntos de dispersión transformados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B0F0"/>
                </a:solidFill>
              </a:ln>
              <a:effectLst/>
            </c:spPr>
          </c:marker>
          <c:trendline>
            <c:name>reg_lineal_transformada</c:name>
            <c:spPr>
              <a:ln w="19050" cap="rnd">
                <a:solidFill>
                  <a:schemeClr val="accent5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553237095363079"/>
                  <c:y val="0.6633466269843501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BO"/>
                </a:p>
              </c:txPr>
            </c:trendlineLbl>
          </c:trendline>
          <c:xVal>
            <c:numRef>
              <c:f>Hoja1!$E$13:$E$17</c:f>
              <c:numCache>
                <c:formatCode>0.0000</c:formatCode>
                <c:ptCount val="5"/>
                <c:pt idx="0">
                  <c:v>0</c:v>
                </c:pt>
                <c:pt idx="1">
                  <c:v>0.3010299956639812</c:v>
                </c:pt>
                <c:pt idx="2">
                  <c:v>0.47712125471966244</c:v>
                </c:pt>
                <c:pt idx="3">
                  <c:v>0.6020599913279624</c:v>
                </c:pt>
                <c:pt idx="4">
                  <c:v>0.69897000433601886</c:v>
                </c:pt>
              </c:numCache>
            </c:numRef>
          </c:xVal>
          <c:yVal>
            <c:numRef>
              <c:f>Hoja1!$F$13:$F$17</c:f>
              <c:numCache>
                <c:formatCode>0.0000</c:formatCode>
                <c:ptCount val="5"/>
                <c:pt idx="0">
                  <c:v>-0.3010299956639812</c:v>
                </c:pt>
                <c:pt idx="1">
                  <c:v>0.23044892137827391</c:v>
                </c:pt>
                <c:pt idx="2">
                  <c:v>0.53147891704225514</c:v>
                </c:pt>
                <c:pt idx="3">
                  <c:v>0.75587485567249146</c:v>
                </c:pt>
                <c:pt idx="4">
                  <c:v>0.9242792860618817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D7-4380-808C-00B7C54AE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3475839"/>
        <c:axId val="883476319"/>
      </c:scatterChart>
      <c:valAx>
        <c:axId val="883475839"/>
        <c:scaling>
          <c:orientation val="minMax"/>
          <c:min val="-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883476319"/>
        <c:crosses val="autoZero"/>
        <c:crossBetween val="midCat"/>
      </c:valAx>
      <c:valAx>
        <c:axId val="88347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8834758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7106867891513562"/>
          <c:y val="0.8559656149053797"/>
          <c:w val="0.33448687664041993"/>
          <c:h val="0.144034256086516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BO"/>
              <a:t>Gráfico</a:t>
            </a:r>
            <a:r>
              <a:rPr lang="es-BO" baseline="0"/>
              <a:t> x Vs. 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>
        <c:manualLayout>
          <c:layoutTarget val="inner"/>
          <c:xMode val="edge"/>
          <c:yMode val="edge"/>
          <c:x val="8.5553149606299214E-2"/>
          <c:y val="0.13306528728319894"/>
          <c:w val="0.85315441819772531"/>
          <c:h val="0.7090788852576273"/>
        </c:manualLayout>
      </c:layout>
      <c:scatterChart>
        <c:scatterStyle val="lineMarker"/>
        <c:varyColors val="0"/>
        <c:ser>
          <c:idx val="0"/>
          <c:order val="0"/>
          <c:tx>
            <c:v>puntos de dispersión</c:v>
          </c:tx>
          <c:spPr>
            <a:ln w="19050" cap="rnd">
              <a:solidFill>
                <a:srgbClr val="FFC000">
                  <a:alpha val="76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trendline>
            <c:name>reg_polinómica</c:name>
            <c:spPr>
              <a:ln w="19050" cap="rnd">
                <a:solidFill>
                  <a:schemeClr val="accent2">
                    <a:alpha val="73000"/>
                  </a:schemeClr>
                </a:solidFill>
                <a:prstDash val="solid"/>
              </a:ln>
              <a:effectLst/>
            </c:spPr>
            <c:trendlineType val="power"/>
            <c:forward val="1"/>
            <c:backward val="1"/>
            <c:dispRSqr val="1"/>
            <c:dispEq val="1"/>
            <c:trendlineLbl>
              <c:layout>
                <c:manualLayout>
                  <c:x val="-4.3402012248468944E-2"/>
                  <c:y val="0.72437886641549476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BO"/>
                </a:p>
              </c:txPr>
            </c:trendlineLbl>
          </c:trendline>
          <c:xVal>
            <c:numRef>
              <c:f>Hoja1!$C$13:$C$17</c:f>
              <c:numCache>
                <c:formatCode>0.0000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Hoja1!$D$13:$D$17</c:f>
              <c:numCache>
                <c:formatCode>0.0000</c:formatCode>
                <c:ptCount val="5"/>
                <c:pt idx="0">
                  <c:v>0.5</c:v>
                </c:pt>
                <c:pt idx="1">
                  <c:v>1.7</c:v>
                </c:pt>
                <c:pt idx="2">
                  <c:v>3.4</c:v>
                </c:pt>
                <c:pt idx="3">
                  <c:v>5.7</c:v>
                </c:pt>
                <c:pt idx="4">
                  <c:v>8.4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67-45BD-88DE-D139089A8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112639"/>
        <c:axId val="872857103"/>
      </c:scatterChart>
      <c:valAx>
        <c:axId val="885112639"/>
        <c:scaling>
          <c:orientation val="minMax"/>
          <c:max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872857103"/>
        <c:crosses val="autoZero"/>
        <c:crossBetween val="midCat"/>
      </c:valAx>
      <c:valAx>
        <c:axId val="872857103"/>
        <c:scaling>
          <c:orientation val="minMax"/>
          <c:max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885112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0337423447069121"/>
          <c:y val="0.855785085562209"/>
          <c:w val="0.29576465441819771"/>
          <c:h val="0.121083442398301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309129</xdr:colOff>
      <xdr:row>21</xdr:row>
      <xdr:rowOff>39399</xdr:rowOff>
    </xdr:from>
    <xdr:to>
      <xdr:col>7</xdr:col>
      <xdr:colOff>309129</xdr:colOff>
      <xdr:row>39</xdr:row>
      <xdr:rowOff>175780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2396CEF-7434-C4CA-7DA6-CF4B4FBCD9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756396</xdr:colOff>
      <xdr:row>21</xdr:row>
      <xdr:rowOff>57148</xdr:rowOff>
    </xdr:from>
    <xdr:to>
      <xdr:col>13</xdr:col>
      <xdr:colOff>756396</xdr:colOff>
      <xdr:row>39</xdr:row>
      <xdr:rowOff>168087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D092A4D-97E7-A7C8-A022-17793DEBA1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49623-C1B4-4B78-B632-5260D2AA0002}">
  <dimension ref="B2:N23"/>
  <sheetViews>
    <sheetView tabSelected="1" topLeftCell="C1" zoomScaleNormal="100" workbookViewId="0">
      <selection activeCell="J48" sqref="J48"/>
    </sheetView>
  </sheetViews>
  <sheetFormatPr baseColWidth="10" defaultRowHeight="15" x14ac:dyDescent="0.25"/>
  <cols>
    <col min="14" max="14" width="15.5703125" customWidth="1"/>
  </cols>
  <sheetData>
    <row r="2" spans="2:14" x14ac:dyDescent="0.25">
      <c r="B2" t="s">
        <v>0</v>
      </c>
    </row>
    <row r="4" spans="2:14" x14ac:dyDescent="0.25">
      <c r="B4" t="s">
        <v>1</v>
      </c>
      <c r="C4" t="s">
        <v>2</v>
      </c>
    </row>
    <row r="5" spans="2:14" x14ac:dyDescent="0.25">
      <c r="B5">
        <v>1</v>
      </c>
      <c r="C5">
        <v>0.5</v>
      </c>
    </row>
    <row r="6" spans="2:14" x14ac:dyDescent="0.25">
      <c r="B6">
        <v>2</v>
      </c>
      <c r="C6">
        <v>1.7</v>
      </c>
    </row>
    <row r="7" spans="2:14" x14ac:dyDescent="0.25">
      <c r="B7">
        <v>3</v>
      </c>
      <c r="C7">
        <v>3.4</v>
      </c>
    </row>
    <row r="8" spans="2:14" x14ac:dyDescent="0.25">
      <c r="B8">
        <v>4</v>
      </c>
      <c r="C8">
        <v>5.7</v>
      </c>
    </row>
    <row r="9" spans="2:14" x14ac:dyDescent="0.25">
      <c r="B9">
        <v>5</v>
      </c>
      <c r="C9">
        <v>8.4</v>
      </c>
    </row>
    <row r="10" spans="2:14" ht="15.75" thickBot="1" x14ac:dyDescent="0.3">
      <c r="M10" s="2" t="s">
        <v>6</v>
      </c>
      <c r="N10" s="3"/>
    </row>
    <row r="11" spans="2:14" x14ac:dyDescent="0.25">
      <c r="B11" t="s">
        <v>3</v>
      </c>
      <c r="I11" s="1" t="s">
        <v>4</v>
      </c>
      <c r="J11" s="1" t="s">
        <v>5</v>
      </c>
      <c r="M11" s="4" t="s">
        <v>28</v>
      </c>
      <c r="N11" s="5" t="s">
        <v>29</v>
      </c>
    </row>
    <row r="12" spans="2:14" x14ac:dyDescent="0.25">
      <c r="B12" s="1" t="s">
        <v>7</v>
      </c>
      <c r="C12" s="1" t="s">
        <v>8</v>
      </c>
      <c r="D12" s="1" t="s">
        <v>9</v>
      </c>
      <c r="E12" s="1" t="s">
        <v>20</v>
      </c>
      <c r="F12" s="1" t="s">
        <v>21</v>
      </c>
      <c r="G12" s="1" t="s">
        <v>22</v>
      </c>
      <c r="H12" s="1" t="s">
        <v>23</v>
      </c>
      <c r="I12" s="1" t="s">
        <v>24</v>
      </c>
      <c r="J12" s="1" t="s">
        <v>25</v>
      </c>
      <c r="M12" s="7" t="s">
        <v>28</v>
      </c>
      <c r="N12" s="8" t="str">
        <f>CONCATENATE(ROUND(N13,4),"+",ROUND(N14,4),"u")</f>
        <v>-0.3002+1.7517u</v>
      </c>
    </row>
    <row r="13" spans="2:14" x14ac:dyDescent="0.25">
      <c r="B13">
        <v>1</v>
      </c>
      <c r="C13" s="6">
        <f>B5</f>
        <v>1</v>
      </c>
      <c r="D13" s="6">
        <f>C5</f>
        <v>0.5</v>
      </c>
      <c r="E13" s="6">
        <f>LOG10(C13)</f>
        <v>0</v>
      </c>
      <c r="F13" s="6">
        <f>LOG10(D13)</f>
        <v>-0.3010299956639812</v>
      </c>
      <c r="G13" s="6">
        <f>E13^2</f>
        <v>0</v>
      </c>
      <c r="H13" s="6">
        <f>F13*E13</f>
        <v>0</v>
      </c>
      <c r="I13" s="6">
        <f>(F13-$N$13-$N$14*E13)^2</f>
        <v>6.5642581280008743E-7</v>
      </c>
      <c r="J13" s="6">
        <f>(F13-$F$19)^2</f>
        <v>0.53179155014422097</v>
      </c>
      <c r="M13" s="7" t="s">
        <v>11</v>
      </c>
      <c r="N13" s="9">
        <f>(F18*G18-E18*H18)/(C20*G18-E18^2)</f>
        <v>-0.30021979456993103</v>
      </c>
    </row>
    <row r="14" spans="2:14" x14ac:dyDescent="0.25">
      <c r="B14">
        <f>B13+1</f>
        <v>2</v>
      </c>
      <c r="C14" s="6">
        <f t="shared" ref="C14:D17" si="0">B6</f>
        <v>2</v>
      </c>
      <c r="D14" s="6">
        <f>C6</f>
        <v>1.7</v>
      </c>
      <c r="E14" s="6">
        <f t="shared" ref="E14:E17" si="1">LOG10(C14)</f>
        <v>0.3010299956639812</v>
      </c>
      <c r="F14" s="6">
        <f t="shared" ref="F14:F17" si="2">LOG10(D14)</f>
        <v>0.23044892137827391</v>
      </c>
      <c r="G14" s="6">
        <f>E14^2</f>
        <v>9.0619058289456544E-2</v>
      </c>
      <c r="H14" s="6">
        <f t="shared" ref="H14:H17" si="3">F14*E14</f>
        <v>6.9372037803270933E-2</v>
      </c>
      <c r="I14" s="6">
        <f>(F14-$N$13-$N$14*E14)^2</f>
        <v>1.120477721456319E-5</v>
      </c>
      <c r="J14" s="6">
        <f t="shared" ref="J14:J17" si="4">(F14-$F$19)^2</f>
        <v>3.910960119981207E-2</v>
      </c>
      <c r="M14" s="7" t="s">
        <v>12</v>
      </c>
      <c r="N14" s="9">
        <f>(C20*H18-F18*E18)/(C20*G18-E18^2)</f>
        <v>1.7517236480773599</v>
      </c>
    </row>
    <row r="15" spans="2:14" x14ac:dyDescent="0.25">
      <c r="B15">
        <f t="shared" ref="B15:B17" si="5">B14+1</f>
        <v>3</v>
      </c>
      <c r="C15" s="6">
        <f t="shared" si="0"/>
        <v>3</v>
      </c>
      <c r="D15" s="6">
        <f>C7</f>
        <v>3.4</v>
      </c>
      <c r="E15" s="6">
        <f t="shared" si="1"/>
        <v>0.47712125471966244</v>
      </c>
      <c r="F15" s="6">
        <f t="shared" si="2"/>
        <v>0.53147891704225514</v>
      </c>
      <c r="G15" s="6">
        <f>E15^2</f>
        <v>0.227644691705265</v>
      </c>
      <c r="H15" s="6">
        <f t="shared" si="3"/>
        <v>0.25357988775624818</v>
      </c>
      <c r="I15" s="6">
        <f>(F15-$N$13-$N$14*E15)^2</f>
        <v>1.6694360465025335E-5</v>
      </c>
      <c r="J15" s="6">
        <f t="shared" si="4"/>
        <v>1.0664387252746387E-2</v>
      </c>
      <c r="M15" s="7" t="s">
        <v>13</v>
      </c>
      <c r="N15" s="9">
        <f>I18</f>
        <v>3.0673021451743481E-5</v>
      </c>
    </row>
    <row r="16" spans="2:14" x14ac:dyDescent="0.25">
      <c r="B16">
        <f t="shared" si="5"/>
        <v>4</v>
      </c>
      <c r="C16" s="6">
        <f t="shared" si="0"/>
        <v>4</v>
      </c>
      <c r="D16" s="6">
        <f>C8</f>
        <v>5.7</v>
      </c>
      <c r="E16" s="6">
        <f t="shared" si="1"/>
        <v>0.6020599913279624</v>
      </c>
      <c r="F16" s="6">
        <f t="shared" si="2"/>
        <v>0.75587485567249146</v>
      </c>
      <c r="G16" s="6">
        <f>E16^2</f>
        <v>0.36247623315782618</v>
      </c>
      <c r="H16" s="6">
        <f t="shared" si="3"/>
        <v>0.45508200905120505</v>
      </c>
      <c r="I16" s="6">
        <f>(F16-$N$13-$N$14*E16)^2</f>
        <v>2.1080887377263594E-6</v>
      </c>
      <c r="J16" s="6">
        <f t="shared" si="4"/>
        <v>0.10736399754385971</v>
      </c>
      <c r="M16" s="7" t="s">
        <v>14</v>
      </c>
      <c r="N16" s="9">
        <f>J18</f>
        <v>0.93501387893674404</v>
      </c>
    </row>
    <row r="17" spans="2:14" x14ac:dyDescent="0.25">
      <c r="B17">
        <f t="shared" si="5"/>
        <v>5</v>
      </c>
      <c r="C17" s="6">
        <f t="shared" si="0"/>
        <v>5</v>
      </c>
      <c r="D17" s="6">
        <f>C9</f>
        <v>8.4</v>
      </c>
      <c r="E17" s="6">
        <f t="shared" si="1"/>
        <v>0.69897000433601886</v>
      </c>
      <c r="F17" s="6">
        <f t="shared" si="2"/>
        <v>0.9242792860618817</v>
      </c>
      <c r="G17" s="6">
        <f>E17^2</f>
        <v>0.4885590669614942</v>
      </c>
      <c r="H17" s="6">
        <f t="shared" si="3"/>
        <v>0.64604349658636584</v>
      </c>
      <c r="I17" s="6">
        <f>(F17-$N$13-$N$14*E17)^2</f>
        <v>9.3692216285036733E-9</v>
      </c>
      <c r="J17" s="6">
        <f t="shared" si="4"/>
        <v>0.2460843427961048</v>
      </c>
      <c r="M17" s="7" t="s">
        <v>15</v>
      </c>
      <c r="N17" s="9">
        <f>(N16-N15)/N16</f>
        <v>0.99996719511641197</v>
      </c>
    </row>
    <row r="18" spans="2:14" x14ac:dyDescent="0.25">
      <c r="B18" s="12" t="s">
        <v>17</v>
      </c>
      <c r="C18" s="13">
        <f>SUM(C13:C17)</f>
        <v>15</v>
      </c>
      <c r="D18" s="13">
        <f>SUM(D13:D17)</f>
        <v>19.700000000000003</v>
      </c>
      <c r="E18" s="13">
        <f>SUM(E13:E17)</f>
        <v>2.0791812460476247</v>
      </c>
      <c r="F18" s="13">
        <f>SUM(F13:F17)</f>
        <v>2.1410519844909208</v>
      </c>
      <c r="G18" s="13">
        <f>SUM(G13:G17)</f>
        <v>1.1692990501140419</v>
      </c>
      <c r="H18" s="13">
        <f>SUM(H13:H17)</f>
        <v>1.4240774311970901</v>
      </c>
      <c r="I18" s="13">
        <f>SUM(I13:I17)</f>
        <v>3.0673021451743481E-5</v>
      </c>
      <c r="J18" s="13">
        <f>SUM(J13:J17)</f>
        <v>0.93501387893674404</v>
      </c>
      <c r="M18" s="10" t="s">
        <v>16</v>
      </c>
      <c r="N18" s="11">
        <f>N17^0.5</f>
        <v>0.9999835974236837</v>
      </c>
    </row>
    <row r="19" spans="2:14" x14ac:dyDescent="0.25">
      <c r="B19" t="s">
        <v>18</v>
      </c>
      <c r="D19" s="6">
        <f>AVERAGE(D13:D17)</f>
        <v>3.9400000000000004</v>
      </c>
      <c r="E19" s="6">
        <f t="shared" ref="E19:F19" si="6">AVERAGE(E13:E17)</f>
        <v>0.41583624920952494</v>
      </c>
      <c r="F19" s="6">
        <f t="shared" si="6"/>
        <v>0.42821039689818419</v>
      </c>
      <c r="M19" s="14" t="s">
        <v>26</v>
      </c>
      <c r="N19" s="15">
        <f>POWER(10,N13)</f>
        <v>0.50093364909774885</v>
      </c>
    </row>
    <row r="20" spans="2:14" x14ac:dyDescent="0.25">
      <c r="B20" t="s">
        <v>19</v>
      </c>
      <c r="C20" s="6">
        <f>B17</f>
        <v>5</v>
      </c>
      <c r="D20" s="6"/>
      <c r="E20" s="6"/>
      <c r="F20" s="6"/>
      <c r="M20" s="10" t="s">
        <v>27</v>
      </c>
      <c r="N20" s="11">
        <f>N14</f>
        <v>1.7517236480773599</v>
      </c>
    </row>
    <row r="21" spans="2:14" x14ac:dyDescent="0.25">
      <c r="M21" s="16" t="s">
        <v>10</v>
      </c>
      <c r="N21" s="17" t="str">
        <f>CONCATENATE(ROUND(N19,4),"*x^",ROUND(N20,4))</f>
        <v>0.5009*x^1.7517</v>
      </c>
    </row>
    <row r="22" spans="2:14" x14ac:dyDescent="0.25">
      <c r="N22" s="6"/>
    </row>
    <row r="23" spans="2:14" x14ac:dyDescent="0.25">
      <c r="N23" s="6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Huáscar Gutiérrez Castro</dc:creator>
  <cp:lastModifiedBy>Huáscar Gutiérrez Castro</cp:lastModifiedBy>
  <dcterms:created xsi:type="dcterms:W3CDTF">2023-05-31T22:19:26Z</dcterms:created>
  <dcterms:modified xsi:type="dcterms:W3CDTF">2023-06-01T23:08:44Z</dcterms:modified>
</cp:coreProperties>
</file>