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455" firstSheet="6" activeTab="7"/>
  </bookViews>
  <sheets>
    <sheet name="data penelitian" sheetId="1" r:id="rId1"/>
    <sheet name="perhitungan pusat cluster" sheetId="2" r:id="rId2"/>
    <sheet name="Perhitungan Fungsi Obyektif" sheetId="3" r:id="rId3"/>
    <sheet name="Menghitung perubahan matrisk pa" sheetId="4" r:id="rId4"/>
    <sheet name="daTA TERBARU FCM YANG OK BGT" sheetId="6" r:id="rId5"/>
    <sheet name="PERHITUNGAN PUSAT CLUSTER.OK" sheetId="7" r:id="rId6"/>
    <sheet name="PERHITUNGAN PUSAT OBJECTIVE.OK" sheetId="8" r:id="rId7"/>
    <sheet name="MENGHITUNG PERUBAHAN MATRIKS PA" sheetId="9" r:id="rId8"/>
  </sheets>
  <calcPr calcId="145621"/>
</workbook>
</file>

<file path=xl/calcChain.xml><?xml version="1.0" encoding="utf-8"?>
<calcChain xmlns="http://schemas.openxmlformats.org/spreadsheetml/2006/main">
  <c r="M8" i="9" l="1"/>
  <c r="I82" i="9" l="1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I9" i="8"/>
  <c r="J9" i="8" s="1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19" i="8"/>
  <c r="J19" i="8" s="1"/>
  <c r="I20" i="8"/>
  <c r="J20" i="8" s="1"/>
  <c r="I21" i="8"/>
  <c r="J21" i="8" s="1"/>
  <c r="I22" i="8"/>
  <c r="J22" i="8" s="1"/>
  <c r="I23" i="8"/>
  <c r="J23" i="8" s="1"/>
  <c r="I24" i="8"/>
  <c r="J24" i="8" s="1"/>
  <c r="I25" i="8"/>
  <c r="J25" i="8" s="1"/>
  <c r="I26" i="8"/>
  <c r="J26" i="8" s="1"/>
  <c r="I27" i="8"/>
  <c r="J27" i="8" s="1"/>
  <c r="I28" i="8"/>
  <c r="J28" i="8" s="1"/>
  <c r="I29" i="8"/>
  <c r="J29" i="8" s="1"/>
  <c r="I30" i="8"/>
  <c r="J30" i="8" s="1"/>
  <c r="I31" i="8"/>
  <c r="J31" i="8" s="1"/>
  <c r="I32" i="8"/>
  <c r="J32" i="8" s="1"/>
  <c r="I33" i="8"/>
  <c r="J33" i="8" s="1"/>
  <c r="I34" i="8"/>
  <c r="J34" i="8" s="1"/>
  <c r="I35" i="8"/>
  <c r="J35" i="8" s="1"/>
  <c r="I36" i="8"/>
  <c r="J36" i="8" s="1"/>
  <c r="I37" i="8"/>
  <c r="J37" i="8" s="1"/>
  <c r="I38" i="8"/>
  <c r="J38" i="8" s="1"/>
  <c r="I39" i="8"/>
  <c r="J39" i="8" s="1"/>
  <c r="I40" i="8"/>
  <c r="J40" i="8" s="1"/>
  <c r="I41" i="8"/>
  <c r="J41" i="8" s="1"/>
  <c r="I42" i="8"/>
  <c r="J42" i="8" s="1"/>
  <c r="I43" i="8"/>
  <c r="J43" i="8" s="1"/>
  <c r="I44" i="8"/>
  <c r="J44" i="8" s="1"/>
  <c r="I45" i="8"/>
  <c r="J45" i="8" s="1"/>
  <c r="I46" i="8"/>
  <c r="J46" i="8" s="1"/>
  <c r="I47" i="8"/>
  <c r="J47" i="8" s="1"/>
  <c r="I48" i="8"/>
  <c r="J48" i="8" s="1"/>
  <c r="I49" i="8"/>
  <c r="J49" i="8" s="1"/>
  <c r="I50" i="8"/>
  <c r="J50" i="8" s="1"/>
  <c r="I51" i="8"/>
  <c r="J51" i="8" s="1"/>
  <c r="I52" i="8"/>
  <c r="J52" i="8" s="1"/>
  <c r="I53" i="8"/>
  <c r="J53" i="8" s="1"/>
  <c r="I54" i="8"/>
  <c r="J54" i="8" s="1"/>
  <c r="I55" i="8"/>
  <c r="J55" i="8" s="1"/>
  <c r="I56" i="8"/>
  <c r="J56" i="8" s="1"/>
  <c r="I57" i="8"/>
  <c r="J57" i="8" s="1"/>
  <c r="I58" i="8"/>
  <c r="J58" i="8" s="1"/>
  <c r="I59" i="8"/>
  <c r="J59" i="8" s="1"/>
  <c r="I60" i="8"/>
  <c r="J60" i="8" s="1"/>
  <c r="I61" i="8"/>
  <c r="J61" i="8" s="1"/>
  <c r="I62" i="8"/>
  <c r="J62" i="8" s="1"/>
  <c r="I63" i="8"/>
  <c r="J63" i="8" s="1"/>
  <c r="I64" i="8"/>
  <c r="J64" i="8" s="1"/>
  <c r="I65" i="8"/>
  <c r="J65" i="8" s="1"/>
  <c r="I66" i="8"/>
  <c r="J66" i="8" s="1"/>
  <c r="I67" i="8"/>
  <c r="J67" i="8" s="1"/>
  <c r="I68" i="8"/>
  <c r="J68" i="8" s="1"/>
  <c r="I69" i="8"/>
  <c r="J69" i="8" s="1"/>
  <c r="I70" i="8"/>
  <c r="J70" i="8" s="1"/>
  <c r="I71" i="8"/>
  <c r="J71" i="8" s="1"/>
  <c r="I72" i="8"/>
  <c r="J72" i="8" s="1"/>
  <c r="I73" i="8"/>
  <c r="J73" i="8" s="1"/>
  <c r="I74" i="8"/>
  <c r="J74" i="8" s="1"/>
  <c r="I75" i="8"/>
  <c r="J75" i="8" s="1"/>
  <c r="I76" i="8"/>
  <c r="J76" i="8" s="1"/>
  <c r="I77" i="8"/>
  <c r="J77" i="8" s="1"/>
  <c r="I78" i="8"/>
  <c r="J78" i="8" s="1"/>
  <c r="I79" i="8"/>
  <c r="J79" i="8" s="1"/>
  <c r="I80" i="8"/>
  <c r="J80" i="8" s="1"/>
  <c r="I81" i="8"/>
  <c r="J81" i="8" s="1"/>
  <c r="I82" i="8"/>
  <c r="J82" i="8" s="1"/>
  <c r="F81" i="8"/>
  <c r="I8" i="8"/>
  <c r="C82" i="8"/>
  <c r="F82" i="8" s="1"/>
  <c r="C81" i="8"/>
  <c r="C80" i="8"/>
  <c r="F80" i="8" s="1"/>
  <c r="C79" i="8"/>
  <c r="F79" i="8" s="1"/>
  <c r="C78" i="8"/>
  <c r="F78" i="8" s="1"/>
  <c r="C77" i="8"/>
  <c r="F77" i="8" s="1"/>
  <c r="C76" i="8"/>
  <c r="F76" i="8" s="1"/>
  <c r="C75" i="8"/>
  <c r="F75" i="8" s="1"/>
  <c r="C74" i="8"/>
  <c r="F74" i="8" s="1"/>
  <c r="C73" i="8"/>
  <c r="F73" i="8" s="1"/>
  <c r="C72" i="8"/>
  <c r="F72" i="8" s="1"/>
  <c r="C71" i="8"/>
  <c r="F71" i="8" s="1"/>
  <c r="C70" i="8"/>
  <c r="F70" i="8" s="1"/>
  <c r="C69" i="8"/>
  <c r="F69" i="8" s="1"/>
  <c r="C68" i="8"/>
  <c r="F68" i="8" s="1"/>
  <c r="C67" i="8"/>
  <c r="F67" i="8" s="1"/>
  <c r="C66" i="8"/>
  <c r="F66" i="8" s="1"/>
  <c r="C65" i="8"/>
  <c r="F65" i="8" s="1"/>
  <c r="C64" i="8"/>
  <c r="F64" i="8" s="1"/>
  <c r="C63" i="8"/>
  <c r="F63" i="8" s="1"/>
  <c r="C62" i="8"/>
  <c r="F62" i="8" s="1"/>
  <c r="C61" i="8"/>
  <c r="F61" i="8" s="1"/>
  <c r="C60" i="8"/>
  <c r="F60" i="8" s="1"/>
  <c r="C59" i="8"/>
  <c r="F59" i="8" s="1"/>
  <c r="C58" i="8"/>
  <c r="F58" i="8" s="1"/>
  <c r="C57" i="8"/>
  <c r="F57" i="8" s="1"/>
  <c r="C56" i="8"/>
  <c r="F56" i="8" s="1"/>
  <c r="C55" i="8"/>
  <c r="F55" i="8" s="1"/>
  <c r="C54" i="8"/>
  <c r="F54" i="8" s="1"/>
  <c r="C53" i="8"/>
  <c r="F53" i="8" s="1"/>
  <c r="C52" i="8"/>
  <c r="F52" i="8" s="1"/>
  <c r="C51" i="8"/>
  <c r="F51" i="8" s="1"/>
  <c r="C50" i="8"/>
  <c r="F50" i="8" s="1"/>
  <c r="C49" i="8"/>
  <c r="F49" i="8" s="1"/>
  <c r="C48" i="8"/>
  <c r="F48" i="8" s="1"/>
  <c r="C47" i="8"/>
  <c r="F47" i="8" s="1"/>
  <c r="C46" i="8"/>
  <c r="F46" i="8" s="1"/>
  <c r="C45" i="8"/>
  <c r="F45" i="8" s="1"/>
  <c r="C44" i="8"/>
  <c r="F44" i="8" s="1"/>
  <c r="C43" i="8"/>
  <c r="F43" i="8" s="1"/>
  <c r="C42" i="8"/>
  <c r="F42" i="8" s="1"/>
  <c r="C41" i="8"/>
  <c r="F41" i="8" s="1"/>
  <c r="C40" i="8"/>
  <c r="F40" i="8" s="1"/>
  <c r="C39" i="8"/>
  <c r="F39" i="8" s="1"/>
  <c r="C38" i="8"/>
  <c r="F38" i="8" s="1"/>
  <c r="C37" i="8"/>
  <c r="F37" i="8" s="1"/>
  <c r="C36" i="8"/>
  <c r="F36" i="8" s="1"/>
  <c r="C35" i="8"/>
  <c r="F35" i="8" s="1"/>
  <c r="C34" i="8"/>
  <c r="F34" i="8" s="1"/>
  <c r="C33" i="8"/>
  <c r="F33" i="8" s="1"/>
  <c r="C32" i="8"/>
  <c r="F32" i="8" s="1"/>
  <c r="C31" i="8"/>
  <c r="F31" i="8" s="1"/>
  <c r="C30" i="8"/>
  <c r="F30" i="8" s="1"/>
  <c r="C29" i="8"/>
  <c r="F29" i="8" s="1"/>
  <c r="C28" i="8"/>
  <c r="F28" i="8" s="1"/>
  <c r="C27" i="8"/>
  <c r="F27" i="8" s="1"/>
  <c r="C26" i="8"/>
  <c r="F26" i="8" s="1"/>
  <c r="C25" i="8"/>
  <c r="F25" i="8" s="1"/>
  <c r="C24" i="8"/>
  <c r="F24" i="8" s="1"/>
  <c r="C23" i="8"/>
  <c r="F23" i="8" s="1"/>
  <c r="C22" i="8"/>
  <c r="F22" i="8" s="1"/>
  <c r="C21" i="8"/>
  <c r="F21" i="8" s="1"/>
  <c r="C20" i="8"/>
  <c r="F20" i="8" s="1"/>
  <c r="M20" i="8" s="1"/>
  <c r="C19" i="8"/>
  <c r="F19" i="8" s="1"/>
  <c r="C18" i="8"/>
  <c r="F18" i="8" s="1"/>
  <c r="C17" i="8"/>
  <c r="F17" i="8" s="1"/>
  <c r="C16" i="8"/>
  <c r="F16" i="8" s="1"/>
  <c r="C15" i="8"/>
  <c r="F15" i="8" s="1"/>
  <c r="C14" i="8"/>
  <c r="F14" i="8" s="1"/>
  <c r="C13" i="8"/>
  <c r="F13" i="8" s="1"/>
  <c r="C12" i="8"/>
  <c r="F12" i="8" s="1"/>
  <c r="C11" i="8"/>
  <c r="F11" i="8" s="1"/>
  <c r="C10" i="8"/>
  <c r="F10" i="8" s="1"/>
  <c r="C9" i="8"/>
  <c r="F9" i="8" s="1"/>
  <c r="C8" i="8"/>
  <c r="F8" i="8" s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163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88" i="6"/>
  <c r="B163" i="6"/>
  <c r="F8" i="9"/>
  <c r="G8" i="9" s="1"/>
  <c r="D8" i="2"/>
  <c r="F82" i="7"/>
  <c r="U15" i="4"/>
  <c r="T12" i="4"/>
  <c r="T13" i="4"/>
  <c r="T14" i="4"/>
  <c r="T15" i="4"/>
  <c r="T16" i="4"/>
  <c r="T17" i="4"/>
  <c r="T18" i="4"/>
  <c r="T19" i="4"/>
  <c r="S12" i="4"/>
  <c r="U12" i="4" s="1"/>
  <c r="W12" i="4" s="1"/>
  <c r="S13" i="4"/>
  <c r="S14" i="4"/>
  <c r="U14" i="4" s="1"/>
  <c r="S15" i="4"/>
  <c r="S16" i="4"/>
  <c r="U16" i="4" s="1"/>
  <c r="W16" i="4" s="1"/>
  <c r="S17" i="4"/>
  <c r="S18" i="4"/>
  <c r="U18" i="4" s="1"/>
  <c r="S19" i="4"/>
  <c r="K19" i="4"/>
  <c r="L19" i="4" s="1"/>
  <c r="G19" i="4"/>
  <c r="N19" i="4" s="1"/>
  <c r="K18" i="4"/>
  <c r="P18" i="4" s="1"/>
  <c r="G18" i="4"/>
  <c r="H18" i="4" s="1"/>
  <c r="K17" i="4"/>
  <c r="L17" i="4" s="1"/>
  <c r="G17" i="4"/>
  <c r="N17" i="4" s="1"/>
  <c r="K16" i="4"/>
  <c r="P16" i="4" s="1"/>
  <c r="G16" i="4"/>
  <c r="H16" i="4" s="1"/>
  <c r="K15" i="4"/>
  <c r="L15" i="4" s="1"/>
  <c r="G15" i="4"/>
  <c r="N15" i="4" s="1"/>
  <c r="K14" i="4"/>
  <c r="P14" i="4" s="1"/>
  <c r="G14" i="4"/>
  <c r="H14" i="4" s="1"/>
  <c r="K13" i="4"/>
  <c r="L13" i="4" s="1"/>
  <c r="G13" i="4"/>
  <c r="N13" i="4" s="1"/>
  <c r="K12" i="4"/>
  <c r="P12" i="4" s="1"/>
  <c r="G12" i="4"/>
  <c r="H12" i="4" s="1"/>
  <c r="K11" i="4"/>
  <c r="G11" i="4"/>
  <c r="I11" i="4" s="1"/>
  <c r="I18" i="3"/>
  <c r="J18" i="3" s="1"/>
  <c r="E18" i="3"/>
  <c r="G18" i="3" s="1"/>
  <c r="I17" i="3"/>
  <c r="J17" i="3" s="1"/>
  <c r="E17" i="3"/>
  <c r="G17" i="3" s="1"/>
  <c r="I16" i="3"/>
  <c r="J16" i="3" s="1"/>
  <c r="E16" i="3"/>
  <c r="G16" i="3" s="1"/>
  <c r="I15" i="3"/>
  <c r="J15" i="3" s="1"/>
  <c r="E15" i="3"/>
  <c r="G15" i="3" s="1"/>
  <c r="I14" i="3"/>
  <c r="J14" i="3" s="1"/>
  <c r="E14" i="3"/>
  <c r="G14" i="3" s="1"/>
  <c r="I13" i="3"/>
  <c r="J13" i="3" s="1"/>
  <c r="E13" i="3"/>
  <c r="G13" i="3" s="1"/>
  <c r="I12" i="3"/>
  <c r="J12" i="3" s="1"/>
  <c r="E12" i="3"/>
  <c r="G12" i="3" s="1"/>
  <c r="I11" i="3"/>
  <c r="J11" i="3" s="1"/>
  <c r="E11" i="3"/>
  <c r="G11" i="3" s="1"/>
  <c r="I10" i="3"/>
  <c r="J10" i="3" s="1"/>
  <c r="E10" i="3"/>
  <c r="E19" i="3" s="1"/>
  <c r="J10" i="2"/>
  <c r="J14" i="2"/>
  <c r="I10" i="2"/>
  <c r="I12" i="2"/>
  <c r="I14" i="2"/>
  <c r="H9" i="2"/>
  <c r="I9" i="2" s="1"/>
  <c r="H10" i="2"/>
  <c r="H11" i="2"/>
  <c r="I11" i="2" s="1"/>
  <c r="H12" i="2"/>
  <c r="J12" i="2" s="1"/>
  <c r="H13" i="2"/>
  <c r="I13" i="2" s="1"/>
  <c r="H14" i="2"/>
  <c r="H15" i="2"/>
  <c r="I15" i="2" s="1"/>
  <c r="H16" i="2"/>
  <c r="J16" i="2" s="1"/>
  <c r="H8" i="2"/>
  <c r="I8" i="2" s="1"/>
  <c r="D9" i="2"/>
  <c r="E9" i="2" s="1"/>
  <c r="D10" i="2"/>
  <c r="F10" i="2" s="1"/>
  <c r="D11" i="2"/>
  <c r="E11" i="2" s="1"/>
  <c r="D12" i="2"/>
  <c r="F12" i="2" s="1"/>
  <c r="D13" i="2"/>
  <c r="E13" i="2" s="1"/>
  <c r="D14" i="2"/>
  <c r="F14" i="2" s="1"/>
  <c r="D15" i="2"/>
  <c r="E15" i="2" s="1"/>
  <c r="D16" i="2"/>
  <c r="F16" i="2" s="1"/>
  <c r="E8" i="2"/>
  <c r="E23" i="1"/>
  <c r="E24" i="1" s="1"/>
  <c r="E25" i="1" s="1"/>
  <c r="E26" i="1" s="1"/>
  <c r="E27" i="1" s="1"/>
  <c r="E28" i="1" s="1"/>
  <c r="E29" i="1" s="1"/>
  <c r="E30" i="1" s="1"/>
  <c r="E22" i="1"/>
  <c r="D22" i="1"/>
  <c r="D23" i="1" s="1"/>
  <c r="D24" i="1" s="1"/>
  <c r="D25" i="1" s="1"/>
  <c r="D26" i="1" s="1"/>
  <c r="D27" i="1" s="1"/>
  <c r="D28" i="1" s="1"/>
  <c r="D29" i="1" s="1"/>
  <c r="D30" i="1" s="1"/>
  <c r="N18" i="3" l="1"/>
  <c r="I16" i="2"/>
  <c r="I17" i="2" s="1"/>
  <c r="I18" i="2" s="1"/>
  <c r="J8" i="2"/>
  <c r="J9" i="2"/>
  <c r="L17" i="3"/>
  <c r="L15" i="3"/>
  <c r="J13" i="2"/>
  <c r="J19" i="3"/>
  <c r="F18" i="3"/>
  <c r="L13" i="3"/>
  <c r="W15" i="4"/>
  <c r="X19" i="4"/>
  <c r="X15" i="4"/>
  <c r="U19" i="4"/>
  <c r="W19" i="4" s="1"/>
  <c r="D163" i="6"/>
  <c r="X16" i="4"/>
  <c r="X12" i="4"/>
  <c r="X18" i="4"/>
  <c r="X14" i="4"/>
  <c r="J15" i="2"/>
  <c r="J11" i="2"/>
  <c r="J17" i="2" s="1"/>
  <c r="H17" i="2"/>
  <c r="L11" i="3"/>
  <c r="N16" i="3"/>
  <c r="N12" i="3"/>
  <c r="U17" i="4"/>
  <c r="X17" i="4" s="1"/>
  <c r="U13" i="4"/>
  <c r="X13" i="4" s="1"/>
  <c r="W18" i="4"/>
  <c r="W14" i="4"/>
  <c r="E163" i="6"/>
  <c r="N14" i="3"/>
  <c r="L18" i="3"/>
  <c r="L14" i="3"/>
  <c r="N15" i="3"/>
  <c r="P15" i="3" s="1"/>
  <c r="N11" i="3"/>
  <c r="K20" i="4"/>
  <c r="H19" i="4"/>
  <c r="D17" i="2"/>
  <c r="L16" i="3"/>
  <c r="P16" i="3" s="1"/>
  <c r="L12" i="3"/>
  <c r="P12" i="3" s="1"/>
  <c r="N17" i="3"/>
  <c r="N13" i="3"/>
  <c r="P13" i="3" s="1"/>
  <c r="L81" i="8"/>
  <c r="K81" i="8"/>
  <c r="L79" i="8"/>
  <c r="K79" i="8"/>
  <c r="L77" i="8"/>
  <c r="K77" i="8"/>
  <c r="L75" i="8"/>
  <c r="K75" i="8"/>
  <c r="L73" i="8"/>
  <c r="K73" i="8"/>
  <c r="L71" i="8"/>
  <c r="K71" i="8"/>
  <c r="L69" i="8"/>
  <c r="K69" i="8"/>
  <c r="L67" i="8"/>
  <c r="K67" i="8"/>
  <c r="L65" i="8"/>
  <c r="K65" i="8"/>
  <c r="L63" i="8"/>
  <c r="K63" i="8"/>
  <c r="L61" i="8"/>
  <c r="K61" i="8"/>
  <c r="L59" i="8"/>
  <c r="K59" i="8"/>
  <c r="L57" i="8"/>
  <c r="K57" i="8"/>
  <c r="L55" i="8"/>
  <c r="K55" i="8"/>
  <c r="L53" i="8"/>
  <c r="K53" i="8"/>
  <c r="L51" i="8"/>
  <c r="K51" i="8"/>
  <c r="L49" i="8"/>
  <c r="K49" i="8"/>
  <c r="L47" i="8"/>
  <c r="K47" i="8"/>
  <c r="L45" i="8"/>
  <c r="K45" i="8"/>
  <c r="L43" i="8"/>
  <c r="K43" i="8"/>
  <c r="L41" i="8"/>
  <c r="K41" i="8"/>
  <c r="L39" i="8"/>
  <c r="K39" i="8"/>
  <c r="L37" i="8"/>
  <c r="K37" i="8"/>
  <c r="L35" i="8"/>
  <c r="K35" i="8"/>
  <c r="L33" i="8"/>
  <c r="K33" i="8"/>
  <c r="L31" i="8"/>
  <c r="K31" i="8"/>
  <c r="L29" i="8"/>
  <c r="K29" i="8"/>
  <c r="L27" i="8"/>
  <c r="K27" i="8"/>
  <c r="L25" i="8"/>
  <c r="K25" i="8"/>
  <c r="L23" i="8"/>
  <c r="K23" i="8"/>
  <c r="L21" i="8"/>
  <c r="K21" i="8"/>
  <c r="L19" i="8"/>
  <c r="K19" i="8"/>
  <c r="L17" i="8"/>
  <c r="K17" i="8"/>
  <c r="L15" i="8"/>
  <c r="K15" i="8"/>
  <c r="L13" i="8"/>
  <c r="K13" i="8"/>
  <c r="L11" i="8"/>
  <c r="K11" i="8"/>
  <c r="L9" i="8"/>
  <c r="K9" i="8"/>
  <c r="L82" i="8"/>
  <c r="K82" i="8"/>
  <c r="L80" i="8"/>
  <c r="K80" i="8"/>
  <c r="L78" i="8"/>
  <c r="K78" i="8"/>
  <c r="L76" i="8"/>
  <c r="K76" i="8"/>
  <c r="L74" i="8"/>
  <c r="K74" i="8"/>
  <c r="L72" i="8"/>
  <c r="K72" i="8"/>
  <c r="L70" i="8"/>
  <c r="K70" i="8"/>
  <c r="L68" i="8"/>
  <c r="K68" i="8"/>
  <c r="L66" i="8"/>
  <c r="K66" i="8"/>
  <c r="L64" i="8"/>
  <c r="K64" i="8"/>
  <c r="L62" i="8"/>
  <c r="K62" i="8"/>
  <c r="L60" i="8"/>
  <c r="K60" i="8"/>
  <c r="L58" i="8"/>
  <c r="K58" i="8"/>
  <c r="L56" i="8"/>
  <c r="K56" i="8"/>
  <c r="L54" i="8"/>
  <c r="K54" i="8"/>
  <c r="L52" i="8"/>
  <c r="K52" i="8"/>
  <c r="L50" i="8"/>
  <c r="K50" i="8"/>
  <c r="L48" i="8"/>
  <c r="K48" i="8"/>
  <c r="L46" i="8"/>
  <c r="K46" i="8"/>
  <c r="L44" i="8"/>
  <c r="K44" i="8"/>
  <c r="L42" i="8"/>
  <c r="K42" i="8"/>
  <c r="L40" i="8"/>
  <c r="K40" i="8"/>
  <c r="L38" i="8"/>
  <c r="K38" i="8"/>
  <c r="L36" i="8"/>
  <c r="K36" i="8"/>
  <c r="L34" i="8"/>
  <c r="K34" i="8"/>
  <c r="L32" i="8"/>
  <c r="K32" i="8"/>
  <c r="L30" i="8"/>
  <c r="K30" i="8"/>
  <c r="L28" i="8"/>
  <c r="K28" i="8"/>
  <c r="L26" i="8"/>
  <c r="K26" i="8"/>
  <c r="L24" i="8"/>
  <c r="K24" i="8"/>
  <c r="L22" i="8"/>
  <c r="K22" i="8"/>
  <c r="L20" i="8"/>
  <c r="K20" i="8"/>
  <c r="L18" i="8"/>
  <c r="K18" i="8"/>
  <c r="L16" i="8"/>
  <c r="K16" i="8"/>
  <c r="L14" i="8"/>
  <c r="K14" i="8"/>
  <c r="L12" i="8"/>
  <c r="K12" i="8"/>
  <c r="L10" i="8"/>
  <c r="K10" i="8"/>
  <c r="F10" i="9"/>
  <c r="G8" i="8"/>
  <c r="J8" i="8"/>
  <c r="J8" i="9"/>
  <c r="K8" i="9" s="1"/>
  <c r="J10" i="9"/>
  <c r="F9" i="9"/>
  <c r="J9" i="9"/>
  <c r="H8" i="9"/>
  <c r="H8" i="8"/>
  <c r="L8" i="8"/>
  <c r="J8" i="7"/>
  <c r="H82" i="7"/>
  <c r="G82" i="7"/>
  <c r="F8" i="7"/>
  <c r="H8" i="7" s="1"/>
  <c r="F81" i="7"/>
  <c r="F79" i="7"/>
  <c r="F77" i="7"/>
  <c r="F75" i="7"/>
  <c r="F73" i="7"/>
  <c r="F71" i="7"/>
  <c r="F69" i="7"/>
  <c r="F67" i="7"/>
  <c r="F65" i="7"/>
  <c r="F63" i="7"/>
  <c r="F61" i="7"/>
  <c r="F59" i="7"/>
  <c r="F57" i="7"/>
  <c r="F55" i="7"/>
  <c r="F53" i="7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F21" i="7"/>
  <c r="F19" i="7"/>
  <c r="F17" i="7"/>
  <c r="F15" i="7"/>
  <c r="F13" i="7"/>
  <c r="F11" i="7"/>
  <c r="F9" i="7"/>
  <c r="J10" i="7"/>
  <c r="J11" i="7"/>
  <c r="F80" i="7"/>
  <c r="F78" i="7"/>
  <c r="F76" i="7"/>
  <c r="F74" i="7"/>
  <c r="F72" i="7"/>
  <c r="F70" i="7"/>
  <c r="F68" i="7"/>
  <c r="F66" i="7"/>
  <c r="F64" i="7"/>
  <c r="F62" i="7"/>
  <c r="F60" i="7"/>
  <c r="F58" i="7"/>
  <c r="F56" i="7"/>
  <c r="F54" i="7"/>
  <c r="F52" i="7"/>
  <c r="F50" i="7"/>
  <c r="F48" i="7"/>
  <c r="F46" i="7"/>
  <c r="F44" i="7"/>
  <c r="F42" i="7"/>
  <c r="F40" i="7"/>
  <c r="F38" i="7"/>
  <c r="F36" i="7"/>
  <c r="F34" i="7"/>
  <c r="F32" i="7"/>
  <c r="F30" i="7"/>
  <c r="F28" i="7"/>
  <c r="F26" i="7"/>
  <c r="F24" i="7"/>
  <c r="F22" i="7"/>
  <c r="F20" i="7"/>
  <c r="F18" i="7"/>
  <c r="F16" i="7"/>
  <c r="F14" i="7"/>
  <c r="F12" i="7"/>
  <c r="F10" i="7"/>
  <c r="J9" i="7"/>
  <c r="L16" i="4"/>
  <c r="H17" i="4"/>
  <c r="L18" i="4"/>
  <c r="L14" i="4"/>
  <c r="H15" i="4"/>
  <c r="H11" i="4"/>
  <c r="M11" i="4"/>
  <c r="I12" i="4"/>
  <c r="L12" i="4"/>
  <c r="N12" i="4"/>
  <c r="R12" i="4" s="1"/>
  <c r="H13" i="4"/>
  <c r="M13" i="4"/>
  <c r="P13" i="4"/>
  <c r="R13" i="4" s="1"/>
  <c r="I14" i="4"/>
  <c r="N14" i="4"/>
  <c r="R14" i="4" s="1"/>
  <c r="M15" i="4"/>
  <c r="P15" i="4"/>
  <c r="R15" i="4" s="1"/>
  <c r="I16" i="4"/>
  <c r="N16" i="4"/>
  <c r="R16" i="4" s="1"/>
  <c r="M17" i="4"/>
  <c r="P17" i="4"/>
  <c r="R17" i="4" s="1"/>
  <c r="I18" i="4"/>
  <c r="N18" i="4"/>
  <c r="R18" i="4" s="1"/>
  <c r="M19" i="4"/>
  <c r="P19" i="4"/>
  <c r="R19" i="4" s="1"/>
  <c r="G20" i="4"/>
  <c r="L11" i="4"/>
  <c r="M12" i="4"/>
  <c r="I13" i="4"/>
  <c r="M14" i="4"/>
  <c r="I15" i="4"/>
  <c r="M16" i="4"/>
  <c r="I17" i="4"/>
  <c r="M18" i="4"/>
  <c r="I19" i="4"/>
  <c r="F10" i="3"/>
  <c r="K10" i="3"/>
  <c r="F11" i="3"/>
  <c r="K11" i="3"/>
  <c r="F12" i="3"/>
  <c r="K12" i="3"/>
  <c r="F13" i="3"/>
  <c r="K13" i="3"/>
  <c r="F14" i="3"/>
  <c r="K14" i="3"/>
  <c r="F15" i="3"/>
  <c r="K15" i="3"/>
  <c r="F16" i="3"/>
  <c r="K16" i="3"/>
  <c r="F17" i="3"/>
  <c r="K17" i="3"/>
  <c r="K18" i="3"/>
  <c r="I19" i="3"/>
  <c r="J20" i="3" s="1"/>
  <c r="G10" i="3"/>
  <c r="G19" i="3" s="1"/>
  <c r="G20" i="3" s="1"/>
  <c r="E16" i="2"/>
  <c r="E14" i="2"/>
  <c r="E12" i="2"/>
  <c r="E10" i="2"/>
  <c r="F8" i="2"/>
  <c r="F15" i="2"/>
  <c r="F13" i="2"/>
  <c r="F11" i="2"/>
  <c r="F9" i="2"/>
  <c r="P17" i="3" l="1"/>
  <c r="P14" i="3"/>
  <c r="J18" i="2"/>
  <c r="L83" i="8"/>
  <c r="L84" i="8" s="1"/>
  <c r="P18" i="3"/>
  <c r="L20" i="4"/>
  <c r="L21" i="4" s="1"/>
  <c r="E17" i="2"/>
  <c r="E18" i="2" s="1"/>
  <c r="W13" i="4"/>
  <c r="W17" i="4"/>
  <c r="L11" i="7"/>
  <c r="K11" i="7"/>
  <c r="K10" i="7"/>
  <c r="L10" i="7"/>
  <c r="L8" i="7"/>
  <c r="K8" i="7"/>
  <c r="P11" i="3"/>
  <c r="F17" i="2"/>
  <c r="F18" i="2" s="1"/>
  <c r="K9" i="7"/>
  <c r="L9" i="7"/>
  <c r="K8" i="8"/>
  <c r="K83" i="8" s="1"/>
  <c r="J83" i="8"/>
  <c r="L8" i="9"/>
  <c r="G9" i="9"/>
  <c r="H9" i="9"/>
  <c r="J11" i="9"/>
  <c r="F11" i="9"/>
  <c r="K9" i="9"/>
  <c r="L9" i="9"/>
  <c r="L10" i="9"/>
  <c r="K10" i="9"/>
  <c r="H10" i="9"/>
  <c r="G10" i="9"/>
  <c r="H9" i="8"/>
  <c r="G9" i="8"/>
  <c r="H10" i="7"/>
  <c r="G10" i="7"/>
  <c r="H14" i="7"/>
  <c r="G14" i="7"/>
  <c r="H18" i="7"/>
  <c r="G18" i="7"/>
  <c r="H22" i="7"/>
  <c r="G22" i="7"/>
  <c r="H26" i="7"/>
  <c r="G26" i="7"/>
  <c r="H30" i="7"/>
  <c r="G30" i="7"/>
  <c r="H34" i="7"/>
  <c r="G34" i="7"/>
  <c r="H38" i="7"/>
  <c r="G38" i="7"/>
  <c r="H42" i="7"/>
  <c r="G42" i="7"/>
  <c r="H46" i="7"/>
  <c r="G46" i="7"/>
  <c r="H50" i="7"/>
  <c r="G50" i="7"/>
  <c r="H54" i="7"/>
  <c r="G54" i="7"/>
  <c r="H58" i="7"/>
  <c r="G58" i="7"/>
  <c r="H62" i="7"/>
  <c r="G62" i="7"/>
  <c r="H66" i="7"/>
  <c r="G66" i="7"/>
  <c r="H70" i="7"/>
  <c r="G70" i="7"/>
  <c r="H74" i="7"/>
  <c r="G74" i="7"/>
  <c r="H78" i="7"/>
  <c r="G78" i="7"/>
  <c r="H11" i="7"/>
  <c r="G11" i="7"/>
  <c r="H15" i="7"/>
  <c r="G15" i="7"/>
  <c r="H19" i="7"/>
  <c r="G19" i="7"/>
  <c r="H23" i="7"/>
  <c r="G23" i="7"/>
  <c r="H27" i="7"/>
  <c r="G27" i="7"/>
  <c r="H31" i="7"/>
  <c r="G31" i="7"/>
  <c r="H35" i="7"/>
  <c r="G35" i="7"/>
  <c r="H39" i="7"/>
  <c r="G39" i="7"/>
  <c r="H43" i="7"/>
  <c r="G43" i="7"/>
  <c r="H47" i="7"/>
  <c r="G47" i="7"/>
  <c r="H51" i="7"/>
  <c r="G51" i="7"/>
  <c r="H55" i="7"/>
  <c r="G55" i="7"/>
  <c r="H59" i="7"/>
  <c r="G59" i="7"/>
  <c r="H63" i="7"/>
  <c r="G63" i="7"/>
  <c r="H67" i="7"/>
  <c r="G67" i="7"/>
  <c r="H71" i="7"/>
  <c r="G71" i="7"/>
  <c r="H75" i="7"/>
  <c r="G75" i="7"/>
  <c r="H79" i="7"/>
  <c r="G79" i="7"/>
  <c r="H12" i="7"/>
  <c r="G12" i="7"/>
  <c r="H16" i="7"/>
  <c r="G16" i="7"/>
  <c r="H20" i="7"/>
  <c r="G20" i="7"/>
  <c r="H24" i="7"/>
  <c r="G24" i="7"/>
  <c r="H28" i="7"/>
  <c r="G28" i="7"/>
  <c r="H32" i="7"/>
  <c r="G32" i="7"/>
  <c r="H36" i="7"/>
  <c r="G36" i="7"/>
  <c r="H40" i="7"/>
  <c r="G40" i="7"/>
  <c r="H44" i="7"/>
  <c r="G44" i="7"/>
  <c r="H48" i="7"/>
  <c r="G48" i="7"/>
  <c r="H52" i="7"/>
  <c r="G52" i="7"/>
  <c r="H56" i="7"/>
  <c r="G56" i="7"/>
  <c r="H60" i="7"/>
  <c r="G60" i="7"/>
  <c r="H64" i="7"/>
  <c r="G64" i="7"/>
  <c r="H68" i="7"/>
  <c r="G68" i="7"/>
  <c r="H72" i="7"/>
  <c r="G72" i="7"/>
  <c r="H76" i="7"/>
  <c r="G76" i="7"/>
  <c r="H80" i="7"/>
  <c r="G80" i="7"/>
  <c r="H9" i="7"/>
  <c r="G9" i="7"/>
  <c r="H13" i="7"/>
  <c r="G13" i="7"/>
  <c r="H17" i="7"/>
  <c r="G17" i="7"/>
  <c r="H21" i="7"/>
  <c r="G21" i="7"/>
  <c r="H25" i="7"/>
  <c r="G25" i="7"/>
  <c r="H29" i="7"/>
  <c r="G29" i="7"/>
  <c r="H33" i="7"/>
  <c r="G33" i="7"/>
  <c r="H37" i="7"/>
  <c r="G37" i="7"/>
  <c r="H41" i="7"/>
  <c r="G41" i="7"/>
  <c r="H45" i="7"/>
  <c r="G45" i="7"/>
  <c r="H49" i="7"/>
  <c r="G49" i="7"/>
  <c r="H53" i="7"/>
  <c r="G53" i="7"/>
  <c r="H57" i="7"/>
  <c r="G57" i="7"/>
  <c r="H61" i="7"/>
  <c r="G61" i="7"/>
  <c r="H65" i="7"/>
  <c r="G65" i="7"/>
  <c r="H69" i="7"/>
  <c r="G69" i="7"/>
  <c r="H73" i="7"/>
  <c r="G73" i="7"/>
  <c r="H77" i="7"/>
  <c r="G77" i="7"/>
  <c r="H81" i="7"/>
  <c r="G81" i="7"/>
  <c r="G8" i="7"/>
  <c r="I20" i="4"/>
  <c r="I21" i="4" s="1"/>
  <c r="H20" i="4"/>
  <c r="H21" i="4" s="1"/>
  <c r="M20" i="4"/>
  <c r="M21" i="4" s="1"/>
  <c r="P11" i="4" s="1"/>
  <c r="F19" i="3"/>
  <c r="F20" i="3" s="1"/>
  <c r="L10" i="3" s="1"/>
  <c r="K19" i="3"/>
  <c r="K20" i="3" s="1"/>
  <c r="N10" i="3" s="1"/>
  <c r="P10" i="3" l="1"/>
  <c r="P19" i="3" s="1"/>
  <c r="T11" i="4"/>
  <c r="N11" i="4"/>
  <c r="S11" i="4"/>
  <c r="K84" i="8"/>
  <c r="O9" i="8" s="1"/>
  <c r="G11" i="9"/>
  <c r="H11" i="9"/>
  <c r="K11" i="9"/>
  <c r="L11" i="9"/>
  <c r="F12" i="9"/>
  <c r="J12" i="9"/>
  <c r="H10" i="8"/>
  <c r="G10" i="8"/>
  <c r="J12" i="7"/>
  <c r="R11" i="4"/>
  <c r="R20" i="4" s="1"/>
  <c r="K12" i="7" l="1"/>
  <c r="L12" i="7"/>
  <c r="U11" i="4"/>
  <c r="X11" i="4" s="1"/>
  <c r="W11" i="4"/>
  <c r="O81" i="8"/>
  <c r="O79" i="8"/>
  <c r="O77" i="8"/>
  <c r="O75" i="8"/>
  <c r="O73" i="8"/>
  <c r="O71" i="8"/>
  <c r="O69" i="8"/>
  <c r="O67" i="8"/>
  <c r="O65" i="8"/>
  <c r="O63" i="8"/>
  <c r="O61" i="8"/>
  <c r="O59" i="8"/>
  <c r="O57" i="8"/>
  <c r="O55" i="8"/>
  <c r="O53" i="8"/>
  <c r="O51" i="8"/>
  <c r="O49" i="8"/>
  <c r="O47" i="8"/>
  <c r="O45" i="8"/>
  <c r="O43" i="8"/>
  <c r="O41" i="8"/>
  <c r="O39" i="8"/>
  <c r="O37" i="8"/>
  <c r="O35" i="8"/>
  <c r="O33" i="8"/>
  <c r="O31" i="8"/>
  <c r="O29" i="8"/>
  <c r="O27" i="8"/>
  <c r="O25" i="8"/>
  <c r="O23" i="8"/>
  <c r="O21" i="8"/>
  <c r="O19" i="8"/>
  <c r="O17" i="8"/>
  <c r="O15" i="8"/>
  <c r="O13" i="8"/>
  <c r="O11" i="8"/>
  <c r="O82" i="8"/>
  <c r="O80" i="8"/>
  <c r="O78" i="8"/>
  <c r="O76" i="8"/>
  <c r="O74" i="8"/>
  <c r="O72" i="8"/>
  <c r="O70" i="8"/>
  <c r="O68" i="8"/>
  <c r="O66" i="8"/>
  <c r="O64" i="8"/>
  <c r="O62" i="8"/>
  <c r="O60" i="8"/>
  <c r="O58" i="8"/>
  <c r="O56" i="8"/>
  <c r="O54" i="8"/>
  <c r="O52" i="8"/>
  <c r="O50" i="8"/>
  <c r="O48" i="8"/>
  <c r="O46" i="8"/>
  <c r="O44" i="8"/>
  <c r="O42" i="8"/>
  <c r="O40" i="8"/>
  <c r="O38" i="8"/>
  <c r="O36" i="8"/>
  <c r="O34" i="8"/>
  <c r="O32" i="8"/>
  <c r="O30" i="8"/>
  <c r="O28" i="8"/>
  <c r="O26" i="8"/>
  <c r="O24" i="8"/>
  <c r="O22" i="8"/>
  <c r="O20" i="8"/>
  <c r="Q20" i="8" s="1"/>
  <c r="O18" i="8"/>
  <c r="O16" i="8"/>
  <c r="O14" i="8"/>
  <c r="O12" i="8"/>
  <c r="O10" i="8"/>
  <c r="O8" i="8"/>
  <c r="J13" i="9"/>
  <c r="F13" i="9"/>
  <c r="L12" i="9"/>
  <c r="K12" i="9"/>
  <c r="H12" i="9"/>
  <c r="G12" i="9"/>
  <c r="H11" i="8"/>
  <c r="G11" i="8"/>
  <c r="J13" i="7"/>
  <c r="F83" i="7"/>
  <c r="K13" i="7" l="1"/>
  <c r="L13" i="7"/>
  <c r="F14" i="9"/>
  <c r="J14" i="9"/>
  <c r="G13" i="9"/>
  <c r="H13" i="9"/>
  <c r="K13" i="9"/>
  <c r="L13" i="9"/>
  <c r="H12" i="8"/>
  <c r="G12" i="8"/>
  <c r="J14" i="7"/>
  <c r="H83" i="7"/>
  <c r="H84" i="7" s="1"/>
  <c r="G83" i="7"/>
  <c r="G84" i="7" s="1"/>
  <c r="K14" i="7" l="1"/>
  <c r="L14" i="7"/>
  <c r="L14" i="9"/>
  <c r="K14" i="9"/>
  <c r="J15" i="9"/>
  <c r="F15" i="9"/>
  <c r="H14" i="9"/>
  <c r="G14" i="9"/>
  <c r="H13" i="8"/>
  <c r="G13" i="8"/>
  <c r="J15" i="7"/>
  <c r="L15" i="7" l="1"/>
  <c r="K15" i="7"/>
  <c r="J16" i="9"/>
  <c r="G15" i="9"/>
  <c r="H15" i="9"/>
  <c r="K15" i="9"/>
  <c r="L15" i="9"/>
  <c r="F16" i="9"/>
  <c r="H14" i="8"/>
  <c r="G14" i="8"/>
  <c r="J16" i="7"/>
  <c r="K16" i="7" l="1"/>
  <c r="L16" i="7"/>
  <c r="H16" i="9"/>
  <c r="G16" i="9"/>
  <c r="L16" i="9"/>
  <c r="K16" i="9"/>
  <c r="F17" i="9"/>
  <c r="J17" i="9"/>
  <c r="H15" i="8"/>
  <c r="G15" i="8"/>
  <c r="J17" i="7"/>
  <c r="K17" i="7" l="1"/>
  <c r="L17" i="7"/>
  <c r="K17" i="9"/>
  <c r="L17" i="9"/>
  <c r="G17" i="9"/>
  <c r="H17" i="9"/>
  <c r="J18" i="9"/>
  <c r="F18" i="9"/>
  <c r="H16" i="8"/>
  <c r="G16" i="8"/>
  <c r="J18" i="7"/>
  <c r="K18" i="7" l="1"/>
  <c r="L18" i="7"/>
  <c r="H18" i="9"/>
  <c r="G18" i="9"/>
  <c r="L18" i="9"/>
  <c r="K18" i="9"/>
  <c r="F19" i="9"/>
  <c r="J19" i="9"/>
  <c r="H17" i="8"/>
  <c r="G17" i="8"/>
  <c r="J19" i="7"/>
  <c r="L19" i="7" l="1"/>
  <c r="K19" i="7"/>
  <c r="K19" i="9"/>
  <c r="L19" i="9"/>
  <c r="G19" i="9"/>
  <c r="H19" i="9"/>
  <c r="J20" i="9"/>
  <c r="F20" i="9"/>
  <c r="M20" i="9" s="1"/>
  <c r="H18" i="8"/>
  <c r="G18" i="8"/>
  <c r="J20" i="7"/>
  <c r="K20" i="7" l="1"/>
  <c r="L20" i="7"/>
  <c r="H20" i="9"/>
  <c r="G20" i="9"/>
  <c r="L20" i="9"/>
  <c r="K20" i="9"/>
  <c r="F21" i="9"/>
  <c r="J21" i="9"/>
  <c r="H19" i="8"/>
  <c r="G19" i="8"/>
  <c r="J21" i="7"/>
  <c r="K21" i="7" l="1"/>
  <c r="L21" i="7"/>
  <c r="K21" i="9"/>
  <c r="L21" i="9"/>
  <c r="G21" i="9"/>
  <c r="H21" i="9"/>
  <c r="J22" i="9"/>
  <c r="F22" i="9"/>
  <c r="H20" i="8"/>
  <c r="G20" i="8"/>
  <c r="J22" i="7"/>
  <c r="K22" i="7" l="1"/>
  <c r="L22" i="7"/>
  <c r="H22" i="9"/>
  <c r="G22" i="9"/>
  <c r="L22" i="9"/>
  <c r="K22" i="9"/>
  <c r="F23" i="9"/>
  <c r="J23" i="9"/>
  <c r="G21" i="8"/>
  <c r="H21" i="8"/>
  <c r="J23" i="7"/>
  <c r="L23" i="7" l="1"/>
  <c r="K23" i="7"/>
  <c r="K23" i="9"/>
  <c r="L23" i="9"/>
  <c r="G23" i="9"/>
  <c r="H23" i="9"/>
  <c r="J24" i="9"/>
  <c r="F24" i="9"/>
  <c r="G22" i="8"/>
  <c r="H22" i="8"/>
  <c r="J24" i="7"/>
  <c r="K24" i="7" l="1"/>
  <c r="L24" i="7"/>
  <c r="H24" i="9"/>
  <c r="G24" i="9"/>
  <c r="L24" i="9"/>
  <c r="K24" i="9"/>
  <c r="F25" i="9"/>
  <c r="J25" i="9"/>
  <c r="G23" i="8"/>
  <c r="H23" i="8"/>
  <c r="J25" i="7"/>
  <c r="K25" i="7" l="1"/>
  <c r="L25" i="7"/>
  <c r="K25" i="9"/>
  <c r="L25" i="9"/>
  <c r="G25" i="9"/>
  <c r="H25" i="9"/>
  <c r="J26" i="9"/>
  <c r="F26" i="9"/>
  <c r="G24" i="8"/>
  <c r="H24" i="8"/>
  <c r="J26" i="7"/>
  <c r="K26" i="7" l="1"/>
  <c r="L26" i="7"/>
  <c r="H26" i="9"/>
  <c r="G26" i="9"/>
  <c r="L26" i="9"/>
  <c r="K26" i="9"/>
  <c r="F27" i="9"/>
  <c r="J27" i="9"/>
  <c r="G25" i="8"/>
  <c r="H25" i="8"/>
  <c r="J27" i="7"/>
  <c r="L27" i="7" l="1"/>
  <c r="K27" i="7"/>
  <c r="K27" i="9"/>
  <c r="L27" i="9"/>
  <c r="G27" i="9"/>
  <c r="H27" i="9"/>
  <c r="J28" i="9"/>
  <c r="F28" i="9"/>
  <c r="G26" i="8"/>
  <c r="H26" i="8"/>
  <c r="J28" i="7"/>
  <c r="K28" i="7" l="1"/>
  <c r="L28" i="7"/>
  <c r="H28" i="9"/>
  <c r="G28" i="9"/>
  <c r="L28" i="9"/>
  <c r="K28" i="9"/>
  <c r="F29" i="9"/>
  <c r="J29" i="9"/>
  <c r="G27" i="8"/>
  <c r="H27" i="8"/>
  <c r="J29" i="7"/>
  <c r="K29" i="7" l="1"/>
  <c r="L29" i="7"/>
  <c r="K29" i="9"/>
  <c r="L29" i="9"/>
  <c r="G29" i="9"/>
  <c r="H29" i="9"/>
  <c r="J30" i="9"/>
  <c r="F30" i="9"/>
  <c r="G28" i="8"/>
  <c r="H28" i="8"/>
  <c r="J30" i="7"/>
  <c r="K30" i="7" l="1"/>
  <c r="L30" i="7"/>
  <c r="H30" i="9"/>
  <c r="G30" i="9"/>
  <c r="F31" i="9"/>
  <c r="J31" i="9"/>
  <c r="L30" i="9"/>
  <c r="K30" i="9"/>
  <c r="G29" i="8"/>
  <c r="H29" i="8"/>
  <c r="J31" i="7"/>
  <c r="L31" i="7" l="1"/>
  <c r="K31" i="7"/>
  <c r="J32" i="9"/>
  <c r="F32" i="9"/>
  <c r="K31" i="9"/>
  <c r="L31" i="9"/>
  <c r="G31" i="9"/>
  <c r="H31" i="9"/>
  <c r="G30" i="8"/>
  <c r="H30" i="8"/>
  <c r="J32" i="7"/>
  <c r="K32" i="7" l="1"/>
  <c r="L32" i="7"/>
  <c r="H32" i="9"/>
  <c r="G32" i="9"/>
  <c r="L32" i="9"/>
  <c r="K32" i="9"/>
  <c r="F33" i="9"/>
  <c r="J33" i="9"/>
  <c r="G31" i="8"/>
  <c r="H31" i="8"/>
  <c r="J33" i="7"/>
  <c r="K33" i="7" l="1"/>
  <c r="L33" i="7"/>
  <c r="K33" i="9"/>
  <c r="L33" i="9"/>
  <c r="G33" i="9"/>
  <c r="H33" i="9"/>
  <c r="J34" i="9"/>
  <c r="F34" i="9"/>
  <c r="G32" i="8"/>
  <c r="H32" i="8"/>
  <c r="J34" i="7"/>
  <c r="K34" i="7" l="1"/>
  <c r="L34" i="7"/>
  <c r="H34" i="9"/>
  <c r="G34" i="9"/>
  <c r="L34" i="9"/>
  <c r="K34" i="9"/>
  <c r="F35" i="9"/>
  <c r="J35" i="9"/>
  <c r="G33" i="8"/>
  <c r="H33" i="8"/>
  <c r="J35" i="7"/>
  <c r="L35" i="7" l="1"/>
  <c r="K35" i="7"/>
  <c r="K35" i="9"/>
  <c r="L35" i="9"/>
  <c r="G35" i="9"/>
  <c r="H35" i="9"/>
  <c r="J36" i="9"/>
  <c r="F36" i="9"/>
  <c r="G34" i="8"/>
  <c r="H34" i="8"/>
  <c r="J36" i="7"/>
  <c r="K36" i="7" l="1"/>
  <c r="L36" i="7"/>
  <c r="H36" i="9"/>
  <c r="G36" i="9"/>
  <c r="L36" i="9"/>
  <c r="K36" i="9"/>
  <c r="F37" i="9"/>
  <c r="J37" i="9"/>
  <c r="G35" i="8"/>
  <c r="H35" i="8"/>
  <c r="J37" i="7"/>
  <c r="K37" i="7" l="1"/>
  <c r="L37" i="7"/>
  <c r="L37" i="9"/>
  <c r="K37" i="9"/>
  <c r="G37" i="9"/>
  <c r="H37" i="9"/>
  <c r="J38" i="9"/>
  <c r="F38" i="9"/>
  <c r="G36" i="8"/>
  <c r="H36" i="8"/>
  <c r="J38" i="7"/>
  <c r="K38" i="7" l="1"/>
  <c r="L38" i="7"/>
  <c r="G38" i="9"/>
  <c r="H38" i="9"/>
  <c r="K38" i="9"/>
  <c r="L38" i="9"/>
  <c r="F39" i="9"/>
  <c r="J39" i="9"/>
  <c r="G37" i="8"/>
  <c r="H37" i="8"/>
  <c r="J39" i="7"/>
  <c r="L39" i="7" l="1"/>
  <c r="K39" i="7"/>
  <c r="L39" i="9"/>
  <c r="K39" i="9"/>
  <c r="H39" i="9"/>
  <c r="G39" i="9"/>
  <c r="J40" i="9"/>
  <c r="F40" i="9"/>
  <c r="G38" i="8"/>
  <c r="H38" i="8"/>
  <c r="J40" i="7"/>
  <c r="K40" i="7" l="1"/>
  <c r="L40" i="7"/>
  <c r="K40" i="9"/>
  <c r="L40" i="9"/>
  <c r="F41" i="9"/>
  <c r="J41" i="9"/>
  <c r="G40" i="9"/>
  <c r="H40" i="9"/>
  <c r="G39" i="8"/>
  <c r="H39" i="8"/>
  <c r="J41" i="7"/>
  <c r="K41" i="7" l="1"/>
  <c r="L41" i="7"/>
  <c r="J42" i="9"/>
  <c r="F42" i="9"/>
  <c r="L41" i="9"/>
  <c r="K41" i="9"/>
  <c r="H41" i="9"/>
  <c r="G41" i="9"/>
  <c r="G40" i="8"/>
  <c r="H40" i="8"/>
  <c r="J42" i="7"/>
  <c r="K42" i="7" l="1"/>
  <c r="L42" i="7"/>
  <c r="K42" i="9"/>
  <c r="L42" i="9"/>
  <c r="F43" i="9"/>
  <c r="J43" i="9"/>
  <c r="G42" i="9"/>
  <c r="H42" i="9"/>
  <c r="G41" i="8"/>
  <c r="H41" i="8"/>
  <c r="J43" i="7"/>
  <c r="L43" i="7" l="1"/>
  <c r="K43" i="7"/>
  <c r="J44" i="9"/>
  <c r="F44" i="9"/>
  <c r="L43" i="9"/>
  <c r="K43" i="9"/>
  <c r="H43" i="9"/>
  <c r="G43" i="9"/>
  <c r="G42" i="8"/>
  <c r="H42" i="8"/>
  <c r="J44" i="7"/>
  <c r="K44" i="7" l="1"/>
  <c r="L44" i="7"/>
  <c r="G44" i="9"/>
  <c r="H44" i="9"/>
  <c r="K44" i="9"/>
  <c r="L44" i="9"/>
  <c r="F45" i="9"/>
  <c r="J45" i="9"/>
  <c r="G43" i="8"/>
  <c r="H43" i="8"/>
  <c r="J45" i="7"/>
  <c r="K45" i="7" l="1"/>
  <c r="L45" i="7"/>
  <c r="L45" i="9"/>
  <c r="K45" i="9"/>
  <c r="H45" i="9"/>
  <c r="G45" i="9"/>
  <c r="J46" i="9"/>
  <c r="F46" i="9"/>
  <c r="G44" i="8"/>
  <c r="H44" i="8"/>
  <c r="J46" i="7"/>
  <c r="K46" i="7" l="1"/>
  <c r="L46" i="7"/>
  <c r="G46" i="9"/>
  <c r="H46" i="9"/>
  <c r="K46" i="9"/>
  <c r="L46" i="9"/>
  <c r="F47" i="9"/>
  <c r="J47" i="9"/>
  <c r="G45" i="8"/>
  <c r="H45" i="8"/>
  <c r="J47" i="7"/>
  <c r="L47" i="7" l="1"/>
  <c r="K47" i="7"/>
  <c r="L47" i="9"/>
  <c r="K47" i="9"/>
  <c r="H47" i="9"/>
  <c r="G47" i="9"/>
  <c r="J48" i="9"/>
  <c r="F48" i="9"/>
  <c r="G46" i="8"/>
  <c r="H46" i="8"/>
  <c r="J48" i="7"/>
  <c r="K48" i="7" l="1"/>
  <c r="L48" i="7"/>
  <c r="G48" i="9"/>
  <c r="H48" i="9"/>
  <c r="K48" i="9"/>
  <c r="L48" i="9"/>
  <c r="F49" i="9"/>
  <c r="J49" i="9"/>
  <c r="G47" i="8"/>
  <c r="H47" i="8"/>
  <c r="J49" i="7"/>
  <c r="K49" i="7" l="1"/>
  <c r="L49" i="7"/>
  <c r="L49" i="9"/>
  <c r="K49" i="9"/>
  <c r="H49" i="9"/>
  <c r="G49" i="9"/>
  <c r="J50" i="9"/>
  <c r="F50" i="9"/>
  <c r="G48" i="8"/>
  <c r="H48" i="8"/>
  <c r="J50" i="7"/>
  <c r="K50" i="7" l="1"/>
  <c r="L50" i="7"/>
  <c r="G50" i="9"/>
  <c r="H50" i="9"/>
  <c r="K50" i="9"/>
  <c r="L50" i="9"/>
  <c r="F51" i="9"/>
  <c r="J51" i="9"/>
  <c r="G49" i="8"/>
  <c r="H49" i="8"/>
  <c r="J51" i="7"/>
  <c r="L51" i="7" l="1"/>
  <c r="K51" i="7"/>
  <c r="L51" i="9"/>
  <c r="K51" i="9"/>
  <c r="H51" i="9"/>
  <c r="G51" i="9"/>
  <c r="J52" i="9"/>
  <c r="F52" i="9"/>
  <c r="G50" i="8"/>
  <c r="H50" i="8"/>
  <c r="J52" i="7"/>
  <c r="K52" i="7" l="1"/>
  <c r="L52" i="7"/>
  <c r="G52" i="9"/>
  <c r="H52" i="9"/>
  <c r="K52" i="9"/>
  <c r="L52" i="9"/>
  <c r="F53" i="9"/>
  <c r="J53" i="9"/>
  <c r="G51" i="8"/>
  <c r="H51" i="8"/>
  <c r="J53" i="7"/>
  <c r="K53" i="7" l="1"/>
  <c r="L53" i="7"/>
  <c r="L53" i="9"/>
  <c r="K53" i="9"/>
  <c r="H53" i="9"/>
  <c r="G53" i="9"/>
  <c r="J54" i="9"/>
  <c r="F54" i="9"/>
  <c r="G52" i="8"/>
  <c r="H52" i="8"/>
  <c r="J54" i="7"/>
  <c r="K54" i="7" l="1"/>
  <c r="L54" i="7"/>
  <c r="G54" i="9"/>
  <c r="H54" i="9"/>
  <c r="K54" i="9"/>
  <c r="L54" i="9"/>
  <c r="F55" i="9"/>
  <c r="J55" i="9"/>
  <c r="G53" i="8"/>
  <c r="H53" i="8"/>
  <c r="J55" i="7"/>
  <c r="L55" i="7" l="1"/>
  <c r="K55" i="7"/>
  <c r="L55" i="9"/>
  <c r="K55" i="9"/>
  <c r="H55" i="9"/>
  <c r="G55" i="9"/>
  <c r="J56" i="9"/>
  <c r="F56" i="9"/>
  <c r="G54" i="8"/>
  <c r="H54" i="8"/>
  <c r="J56" i="7"/>
  <c r="K56" i="7" l="1"/>
  <c r="L56" i="7"/>
  <c r="G56" i="9"/>
  <c r="H56" i="9"/>
  <c r="K56" i="9"/>
  <c r="L56" i="9"/>
  <c r="F57" i="9"/>
  <c r="J57" i="9"/>
  <c r="G55" i="8"/>
  <c r="H55" i="8"/>
  <c r="J57" i="7"/>
  <c r="K57" i="7" l="1"/>
  <c r="L57" i="7"/>
  <c r="L57" i="9"/>
  <c r="K57" i="9"/>
  <c r="H57" i="9"/>
  <c r="G57" i="9"/>
  <c r="J58" i="9"/>
  <c r="F58" i="9"/>
  <c r="G56" i="8"/>
  <c r="H56" i="8"/>
  <c r="J58" i="7"/>
  <c r="K58" i="7" l="1"/>
  <c r="L58" i="7"/>
  <c r="G58" i="9"/>
  <c r="H58" i="9"/>
  <c r="K58" i="9"/>
  <c r="L58" i="9"/>
  <c r="F59" i="9"/>
  <c r="J59" i="9"/>
  <c r="G57" i="8"/>
  <c r="H57" i="8"/>
  <c r="J59" i="7"/>
  <c r="L59" i="7" l="1"/>
  <c r="K59" i="7"/>
  <c r="L59" i="9"/>
  <c r="K59" i="9"/>
  <c r="H59" i="9"/>
  <c r="G59" i="9"/>
  <c r="J60" i="9"/>
  <c r="F60" i="9"/>
  <c r="G58" i="8"/>
  <c r="H58" i="8"/>
  <c r="J60" i="7"/>
  <c r="K60" i="7" l="1"/>
  <c r="L60" i="7"/>
  <c r="G60" i="9"/>
  <c r="H60" i="9"/>
  <c r="K60" i="9"/>
  <c r="L60" i="9"/>
  <c r="F61" i="9"/>
  <c r="J61" i="9"/>
  <c r="G59" i="8"/>
  <c r="H59" i="8"/>
  <c r="J61" i="7"/>
  <c r="K61" i="7" l="1"/>
  <c r="L61" i="7"/>
  <c r="L61" i="9"/>
  <c r="K61" i="9"/>
  <c r="J62" i="9"/>
  <c r="F62" i="9"/>
  <c r="H61" i="9"/>
  <c r="G61" i="9"/>
  <c r="G60" i="8"/>
  <c r="H60" i="8"/>
  <c r="J62" i="7"/>
  <c r="K62" i="7" l="1"/>
  <c r="L62" i="7"/>
  <c r="F63" i="9"/>
  <c r="J63" i="9"/>
  <c r="G62" i="9"/>
  <c r="H62" i="9"/>
  <c r="K62" i="9"/>
  <c r="L62" i="9"/>
  <c r="G61" i="8"/>
  <c r="H61" i="8"/>
  <c r="J63" i="7"/>
  <c r="L63" i="7" l="1"/>
  <c r="K63" i="7"/>
  <c r="L63" i="9"/>
  <c r="K63" i="9"/>
  <c r="H63" i="9"/>
  <c r="G63" i="9"/>
  <c r="J64" i="9"/>
  <c r="F64" i="9"/>
  <c r="G62" i="8"/>
  <c r="H62" i="8"/>
  <c r="J64" i="7"/>
  <c r="K64" i="7" l="1"/>
  <c r="L64" i="7"/>
  <c r="G64" i="9"/>
  <c r="H64" i="9"/>
  <c r="K64" i="9"/>
  <c r="L64" i="9"/>
  <c r="F65" i="9"/>
  <c r="J65" i="9"/>
  <c r="G63" i="8"/>
  <c r="H63" i="8"/>
  <c r="J65" i="7"/>
  <c r="K65" i="7" l="1"/>
  <c r="L65" i="7"/>
  <c r="L65" i="9"/>
  <c r="K65" i="9"/>
  <c r="H65" i="9"/>
  <c r="G65" i="9"/>
  <c r="J66" i="9"/>
  <c r="F66" i="9"/>
  <c r="G64" i="8"/>
  <c r="H64" i="8"/>
  <c r="J66" i="7"/>
  <c r="K66" i="7" l="1"/>
  <c r="L66" i="7"/>
  <c r="G66" i="9"/>
  <c r="H66" i="9"/>
  <c r="K66" i="9"/>
  <c r="L66" i="9"/>
  <c r="F67" i="9"/>
  <c r="J67" i="9"/>
  <c r="G65" i="8"/>
  <c r="H65" i="8"/>
  <c r="J67" i="7"/>
  <c r="L67" i="7" l="1"/>
  <c r="K67" i="7"/>
  <c r="L67" i="9"/>
  <c r="K67" i="9"/>
  <c r="H67" i="9"/>
  <c r="G67" i="9"/>
  <c r="J68" i="9"/>
  <c r="F68" i="9"/>
  <c r="G66" i="8"/>
  <c r="H66" i="8"/>
  <c r="J68" i="7"/>
  <c r="K68" i="7" l="1"/>
  <c r="L68" i="7"/>
  <c r="G68" i="9"/>
  <c r="H68" i="9"/>
  <c r="K68" i="9"/>
  <c r="L68" i="9"/>
  <c r="F69" i="9"/>
  <c r="J69" i="9"/>
  <c r="G67" i="8"/>
  <c r="H67" i="8"/>
  <c r="J69" i="7"/>
  <c r="K69" i="7" l="1"/>
  <c r="L69" i="7"/>
  <c r="L69" i="9"/>
  <c r="K69" i="9"/>
  <c r="H69" i="9"/>
  <c r="G69" i="9"/>
  <c r="J70" i="9"/>
  <c r="F70" i="9"/>
  <c r="G68" i="8"/>
  <c r="H68" i="8"/>
  <c r="J70" i="7"/>
  <c r="K70" i="7" l="1"/>
  <c r="L70" i="7"/>
  <c r="G70" i="9"/>
  <c r="H70" i="9"/>
  <c r="K70" i="9"/>
  <c r="L70" i="9"/>
  <c r="F71" i="9"/>
  <c r="J71" i="9"/>
  <c r="G69" i="8"/>
  <c r="H69" i="8"/>
  <c r="J71" i="7"/>
  <c r="L71" i="7" l="1"/>
  <c r="K71" i="7"/>
  <c r="L71" i="9"/>
  <c r="K71" i="9"/>
  <c r="H71" i="9"/>
  <c r="G71" i="9"/>
  <c r="J72" i="9"/>
  <c r="F72" i="9"/>
  <c r="G70" i="8"/>
  <c r="H70" i="8"/>
  <c r="J72" i="7"/>
  <c r="K72" i="7" l="1"/>
  <c r="L72" i="7"/>
  <c r="G72" i="9"/>
  <c r="H72" i="9"/>
  <c r="K72" i="9"/>
  <c r="L72" i="9"/>
  <c r="F73" i="9"/>
  <c r="J73" i="9"/>
  <c r="G71" i="8"/>
  <c r="H71" i="8"/>
  <c r="J73" i="7"/>
  <c r="K73" i="7" l="1"/>
  <c r="L73" i="7"/>
  <c r="L73" i="9"/>
  <c r="K73" i="9"/>
  <c r="H73" i="9"/>
  <c r="G73" i="9"/>
  <c r="J74" i="9"/>
  <c r="F74" i="9"/>
  <c r="G72" i="8"/>
  <c r="H72" i="8"/>
  <c r="J74" i="7"/>
  <c r="K74" i="7" l="1"/>
  <c r="L74" i="7"/>
  <c r="G74" i="9"/>
  <c r="H74" i="9"/>
  <c r="K74" i="9"/>
  <c r="L74" i="9"/>
  <c r="F75" i="9"/>
  <c r="J75" i="9"/>
  <c r="G73" i="8"/>
  <c r="H73" i="8"/>
  <c r="J75" i="7"/>
  <c r="L75" i="7" l="1"/>
  <c r="K75" i="7"/>
  <c r="L75" i="9"/>
  <c r="K75" i="9"/>
  <c r="H75" i="9"/>
  <c r="G75" i="9"/>
  <c r="J76" i="9"/>
  <c r="F76" i="9"/>
  <c r="G74" i="8"/>
  <c r="H74" i="8"/>
  <c r="J76" i="7"/>
  <c r="K76" i="7" l="1"/>
  <c r="L76" i="7"/>
  <c r="G76" i="9"/>
  <c r="H76" i="9"/>
  <c r="K76" i="9"/>
  <c r="L76" i="9"/>
  <c r="F77" i="9"/>
  <c r="J77" i="9"/>
  <c r="G75" i="8"/>
  <c r="H75" i="8"/>
  <c r="J77" i="7"/>
  <c r="K77" i="7" l="1"/>
  <c r="L77" i="7"/>
  <c r="L77" i="9"/>
  <c r="K77" i="9"/>
  <c r="H77" i="9"/>
  <c r="G77" i="9"/>
  <c r="J78" i="9"/>
  <c r="F78" i="9"/>
  <c r="G76" i="8"/>
  <c r="H76" i="8"/>
  <c r="J78" i="7"/>
  <c r="K78" i="7" l="1"/>
  <c r="L78" i="7"/>
  <c r="K78" i="9"/>
  <c r="L78" i="9"/>
  <c r="F79" i="9"/>
  <c r="J79" i="9"/>
  <c r="G78" i="9"/>
  <c r="H78" i="9"/>
  <c r="G77" i="8"/>
  <c r="H77" i="8"/>
  <c r="J79" i="7"/>
  <c r="L79" i="7" l="1"/>
  <c r="K79" i="7"/>
  <c r="J80" i="9"/>
  <c r="F80" i="9"/>
  <c r="L79" i="9"/>
  <c r="K79" i="9"/>
  <c r="H79" i="9"/>
  <c r="G79" i="9"/>
  <c r="G78" i="8"/>
  <c r="H78" i="8"/>
  <c r="J80" i="7"/>
  <c r="K80" i="7" l="1"/>
  <c r="L80" i="7"/>
  <c r="K80" i="9"/>
  <c r="L80" i="9"/>
  <c r="F82" i="9"/>
  <c r="F81" i="9"/>
  <c r="J82" i="9"/>
  <c r="J81" i="9"/>
  <c r="G80" i="9"/>
  <c r="H80" i="9"/>
  <c r="G79" i="8"/>
  <c r="H79" i="8"/>
  <c r="J82" i="7"/>
  <c r="J81" i="7"/>
  <c r="K81" i="7" l="1"/>
  <c r="L81" i="7"/>
  <c r="K82" i="7"/>
  <c r="K83" i="7" s="1"/>
  <c r="L82" i="7"/>
  <c r="L83" i="7" s="1"/>
  <c r="K82" i="9"/>
  <c r="L82" i="9"/>
  <c r="J83" i="9"/>
  <c r="G82" i="9"/>
  <c r="H82" i="9"/>
  <c r="F83" i="9"/>
  <c r="L81" i="9"/>
  <c r="K81" i="9"/>
  <c r="H81" i="9"/>
  <c r="G81" i="9"/>
  <c r="G80" i="8"/>
  <c r="H80" i="8"/>
  <c r="J83" i="7"/>
  <c r="H83" i="9" l="1"/>
  <c r="H84" i="9" s="1"/>
  <c r="L83" i="9"/>
  <c r="K83" i="9"/>
  <c r="K84" i="9" s="1"/>
  <c r="G83" i="9"/>
  <c r="G84" i="9" s="1"/>
  <c r="G81" i="8"/>
  <c r="H81" i="8"/>
  <c r="G82" i="8"/>
  <c r="H82" i="8"/>
  <c r="H83" i="8" s="1"/>
  <c r="F83" i="8"/>
  <c r="L84" i="7"/>
  <c r="Q82" i="9" l="1"/>
  <c r="Q78" i="9"/>
  <c r="Q74" i="9"/>
  <c r="Q70" i="9"/>
  <c r="Q66" i="9"/>
  <c r="Q62" i="9"/>
  <c r="Q58" i="9"/>
  <c r="Q54" i="9"/>
  <c r="Q50" i="9"/>
  <c r="Q46" i="9"/>
  <c r="Q42" i="9"/>
  <c r="Q38" i="9"/>
  <c r="Q34" i="9"/>
  <c r="Q30" i="9"/>
  <c r="Q26" i="9"/>
  <c r="Q22" i="9"/>
  <c r="Q18" i="9"/>
  <c r="Q14" i="9"/>
  <c r="Q10" i="9"/>
  <c r="Q80" i="9"/>
  <c r="Q75" i="9"/>
  <c r="Q69" i="9"/>
  <c r="Q64" i="9"/>
  <c r="Q59" i="9"/>
  <c r="Q53" i="9"/>
  <c r="Q48" i="9"/>
  <c r="Q43" i="9"/>
  <c r="Q37" i="9"/>
  <c r="Q32" i="9"/>
  <c r="Q27" i="9"/>
  <c r="Q21" i="9"/>
  <c r="Q16" i="9"/>
  <c r="Q11" i="9"/>
  <c r="M13" i="9"/>
  <c r="M79" i="9"/>
  <c r="M75" i="9"/>
  <c r="M71" i="9"/>
  <c r="M67" i="9"/>
  <c r="M63" i="9"/>
  <c r="M59" i="9"/>
  <c r="M55" i="9"/>
  <c r="Q79" i="9"/>
  <c r="Q73" i="9"/>
  <c r="Q68" i="9"/>
  <c r="Q63" i="9"/>
  <c r="Q57" i="9"/>
  <c r="Q52" i="9"/>
  <c r="Q47" i="9"/>
  <c r="Q41" i="9"/>
  <c r="Q36" i="9"/>
  <c r="Q31" i="9"/>
  <c r="Q25" i="9"/>
  <c r="Q20" i="9"/>
  <c r="Q15" i="9"/>
  <c r="Q9" i="9"/>
  <c r="M82" i="9"/>
  <c r="M78" i="9"/>
  <c r="M74" i="9"/>
  <c r="M70" i="9"/>
  <c r="M66" i="9"/>
  <c r="M62" i="9"/>
  <c r="M58" i="9"/>
  <c r="M54" i="9"/>
  <c r="M50" i="9"/>
  <c r="M46" i="9"/>
  <c r="M42" i="9"/>
  <c r="M38" i="9"/>
  <c r="Q81" i="9"/>
  <c r="Q76" i="9"/>
  <c r="Q71" i="9"/>
  <c r="Q65" i="9"/>
  <c r="Q60" i="9"/>
  <c r="Q55" i="9"/>
  <c r="Q49" i="9"/>
  <c r="Q44" i="9"/>
  <c r="Q39" i="9"/>
  <c r="Q33" i="9"/>
  <c r="Q28" i="9"/>
  <c r="Q23" i="9"/>
  <c r="Q17" i="9"/>
  <c r="Q12" i="9"/>
  <c r="Q77" i="9"/>
  <c r="Q56" i="9"/>
  <c r="Q35" i="9"/>
  <c r="Q13" i="9"/>
  <c r="M81" i="9"/>
  <c r="M73" i="9"/>
  <c r="M65" i="9"/>
  <c r="M57" i="9"/>
  <c r="M51" i="9"/>
  <c r="M45" i="9"/>
  <c r="M40" i="9"/>
  <c r="M35" i="9"/>
  <c r="M31" i="9"/>
  <c r="M27" i="9"/>
  <c r="M23" i="9"/>
  <c r="M19" i="9"/>
  <c r="M15" i="9"/>
  <c r="M10" i="9"/>
  <c r="Q72" i="9"/>
  <c r="Q51" i="9"/>
  <c r="Q29" i="9"/>
  <c r="Q8" i="9"/>
  <c r="M80" i="9"/>
  <c r="M72" i="9"/>
  <c r="M64" i="9"/>
  <c r="M56" i="9"/>
  <c r="M49" i="9"/>
  <c r="M44" i="9"/>
  <c r="M39" i="9"/>
  <c r="M34" i="9"/>
  <c r="M30" i="9"/>
  <c r="M26" i="9"/>
  <c r="M22" i="9"/>
  <c r="M18" i="9"/>
  <c r="M14" i="9"/>
  <c r="M9" i="9"/>
  <c r="Q67" i="9"/>
  <c r="Q45" i="9"/>
  <c r="Q24" i="9"/>
  <c r="M77" i="9"/>
  <c r="M69" i="9"/>
  <c r="M61" i="9"/>
  <c r="M53" i="9"/>
  <c r="M48" i="9"/>
  <c r="M43" i="9"/>
  <c r="M37" i="9"/>
  <c r="M33" i="9"/>
  <c r="M29" i="9"/>
  <c r="M25" i="9"/>
  <c r="M21" i="9"/>
  <c r="M17" i="9"/>
  <c r="M12" i="9"/>
  <c r="Q61" i="9"/>
  <c r="Q40" i="9"/>
  <c r="Q19" i="9"/>
  <c r="M76" i="9"/>
  <c r="M68" i="9"/>
  <c r="M60" i="9"/>
  <c r="M52" i="9"/>
  <c r="M47" i="9"/>
  <c r="M41" i="9"/>
  <c r="M36" i="9"/>
  <c r="M32" i="9"/>
  <c r="M28" i="9"/>
  <c r="M24" i="9"/>
  <c r="M16" i="9"/>
  <c r="M11" i="9"/>
  <c r="G83" i="8"/>
  <c r="G84" i="8" s="1"/>
  <c r="M8" i="8" s="1"/>
  <c r="L84" i="9"/>
  <c r="R72" i="9" s="1"/>
  <c r="H84" i="8"/>
  <c r="R17" i="9" l="1"/>
  <c r="S17" i="9" s="1"/>
  <c r="U17" i="9" s="1"/>
  <c r="O22" i="9"/>
  <c r="O23" i="9"/>
  <c r="O63" i="9"/>
  <c r="P63" i="9" s="1"/>
  <c r="R42" i="9"/>
  <c r="O58" i="9"/>
  <c r="R21" i="9"/>
  <c r="O28" i="9"/>
  <c r="R51" i="9"/>
  <c r="O52" i="9"/>
  <c r="O76" i="9"/>
  <c r="P76" i="9" s="1"/>
  <c r="O39" i="9"/>
  <c r="P39" i="9" s="1"/>
  <c r="O75" i="9"/>
  <c r="P75" i="9" s="1"/>
  <c r="O21" i="9"/>
  <c r="R82" i="9"/>
  <c r="O35" i="9"/>
  <c r="P35" i="9" s="1"/>
  <c r="R61" i="9"/>
  <c r="R23" i="9"/>
  <c r="R71" i="9"/>
  <c r="S71" i="9" s="1"/>
  <c r="U71" i="9" s="1"/>
  <c r="R48" i="9"/>
  <c r="R80" i="9"/>
  <c r="P21" i="9"/>
  <c r="Q83" i="9"/>
  <c r="S23" i="9"/>
  <c r="U23" i="9" s="1"/>
  <c r="S21" i="9"/>
  <c r="U21" i="9" s="1"/>
  <c r="S42" i="9"/>
  <c r="U42" i="9" s="1"/>
  <c r="O68" i="9"/>
  <c r="P68" i="9" s="1"/>
  <c r="R57" i="9"/>
  <c r="O61" i="9"/>
  <c r="P61" i="9" s="1"/>
  <c r="O45" i="9"/>
  <c r="P45" i="9" s="1"/>
  <c r="R54" i="9"/>
  <c r="O79" i="9"/>
  <c r="P79" i="9" s="1"/>
  <c r="O26" i="9"/>
  <c r="R74" i="9"/>
  <c r="O41" i="9"/>
  <c r="P41" i="9" s="1"/>
  <c r="R53" i="9"/>
  <c r="O12" i="9"/>
  <c r="R35" i="9"/>
  <c r="S35" i="9" s="1"/>
  <c r="U35" i="9" s="1"/>
  <c r="R67" i="9"/>
  <c r="R28" i="9"/>
  <c r="R60" i="9"/>
  <c r="S72" i="9"/>
  <c r="V72" i="9" s="1"/>
  <c r="S60" i="9"/>
  <c r="U60" i="9" s="1"/>
  <c r="S80" i="9"/>
  <c r="U80" i="9" s="1"/>
  <c r="O72" i="9"/>
  <c r="R9" i="9"/>
  <c r="S9" i="9" s="1"/>
  <c r="U9" i="9" s="1"/>
  <c r="R49" i="9"/>
  <c r="O48" i="9"/>
  <c r="R33" i="9"/>
  <c r="O73" i="9"/>
  <c r="P73" i="9" s="1"/>
  <c r="O57" i="9"/>
  <c r="O18" i="9"/>
  <c r="P18" i="9" s="1"/>
  <c r="R30" i="9"/>
  <c r="S30" i="9" s="1"/>
  <c r="U30" i="9" s="1"/>
  <c r="R62" i="9"/>
  <c r="S62" i="9" s="1"/>
  <c r="U62" i="9" s="1"/>
  <c r="O59" i="9"/>
  <c r="P59" i="9" s="1"/>
  <c r="O42" i="9"/>
  <c r="P42" i="9" s="1"/>
  <c r="R18" i="9"/>
  <c r="R50" i="9"/>
  <c r="S50" i="9" s="1"/>
  <c r="U50" i="9" s="1"/>
  <c r="O70" i="9"/>
  <c r="P70" i="9" s="1"/>
  <c r="O54" i="9"/>
  <c r="P54" i="9" s="1"/>
  <c r="O14" i="9"/>
  <c r="P14" i="9" s="1"/>
  <c r="R29" i="9"/>
  <c r="S29" i="9" s="1"/>
  <c r="U29" i="9" s="1"/>
  <c r="O40" i="9"/>
  <c r="P40" i="9" s="1"/>
  <c r="O24" i="9"/>
  <c r="P24" i="9" s="1"/>
  <c r="O8" i="9"/>
  <c r="R39" i="9"/>
  <c r="R55" i="9"/>
  <c r="R16" i="9"/>
  <c r="R32" i="9"/>
  <c r="R64" i="9"/>
  <c r="O56" i="9"/>
  <c r="P56" i="9" s="1"/>
  <c r="R41" i="9"/>
  <c r="O33" i="9"/>
  <c r="P33" i="9" s="1"/>
  <c r="R81" i="9"/>
  <c r="O27" i="9"/>
  <c r="P27" i="9" s="1"/>
  <c r="O60" i="9"/>
  <c r="P60" i="9" s="1"/>
  <c r="R65" i="9"/>
  <c r="O69" i="9"/>
  <c r="P69" i="9" s="1"/>
  <c r="O53" i="9"/>
  <c r="P53" i="9" s="1"/>
  <c r="O34" i="9"/>
  <c r="P34" i="9" s="1"/>
  <c r="O13" i="9"/>
  <c r="P13" i="9" s="1"/>
  <c r="R38" i="9"/>
  <c r="R70" i="9"/>
  <c r="S70" i="9" s="1"/>
  <c r="U70" i="9" s="1"/>
  <c r="O71" i="9"/>
  <c r="O55" i="9"/>
  <c r="O37" i="9"/>
  <c r="P37" i="9" s="1"/>
  <c r="O15" i="9"/>
  <c r="P15" i="9" s="1"/>
  <c r="R26" i="9"/>
  <c r="R58" i="9"/>
  <c r="O82" i="9"/>
  <c r="P82" i="9" s="1"/>
  <c r="O66" i="9"/>
  <c r="P66" i="9" s="1"/>
  <c r="O50" i="9"/>
  <c r="P50" i="9" s="1"/>
  <c r="O30" i="9"/>
  <c r="O9" i="9"/>
  <c r="P9" i="9" s="1"/>
  <c r="R37" i="9"/>
  <c r="S37" i="9" s="1"/>
  <c r="U37" i="9" s="1"/>
  <c r="R69" i="9"/>
  <c r="S69" i="9" s="1"/>
  <c r="U69" i="9" s="1"/>
  <c r="O36" i="9"/>
  <c r="P36" i="9" s="1"/>
  <c r="O20" i="9"/>
  <c r="P20" i="9" s="1"/>
  <c r="R11" i="9"/>
  <c r="R27" i="9"/>
  <c r="S27" i="9" s="1"/>
  <c r="U27" i="9" s="1"/>
  <c r="R43" i="9"/>
  <c r="S43" i="9" s="1"/>
  <c r="U43" i="9" s="1"/>
  <c r="R59" i="9"/>
  <c r="R75" i="9"/>
  <c r="R20" i="9"/>
  <c r="S20" i="9" s="1"/>
  <c r="U20" i="9" s="1"/>
  <c r="R36" i="9"/>
  <c r="S36" i="9" s="1"/>
  <c r="U36" i="9" s="1"/>
  <c r="R52" i="9"/>
  <c r="R68" i="9"/>
  <c r="S68" i="9" s="1"/>
  <c r="U68" i="9" s="1"/>
  <c r="P28" i="9"/>
  <c r="P8" i="9"/>
  <c r="P22" i="9"/>
  <c r="S28" i="9"/>
  <c r="U28" i="9" s="1"/>
  <c r="S49" i="9"/>
  <c r="U49" i="9" s="1"/>
  <c r="P58" i="9"/>
  <c r="S57" i="9"/>
  <c r="U57" i="9" s="1"/>
  <c r="O17" i="9"/>
  <c r="P17" i="9" s="1"/>
  <c r="O64" i="9"/>
  <c r="P64" i="9" s="1"/>
  <c r="O77" i="9"/>
  <c r="R22" i="9"/>
  <c r="O47" i="9"/>
  <c r="P47" i="9" s="1"/>
  <c r="R10" i="9"/>
  <c r="S10" i="9" s="1"/>
  <c r="U10" i="9" s="1"/>
  <c r="O74" i="9"/>
  <c r="P74" i="9" s="1"/>
  <c r="O19" i="9"/>
  <c r="O44" i="9"/>
  <c r="P44" i="9" s="1"/>
  <c r="R19" i="9"/>
  <c r="R12" i="9"/>
  <c r="S12" i="9" s="1"/>
  <c r="U12" i="9" s="1"/>
  <c r="R44" i="9"/>
  <c r="S44" i="9" s="1"/>
  <c r="U44" i="9" s="1"/>
  <c r="R76" i="9"/>
  <c r="P30" i="9"/>
  <c r="P23" i="9"/>
  <c r="R8" i="9"/>
  <c r="S8" i="9" s="1"/>
  <c r="U8" i="9" s="1"/>
  <c r="O38" i="9"/>
  <c r="P38" i="9" s="1"/>
  <c r="R73" i="9"/>
  <c r="O11" i="9"/>
  <c r="P11" i="9" s="1"/>
  <c r="O80" i="9"/>
  <c r="P80" i="9" s="1"/>
  <c r="R25" i="9"/>
  <c r="S25" i="9" s="1"/>
  <c r="U25" i="9" s="1"/>
  <c r="O43" i="9"/>
  <c r="P43" i="9" s="1"/>
  <c r="O81" i="9"/>
  <c r="P81" i="9" s="1"/>
  <c r="O65" i="9"/>
  <c r="P65" i="9" s="1"/>
  <c r="O49" i="9"/>
  <c r="P49" i="9" s="1"/>
  <c r="O29" i="9"/>
  <c r="P29" i="9" s="1"/>
  <c r="R14" i="9"/>
  <c r="R46" i="9"/>
  <c r="S46" i="9" s="1"/>
  <c r="U46" i="9" s="1"/>
  <c r="R78" i="9"/>
  <c r="S78" i="9" s="1"/>
  <c r="U78" i="9" s="1"/>
  <c r="O67" i="9"/>
  <c r="P67" i="9" s="1"/>
  <c r="O51" i="9"/>
  <c r="P51" i="9" s="1"/>
  <c r="O31" i="9"/>
  <c r="P31" i="9" s="1"/>
  <c r="O10" i="9"/>
  <c r="P10" i="9" s="1"/>
  <c r="R34" i="9"/>
  <c r="S34" i="9" s="1"/>
  <c r="U34" i="9" s="1"/>
  <c r="R66" i="9"/>
  <c r="O78" i="9"/>
  <c r="P78" i="9" s="1"/>
  <c r="O62" i="9"/>
  <c r="P62" i="9" s="1"/>
  <c r="O46" i="9"/>
  <c r="P46" i="9" s="1"/>
  <c r="O25" i="9"/>
  <c r="P25" i="9" s="1"/>
  <c r="R13" i="9"/>
  <c r="R45" i="9"/>
  <c r="R77" i="9"/>
  <c r="S77" i="9" s="1"/>
  <c r="U77" i="9" s="1"/>
  <c r="O32" i="9"/>
  <c r="P32" i="9" s="1"/>
  <c r="O16" i="9"/>
  <c r="P16" i="9" s="1"/>
  <c r="R15" i="9"/>
  <c r="S15" i="9" s="1"/>
  <c r="U15" i="9" s="1"/>
  <c r="R31" i="9"/>
  <c r="R47" i="9"/>
  <c r="R63" i="9"/>
  <c r="R79" i="9"/>
  <c r="R24" i="9"/>
  <c r="S24" i="9" s="1"/>
  <c r="U24" i="9" s="1"/>
  <c r="R40" i="9"/>
  <c r="R56" i="9"/>
  <c r="P52" i="9"/>
  <c r="S19" i="9"/>
  <c r="U19" i="9" s="1"/>
  <c r="P12" i="9"/>
  <c r="P48" i="9"/>
  <c r="P77" i="9"/>
  <c r="P26" i="9"/>
  <c r="P72" i="9"/>
  <c r="S51" i="9"/>
  <c r="U51" i="9" s="1"/>
  <c r="P19" i="9"/>
  <c r="P57" i="9"/>
  <c r="S13" i="9"/>
  <c r="U13" i="9" s="1"/>
  <c r="S33" i="9"/>
  <c r="U33" i="9" s="1"/>
  <c r="U55" i="9"/>
  <c r="S55" i="9"/>
  <c r="S76" i="9"/>
  <c r="U76" i="9" s="1"/>
  <c r="S41" i="9"/>
  <c r="U41" i="9" s="1"/>
  <c r="P55" i="9"/>
  <c r="P71" i="9"/>
  <c r="S32" i="9"/>
  <c r="U32" i="9" s="1"/>
  <c r="S53" i="9"/>
  <c r="U53" i="9" s="1"/>
  <c r="S18" i="9"/>
  <c r="U18" i="9" s="1"/>
  <c r="S66" i="9"/>
  <c r="U66" i="9" s="1"/>
  <c r="S82" i="9"/>
  <c r="U82" i="9" s="1"/>
  <c r="M82" i="8"/>
  <c r="Q82" i="8" s="1"/>
  <c r="M80" i="8"/>
  <c r="Q80" i="8" s="1"/>
  <c r="M78" i="8"/>
  <c r="Q78" i="8" s="1"/>
  <c r="M76" i="8"/>
  <c r="Q76" i="8" s="1"/>
  <c r="M74" i="8"/>
  <c r="Q74" i="8" s="1"/>
  <c r="M72" i="8"/>
  <c r="Q72" i="8" s="1"/>
  <c r="M70" i="8"/>
  <c r="Q70" i="8" s="1"/>
  <c r="M68" i="8"/>
  <c r="Q68" i="8" s="1"/>
  <c r="M66" i="8"/>
  <c r="Q66" i="8" s="1"/>
  <c r="M64" i="8"/>
  <c r="Q64" i="8" s="1"/>
  <c r="M62" i="8"/>
  <c r="Q62" i="8" s="1"/>
  <c r="M60" i="8"/>
  <c r="Q60" i="8" s="1"/>
  <c r="M58" i="8"/>
  <c r="Q58" i="8" s="1"/>
  <c r="M56" i="8"/>
  <c r="Q56" i="8" s="1"/>
  <c r="M54" i="8"/>
  <c r="Q54" i="8" s="1"/>
  <c r="M52" i="8"/>
  <c r="Q52" i="8" s="1"/>
  <c r="M50" i="8"/>
  <c r="Q50" i="8" s="1"/>
  <c r="M48" i="8"/>
  <c r="Q48" i="8" s="1"/>
  <c r="M46" i="8"/>
  <c r="Q46" i="8" s="1"/>
  <c r="M44" i="8"/>
  <c r="Q44" i="8" s="1"/>
  <c r="M42" i="8"/>
  <c r="Q42" i="8" s="1"/>
  <c r="M40" i="8"/>
  <c r="Q40" i="8" s="1"/>
  <c r="M38" i="8"/>
  <c r="Q38" i="8" s="1"/>
  <c r="M36" i="8"/>
  <c r="Q36" i="8" s="1"/>
  <c r="M34" i="8"/>
  <c r="Q34" i="8" s="1"/>
  <c r="M32" i="8"/>
  <c r="Q32" i="8" s="1"/>
  <c r="M30" i="8"/>
  <c r="Q30" i="8" s="1"/>
  <c r="M28" i="8"/>
  <c r="Q28" i="8" s="1"/>
  <c r="M26" i="8"/>
  <c r="Q26" i="8" s="1"/>
  <c r="M24" i="8"/>
  <c r="Q24" i="8" s="1"/>
  <c r="M22" i="8"/>
  <c r="Q22" i="8" s="1"/>
  <c r="M19" i="8"/>
  <c r="Q19" i="8" s="1"/>
  <c r="M17" i="8"/>
  <c r="Q17" i="8" s="1"/>
  <c r="M14" i="8"/>
  <c r="Q14" i="8" s="1"/>
  <c r="M12" i="8"/>
  <c r="Q12" i="8" s="1"/>
  <c r="M10" i="8"/>
  <c r="Q10" i="8" s="1"/>
  <c r="Q8" i="8"/>
  <c r="M81" i="8"/>
  <c r="Q81" i="8" s="1"/>
  <c r="M79" i="8"/>
  <c r="Q79" i="8" s="1"/>
  <c r="M77" i="8"/>
  <c r="Q77" i="8" s="1"/>
  <c r="M75" i="8"/>
  <c r="Q75" i="8" s="1"/>
  <c r="M73" i="8"/>
  <c r="Q73" i="8" s="1"/>
  <c r="M71" i="8"/>
  <c r="Q71" i="8" s="1"/>
  <c r="M69" i="8"/>
  <c r="Q69" i="8" s="1"/>
  <c r="M67" i="8"/>
  <c r="Q67" i="8" s="1"/>
  <c r="M65" i="8"/>
  <c r="Q65" i="8" s="1"/>
  <c r="M63" i="8"/>
  <c r="Q63" i="8" s="1"/>
  <c r="M61" i="8"/>
  <c r="Q61" i="8" s="1"/>
  <c r="M59" i="8"/>
  <c r="Q59" i="8" s="1"/>
  <c r="M57" i="8"/>
  <c r="Q57" i="8" s="1"/>
  <c r="M55" i="8"/>
  <c r="Q55" i="8" s="1"/>
  <c r="M53" i="8"/>
  <c r="Q53" i="8" s="1"/>
  <c r="M51" i="8"/>
  <c r="Q51" i="8" s="1"/>
  <c r="M49" i="8"/>
  <c r="Q49" i="8" s="1"/>
  <c r="M47" i="8"/>
  <c r="Q47" i="8" s="1"/>
  <c r="M45" i="8"/>
  <c r="Q45" i="8" s="1"/>
  <c r="M43" i="8"/>
  <c r="Q43" i="8" s="1"/>
  <c r="M41" i="8"/>
  <c r="Q41" i="8" s="1"/>
  <c r="M39" i="8"/>
  <c r="Q39" i="8" s="1"/>
  <c r="M37" i="8"/>
  <c r="Q37" i="8" s="1"/>
  <c r="M35" i="8"/>
  <c r="Q35" i="8" s="1"/>
  <c r="M33" i="8"/>
  <c r="Q33" i="8" s="1"/>
  <c r="M31" i="8"/>
  <c r="Q31" i="8" s="1"/>
  <c r="M29" i="8"/>
  <c r="Q29" i="8" s="1"/>
  <c r="M27" i="8"/>
  <c r="Q27" i="8" s="1"/>
  <c r="M25" i="8"/>
  <c r="Q25" i="8" s="1"/>
  <c r="M23" i="8"/>
  <c r="Q23" i="8" s="1"/>
  <c r="M21" i="8"/>
  <c r="Q21" i="8" s="1"/>
  <c r="M18" i="8"/>
  <c r="Q18" i="8" s="1"/>
  <c r="M16" i="8"/>
  <c r="Q16" i="8" s="1"/>
  <c r="M15" i="8"/>
  <c r="Q15" i="8" s="1"/>
  <c r="M13" i="8"/>
  <c r="Q13" i="8" s="1"/>
  <c r="M11" i="8"/>
  <c r="Q11" i="8" s="1"/>
  <c r="M9" i="8"/>
  <c r="Q9" i="8" s="1"/>
  <c r="P83" i="9" l="1"/>
  <c r="V21" i="9"/>
  <c r="S75" i="9"/>
  <c r="U75" i="9" s="1"/>
  <c r="V66" i="9"/>
  <c r="V44" i="9"/>
  <c r="S14" i="9"/>
  <c r="U14" i="9" s="1"/>
  <c r="S48" i="9"/>
  <c r="U48" i="9" s="1"/>
  <c r="V55" i="9"/>
  <c r="V49" i="9"/>
  <c r="V35" i="9"/>
  <c r="S74" i="9"/>
  <c r="U74" i="9" s="1"/>
  <c r="S52" i="9"/>
  <c r="U52" i="9" s="1"/>
  <c r="V71" i="9"/>
  <c r="V82" i="9"/>
  <c r="S22" i="9"/>
  <c r="U22" i="9" s="1"/>
  <c r="S16" i="9"/>
  <c r="U16" i="9" s="1"/>
  <c r="V13" i="9"/>
  <c r="V76" i="9"/>
  <c r="V68" i="9"/>
  <c r="V70" i="9"/>
  <c r="S56" i="9"/>
  <c r="U56" i="9" s="1"/>
  <c r="V24" i="9"/>
  <c r="V77" i="9"/>
  <c r="V34" i="9"/>
  <c r="V12" i="9"/>
  <c r="V36" i="9"/>
  <c r="V43" i="9"/>
  <c r="V29" i="9"/>
  <c r="V50" i="9"/>
  <c r="V62" i="9"/>
  <c r="V9" i="9"/>
  <c r="S38" i="9"/>
  <c r="U38" i="9" s="1"/>
  <c r="S81" i="9"/>
  <c r="U81" i="9" s="1"/>
  <c r="U72" i="9"/>
  <c r="V60" i="9"/>
  <c r="S65" i="9"/>
  <c r="U65" i="9" s="1"/>
  <c r="V23" i="9"/>
  <c r="V51" i="9"/>
  <c r="V42" i="9"/>
  <c r="V17" i="9"/>
  <c r="V46" i="9"/>
  <c r="V8" i="9"/>
  <c r="V37" i="9"/>
  <c r="S11" i="9"/>
  <c r="U11" i="9" s="1"/>
  <c r="S63" i="9"/>
  <c r="U63" i="9" s="1"/>
  <c r="V15" i="9"/>
  <c r="V78" i="9"/>
  <c r="V25" i="9"/>
  <c r="V19" i="9"/>
  <c r="V10" i="9"/>
  <c r="S79" i="9"/>
  <c r="U79" i="9" s="1"/>
  <c r="S67" i="9"/>
  <c r="U67" i="9" s="1"/>
  <c r="V20" i="9"/>
  <c r="V27" i="9"/>
  <c r="V69" i="9"/>
  <c r="V41" i="9"/>
  <c r="V32" i="9"/>
  <c r="V18" i="9"/>
  <c r="V30" i="9"/>
  <c r="V33" i="9"/>
  <c r="S47" i="9"/>
  <c r="U47" i="9" s="1"/>
  <c r="S40" i="9"/>
  <c r="U40" i="9" s="1"/>
  <c r="V28" i="9"/>
  <c r="V53" i="9"/>
  <c r="V57" i="9"/>
  <c r="S58" i="9"/>
  <c r="U58" i="9" s="1"/>
  <c r="S26" i="9"/>
  <c r="U26" i="9" s="1"/>
  <c r="S64" i="9"/>
  <c r="U64" i="9" s="1"/>
  <c r="S73" i="9"/>
  <c r="U73" i="9" s="1"/>
  <c r="S31" i="9"/>
  <c r="U31" i="9" s="1"/>
  <c r="S45" i="9"/>
  <c r="U45" i="9" s="1"/>
  <c r="V80" i="9"/>
  <c r="S61" i="9"/>
  <c r="U61" i="9" s="1"/>
  <c r="S54" i="9"/>
  <c r="U54" i="9" s="1"/>
  <c r="S59" i="9"/>
  <c r="U59" i="9" s="1"/>
  <c r="S39" i="9"/>
  <c r="U39" i="9" s="1"/>
  <c r="Q83" i="8"/>
  <c r="K84" i="7"/>
  <c r="V52" i="9" l="1"/>
  <c r="V61" i="9"/>
  <c r="V45" i="9"/>
  <c r="V39" i="9"/>
  <c r="V54" i="9"/>
  <c r="V65" i="9"/>
  <c r="V31" i="9"/>
  <c r="V11" i="9"/>
  <c r="V56" i="9"/>
  <c r="V38" i="9"/>
  <c r="V16" i="9"/>
  <c r="V58" i="9"/>
  <c r="V73" i="9"/>
  <c r="V59" i="9"/>
  <c r="V22" i="9"/>
  <c r="V47" i="9"/>
  <c r="V48" i="9"/>
  <c r="V75" i="9"/>
  <c r="V40" i="9"/>
  <c r="V26" i="9"/>
  <c r="V79" i="9"/>
  <c r="V64" i="9"/>
  <c r="V74" i="9"/>
  <c r="V81" i="9"/>
  <c r="V14" i="9"/>
  <c r="V67" i="9"/>
  <c r="V63" i="9"/>
</calcChain>
</file>

<file path=xl/sharedStrings.xml><?xml version="1.0" encoding="utf-8"?>
<sst xmlns="http://schemas.openxmlformats.org/spreadsheetml/2006/main" count="274" uniqueCount="137">
  <si>
    <t>Umur</t>
  </si>
  <si>
    <t>Jumlah denyut nadi</t>
  </si>
  <si>
    <t>0 bulan</t>
  </si>
  <si>
    <t>140 kali permenit</t>
  </si>
  <si>
    <t>1-6 bulan</t>
  </si>
  <si>
    <t>130 kali permenit</t>
  </si>
  <si>
    <t>6-12 bulan</t>
  </si>
  <si>
    <t>115 kali permenit</t>
  </si>
  <si>
    <t>1-2 tahun</t>
  </si>
  <si>
    <t>110 kali permenit</t>
  </si>
  <si>
    <t>2-6 tahun</t>
  </si>
  <si>
    <t>105 kali permenit</t>
  </si>
  <si>
    <t>10-14 tahun</t>
  </si>
  <si>
    <t>6-10 tahun</t>
  </si>
  <si>
    <t>95 kali permenit</t>
  </si>
  <si>
    <t>85 kali permenit</t>
  </si>
  <si>
    <t>14-18 tahun</t>
  </si>
  <si>
    <t>82 kali permenit</t>
  </si>
  <si>
    <t>19 tahun</t>
  </si>
  <si>
    <t>60-100 kali permenit</t>
  </si>
  <si>
    <t xml:space="preserve">Tabel 4,1 Data Penelitian </t>
  </si>
  <si>
    <t>C1</t>
  </si>
  <si>
    <t>C2</t>
  </si>
  <si>
    <t>Matriks partisi awal U yang terbentuk (secara random)</t>
  </si>
  <si>
    <t>Hitung Jumlah setiap kolom</t>
  </si>
  <si>
    <t xml:space="preserve">Untuk Rumus </t>
  </si>
  <si>
    <t>Derajat keanggotaan pada cluster Ke-1</t>
  </si>
  <si>
    <t>Derajat keanggotaan pada cluster Ke-2</t>
  </si>
  <si>
    <t>Data yang akan dicluster</t>
  </si>
  <si>
    <t>C1 ==&gt; Q1= 4.2</t>
  </si>
  <si>
    <t>C2 ==&gt; Q2= 3.9</t>
  </si>
  <si>
    <t>Q1</t>
  </si>
  <si>
    <t>Q2</t>
  </si>
  <si>
    <t>Xi1</t>
  </si>
  <si>
    <t>Xi2</t>
  </si>
  <si>
    <t>L1</t>
  </si>
  <si>
    <t>L2</t>
  </si>
  <si>
    <t>L1+L2</t>
  </si>
  <si>
    <t>Fungsi Objektive =</t>
  </si>
  <si>
    <t>LT=L1+L2</t>
  </si>
  <si>
    <t>L1/LT</t>
  </si>
  <si>
    <t>L2/LT</t>
  </si>
  <si>
    <r>
      <t xml:space="preserve">10 </t>
    </r>
    <r>
      <rPr>
        <vertAlign val="superscript"/>
        <sz val="6"/>
        <color theme="1"/>
        <rFont val="Calibri"/>
        <family val="2"/>
        <scheme val="minor"/>
      </rPr>
      <t>14</t>
    </r>
  </si>
  <si>
    <t>NAMA PASIEN</t>
  </si>
  <si>
    <t xml:space="preserve">WAKTU </t>
  </si>
  <si>
    <t>DETAK JANTUNG</t>
  </si>
  <si>
    <t>NY M</t>
  </si>
  <si>
    <t>NY F</t>
  </si>
  <si>
    <t>NY D</t>
  </si>
  <si>
    <t>NY I</t>
  </si>
  <si>
    <t>NY N</t>
  </si>
  <si>
    <t>INAYATUN</t>
  </si>
  <si>
    <t>ARAFAH</t>
  </si>
  <si>
    <t>SEPTIAN</t>
  </si>
  <si>
    <t>M NAZAR</t>
  </si>
  <si>
    <t>PANI</t>
  </si>
  <si>
    <t>M FAHRI</t>
  </si>
  <si>
    <t>JIHAN</t>
  </si>
  <si>
    <t>ZAHRA</t>
  </si>
  <si>
    <t>DILA</t>
  </si>
  <si>
    <t>AJRIL</t>
  </si>
  <si>
    <t>OLIP</t>
  </si>
  <si>
    <t>DADAN</t>
  </si>
  <si>
    <t>ABDI</t>
  </si>
  <si>
    <t>ALIF</t>
  </si>
  <si>
    <t>DIRA</t>
  </si>
  <si>
    <t>ALIFAH</t>
  </si>
  <si>
    <t>SUBNI</t>
  </si>
  <si>
    <t>ANIF</t>
  </si>
  <si>
    <t>MADANI</t>
  </si>
  <si>
    <t>CHYNTIA</t>
  </si>
  <si>
    <t>ALDO</t>
  </si>
  <si>
    <t>KHENZO</t>
  </si>
  <si>
    <t>AMANDA</t>
  </si>
  <si>
    <t>VINO</t>
  </si>
  <si>
    <t>ADARA</t>
  </si>
  <si>
    <t>NADIFA</t>
  </si>
  <si>
    <t>REVAN</t>
  </si>
  <si>
    <t>SABILA</t>
  </si>
  <si>
    <t>NABIL</t>
  </si>
  <si>
    <t>FATUR</t>
  </si>
  <si>
    <t>ADIKA</t>
  </si>
  <si>
    <t>IBNU</t>
  </si>
  <si>
    <t>ADITRA</t>
  </si>
  <si>
    <t>JOHDAYATI</t>
  </si>
  <si>
    <t>ANASTASYA</t>
  </si>
  <si>
    <t>EKA PUTRI LESTARI</t>
  </si>
  <si>
    <t>FITRI AYU</t>
  </si>
  <si>
    <t>OCTARIO HARJANTO</t>
  </si>
  <si>
    <t>ANGGI PERMATA</t>
  </si>
  <si>
    <t>REYAN ADITYA</t>
  </si>
  <si>
    <t>SALSABILA NAFIATUL HUSNA</t>
  </si>
  <si>
    <t>SUKMA</t>
  </si>
  <si>
    <t>MUHAMMAD AFNA</t>
  </si>
  <si>
    <t>NANDRIAN KUSUMA</t>
  </si>
  <si>
    <t>DINDA AULIA</t>
  </si>
  <si>
    <t>ASYIFA DEWI PERTIWI</t>
  </si>
  <si>
    <t>FAJAR JULIANSYAH PUTRA</t>
  </si>
  <si>
    <t>EVA SOPIANSYAH PUTRI</t>
  </si>
  <si>
    <t>INTAN FAHIRA</t>
  </si>
  <si>
    <t>FAISAL AHMAD ALFAI</t>
  </si>
  <si>
    <t>DANI PUTRA SAMUDRA</t>
  </si>
  <si>
    <t>DAFI ARDIANYAH</t>
  </si>
  <si>
    <t>DENIS IKHTISOM</t>
  </si>
  <si>
    <t>ZAHRATUSHIFA</t>
  </si>
  <si>
    <t xml:space="preserve">SALMA SALBILA </t>
  </si>
  <si>
    <t>LITA HUMAIROH</t>
  </si>
  <si>
    <t>FAJRINA CHANDRA</t>
  </si>
  <si>
    <t>RATU NAJWA</t>
  </si>
  <si>
    <t>VINKAN ZAHRA</t>
  </si>
  <si>
    <t>MELLY AJENG PRATIWI</t>
  </si>
  <si>
    <t>DENI ARDIANSYAH</t>
  </si>
  <si>
    <t>OKTA SATRIA SULAEMAN</t>
  </si>
  <si>
    <t>CITRA AYU PRADIPTA</t>
  </si>
  <si>
    <t>FUJI LESTARI</t>
  </si>
  <si>
    <t>SURYANDIKA</t>
  </si>
  <si>
    <t>YUNI</t>
  </si>
  <si>
    <t>BILFRID JOSHUA</t>
  </si>
  <si>
    <t>AMEL</t>
  </si>
  <si>
    <t>NTIH ROHAYATI</t>
  </si>
  <si>
    <t>NO</t>
  </si>
  <si>
    <t xml:space="preserve">UMUR </t>
  </si>
  <si>
    <t>( dalam satuan Bln)</t>
  </si>
  <si>
    <t xml:space="preserve"> ( dalam satuan Detik)</t>
  </si>
  <si>
    <t>Pusat 1</t>
  </si>
  <si>
    <t xml:space="preserve">Pusat 2 </t>
  </si>
  <si>
    <t>C1^2</t>
  </si>
  <si>
    <t>C2^2</t>
  </si>
  <si>
    <t>C1 ==&gt; Q1= 41,2</t>
  </si>
  <si>
    <t>C2 ==&gt; Q2= 33,8</t>
  </si>
  <si>
    <t>X</t>
  </si>
  <si>
    <r>
      <t xml:space="preserve">10 </t>
    </r>
    <r>
      <rPr>
        <vertAlign val="superscript"/>
        <sz val="10"/>
        <color theme="1"/>
        <rFont val="Calibri"/>
        <family val="2"/>
        <scheme val="minor"/>
      </rPr>
      <t>14</t>
    </r>
  </si>
  <si>
    <t>x</t>
  </si>
  <si>
    <t>inti mencari C1 dan C2 secara random yang jumlah adalah 1</t>
  </si>
  <si>
    <t>keterangan jarak itu rumus dipusat objektif…</t>
  </si>
  <si>
    <t xml:space="preserve">terus untuk menentukan cluster mana badingkan nilai L1 dengan L2 mana yang lebih kecil nilai itu masuk clueter yang kecil nilai </t>
  </si>
  <si>
    <t xml:space="preserve">cek kembali nilai yang terbesar menurut srikusumadewi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</si>
</sst>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Times New Roman"/>
      <family val="1"/>
    </font>
    <font>
      <b/>
      <sz val="6"/>
      <color theme="1"/>
      <name val="Calibri"/>
      <family val="2"/>
      <scheme val="minor"/>
    </font>
    <font>
      <vertAlign val="superscript"/>
      <sz val="6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0" borderId="3" xfId="0" applyFont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1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5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0" xfId="0" applyFont="1"/>
    <xf numFmtId="0" fontId="6" fillId="0" borderId="0" xfId="0" applyFont="1" applyFill="1" applyBorder="1"/>
    <xf numFmtId="0" fontId="5" fillId="3" borderId="0" xfId="0" applyFont="1" applyFill="1" applyBorder="1"/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9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/>
    <xf numFmtId="0" fontId="9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Border="1"/>
    <xf numFmtId="0" fontId="9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3" xfId="0" applyFont="1" applyBorder="1"/>
    <xf numFmtId="0" fontId="8" fillId="0" borderId="0" xfId="0" applyFont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Font="1"/>
    <xf numFmtId="0" fontId="10" fillId="3" borderId="0" xfId="0" applyFont="1" applyFill="1"/>
    <xf numFmtId="0" fontId="8" fillId="3" borderId="0" xfId="0" applyFont="1" applyFill="1" applyBorder="1" applyAlignment="1">
      <alignment wrapText="1"/>
    </xf>
    <xf numFmtId="0" fontId="8" fillId="0" borderId="4" xfId="0" applyFont="1" applyBorder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3" borderId="0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2" fillId="0" borderId="0" xfId="0" applyFont="1" applyBorder="1"/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1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9" fillId="6" borderId="2" xfId="0" applyFont="1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9" fillId="6" borderId="3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3" fillId="4" borderId="4" xfId="0" applyFont="1" applyFill="1" applyBorder="1"/>
    <xf numFmtId="0" fontId="13" fillId="2" borderId="4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0" xfId="0" applyFont="1" applyFill="1" applyBorder="1"/>
    <xf numFmtId="0" fontId="13" fillId="0" borderId="0" xfId="0" applyFont="1" applyBorder="1"/>
    <xf numFmtId="0" fontId="13" fillId="0" borderId="0" xfId="0" applyFont="1"/>
    <xf numFmtId="0" fontId="14" fillId="0" borderId="0" xfId="0" applyFont="1" applyFill="1" applyBorder="1"/>
    <xf numFmtId="0" fontId="13" fillId="3" borderId="0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4" fillId="0" borderId="0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13" fillId="2" borderId="0" xfId="0" applyFont="1" applyFill="1"/>
    <xf numFmtId="0" fontId="13" fillId="7" borderId="0" xfId="0" applyFont="1" applyFill="1"/>
    <xf numFmtId="0" fontId="3" fillId="3" borderId="0" xfId="0" applyFont="1" applyFill="1" applyBorder="1"/>
    <xf numFmtId="0" fontId="16" fillId="0" borderId="0" xfId="0" applyFont="1"/>
    <xf numFmtId="0" fontId="13" fillId="5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/>
    <xf numFmtId="0" fontId="13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1" xfId="0" applyFont="1" applyFill="1" applyBorder="1"/>
    <xf numFmtId="0" fontId="17" fillId="0" borderId="0" xfId="0" applyFont="1" applyBorder="1"/>
    <xf numFmtId="0" fontId="0" fillId="2" borderId="0" xfId="0" applyFill="1"/>
    <xf numFmtId="0" fontId="0" fillId="9" borderId="0" xfId="0" applyFill="1"/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0" xfId="0" applyFont="1" applyFill="1" applyBorder="1"/>
    <xf numFmtId="0" fontId="3" fillId="9" borderId="1" xfId="0" applyFont="1" applyFill="1" applyBorder="1"/>
    <xf numFmtId="0" fontId="13" fillId="9" borderId="0" xfId="0" applyFont="1" applyFill="1"/>
    <xf numFmtId="0" fontId="13" fillId="9" borderId="4" xfId="0" applyFont="1" applyFill="1" applyBorder="1" applyAlignment="1">
      <alignment vertical="center" wrapText="1"/>
    </xf>
    <xf numFmtId="0" fontId="5" fillId="9" borderId="0" xfId="0" applyFont="1" applyFill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3" fillId="10" borderId="1" xfId="0" applyFont="1" applyFill="1" applyBorder="1"/>
    <xf numFmtId="0" fontId="13" fillId="11" borderId="0" xfId="0" applyFont="1" applyFill="1" applyBorder="1" applyAlignment="1">
      <alignment horizontal="center"/>
    </xf>
    <xf numFmtId="0" fontId="13" fillId="11" borderId="0" xfId="0" applyFont="1" applyFill="1" applyBorder="1"/>
    <xf numFmtId="0" fontId="13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6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8.png"/><Relationship Id="rId6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2</xdr:col>
      <xdr:colOff>657225</xdr:colOff>
      <xdr:row>35</xdr:row>
      <xdr:rowOff>123825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819775"/>
          <a:ext cx="16097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3</xdr:col>
      <xdr:colOff>323850</xdr:colOff>
      <xdr:row>42</xdr:row>
      <xdr:rowOff>123825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2100" y="6953250"/>
          <a:ext cx="16097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</xdr:colOff>
      <xdr:row>2</xdr:row>
      <xdr:rowOff>180975</xdr:rowOff>
    </xdr:to>
    <xdr:pic>
      <xdr:nvPicPr>
        <xdr:cNvPr id="2049" name="Picture 1">
          <a:extLst>
            <a:ext uri="{FF2B5EF4-FFF2-40B4-BE49-F238E27FC236}">
              <a16:creationId xmlns=""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90500"/>
          <a:ext cx="153352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152400</xdr:colOff>
      <xdr:row>6</xdr:row>
      <xdr:rowOff>0</xdr:rowOff>
    </xdr:from>
    <xdr:to>
      <xdr:col>3</xdr:col>
      <xdr:colOff>438150</xdr:colOff>
      <xdr:row>6</xdr:row>
      <xdr:rowOff>123825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48200" y="1143000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123825</xdr:colOff>
      <xdr:row>6</xdr:row>
      <xdr:rowOff>0</xdr:rowOff>
    </xdr:from>
    <xdr:to>
      <xdr:col>4</xdr:col>
      <xdr:colOff>619125</xdr:colOff>
      <xdr:row>6</xdr:row>
      <xdr:rowOff>123825</xdr:rowOff>
    </xdr:to>
    <xdr:pic>
      <xdr:nvPicPr>
        <xdr:cNvPr id="2051" name="Picture 3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229225" y="114300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114300</xdr:colOff>
      <xdr:row>6</xdr:row>
      <xdr:rowOff>0</xdr:rowOff>
    </xdr:from>
    <xdr:to>
      <xdr:col>5</xdr:col>
      <xdr:colOff>609600</xdr:colOff>
      <xdr:row>6</xdr:row>
      <xdr:rowOff>123825</xdr:rowOff>
    </xdr:to>
    <xdr:pic>
      <xdr:nvPicPr>
        <xdr:cNvPr id="6" name="Picture 3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934075" y="114300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200025</xdr:colOff>
      <xdr:row>5</xdr:row>
      <xdr:rowOff>152400</xdr:rowOff>
    </xdr:from>
    <xdr:to>
      <xdr:col>7</xdr:col>
      <xdr:colOff>485775</xdr:colOff>
      <xdr:row>6</xdr:row>
      <xdr:rowOff>76200</xdr:rowOff>
    </xdr:to>
    <xdr:pic>
      <xdr:nvPicPr>
        <xdr:cNvPr id="7" name="Picture 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43800" y="1104900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95250</xdr:colOff>
      <xdr:row>5</xdr:row>
      <xdr:rowOff>104775</xdr:rowOff>
    </xdr:from>
    <xdr:to>
      <xdr:col>8</xdr:col>
      <xdr:colOff>590550</xdr:colOff>
      <xdr:row>6</xdr:row>
      <xdr:rowOff>28575</xdr:rowOff>
    </xdr:to>
    <xdr:pic>
      <xdr:nvPicPr>
        <xdr:cNvPr id="8" name="Pictur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048625" y="1057275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114300</xdr:colOff>
      <xdr:row>5</xdr:row>
      <xdr:rowOff>171450</xdr:rowOff>
    </xdr:from>
    <xdr:to>
      <xdr:col>10</xdr:col>
      <xdr:colOff>0</xdr:colOff>
      <xdr:row>6</xdr:row>
      <xdr:rowOff>95250</xdr:rowOff>
    </xdr:to>
    <xdr:pic>
      <xdr:nvPicPr>
        <xdr:cNvPr id="9" name="Picture 3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77275" y="112395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17</xdr:row>
      <xdr:rowOff>9525</xdr:rowOff>
    </xdr:from>
    <xdr:to>
      <xdr:col>3</xdr:col>
      <xdr:colOff>533400</xdr:colOff>
      <xdr:row>18</xdr:row>
      <xdr:rowOff>161925</xdr:rowOff>
    </xdr:to>
    <xdr:pic>
      <xdr:nvPicPr>
        <xdr:cNvPr id="2052" name="Picture 4">
          <a:extLst>
            <a:ext uri="{FF2B5EF4-FFF2-40B4-BE49-F238E27FC236}">
              <a16:creationId xmlns=""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343275" y="3286125"/>
          <a:ext cx="108585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800100</xdr:colOff>
      <xdr:row>17</xdr:row>
      <xdr:rowOff>9525</xdr:rowOff>
    </xdr:from>
    <xdr:to>
      <xdr:col>8</xdr:col>
      <xdr:colOff>295275</xdr:colOff>
      <xdr:row>18</xdr:row>
      <xdr:rowOff>161925</xdr:rowOff>
    </xdr:to>
    <xdr:pic>
      <xdr:nvPicPr>
        <xdr:cNvPr id="11" name="Picture 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53225" y="3286125"/>
          <a:ext cx="108585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3</xdr:col>
      <xdr:colOff>419100</xdr:colOff>
      <xdr:row>4</xdr:row>
      <xdr:rowOff>19051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1"/>
          <a:ext cx="15525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114300</xdr:colOff>
      <xdr:row>25</xdr:row>
      <xdr:rowOff>180975</xdr:rowOff>
    </xdr:from>
    <xdr:to>
      <xdr:col>4</xdr:col>
      <xdr:colOff>400050</xdr:colOff>
      <xdr:row>26</xdr:row>
      <xdr:rowOff>114300</xdr:rowOff>
    </xdr:to>
    <xdr:pic>
      <xdr:nvPicPr>
        <xdr:cNvPr id="16" name="Picture 2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4100" y="5181600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85725</xdr:colOff>
      <xdr:row>24</xdr:row>
      <xdr:rowOff>161925</xdr:rowOff>
    </xdr:from>
    <xdr:to>
      <xdr:col>5</xdr:col>
      <xdr:colOff>571500</xdr:colOff>
      <xdr:row>25</xdr:row>
      <xdr:rowOff>95250</xdr:rowOff>
    </xdr:to>
    <xdr:pic>
      <xdr:nvPicPr>
        <xdr:cNvPr id="17" name="Picture 3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67025" y="4972050"/>
          <a:ext cx="485775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200025</xdr:colOff>
      <xdr:row>25</xdr:row>
      <xdr:rowOff>66675</xdr:rowOff>
    </xdr:from>
    <xdr:to>
      <xdr:col>7</xdr:col>
      <xdr:colOff>85725</xdr:colOff>
      <xdr:row>26</xdr:row>
      <xdr:rowOff>0</xdr:rowOff>
    </xdr:to>
    <xdr:pic>
      <xdr:nvPicPr>
        <xdr:cNvPr id="18" name="Picture 3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590925" y="506730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123825</xdr:colOff>
      <xdr:row>27</xdr:row>
      <xdr:rowOff>104775</xdr:rowOff>
    </xdr:from>
    <xdr:to>
      <xdr:col>8</xdr:col>
      <xdr:colOff>409575</xdr:colOff>
      <xdr:row>28</xdr:row>
      <xdr:rowOff>38100</xdr:rowOff>
    </xdr:to>
    <xdr:pic>
      <xdr:nvPicPr>
        <xdr:cNvPr id="19" name="Picture 2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38700" y="5486400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57150</xdr:colOff>
      <xdr:row>25</xdr:row>
      <xdr:rowOff>104775</xdr:rowOff>
    </xdr:from>
    <xdr:to>
      <xdr:col>10</xdr:col>
      <xdr:colOff>9525</xdr:colOff>
      <xdr:row>26</xdr:row>
      <xdr:rowOff>38100</xdr:rowOff>
    </xdr:to>
    <xdr:pic>
      <xdr:nvPicPr>
        <xdr:cNvPr id="20" name="Picture 3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43525" y="510540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219075</xdr:colOff>
      <xdr:row>25</xdr:row>
      <xdr:rowOff>66675</xdr:rowOff>
    </xdr:from>
    <xdr:to>
      <xdr:col>11</xdr:col>
      <xdr:colOff>104775</xdr:colOff>
      <xdr:row>26</xdr:row>
      <xdr:rowOff>0</xdr:rowOff>
    </xdr:to>
    <xdr:pic>
      <xdr:nvPicPr>
        <xdr:cNvPr id="21" name="Picture 3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48375" y="506730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276225</xdr:colOff>
      <xdr:row>19</xdr:row>
      <xdr:rowOff>9525</xdr:rowOff>
    </xdr:from>
    <xdr:to>
      <xdr:col>5</xdr:col>
      <xdr:colOff>104775</xdr:colOff>
      <xdr:row>20</xdr:row>
      <xdr:rowOff>161925</xdr:rowOff>
    </xdr:to>
    <xdr:pic>
      <xdr:nvPicPr>
        <xdr:cNvPr id="22" name="Picture 4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343275" y="3286125"/>
          <a:ext cx="108585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800100</xdr:colOff>
      <xdr:row>19</xdr:row>
      <xdr:rowOff>9525</xdr:rowOff>
    </xdr:from>
    <xdr:to>
      <xdr:col>8</xdr:col>
      <xdr:colOff>495300</xdr:colOff>
      <xdr:row>20</xdr:row>
      <xdr:rowOff>161925</xdr:rowOff>
    </xdr:to>
    <xdr:pic>
      <xdr:nvPicPr>
        <xdr:cNvPr id="23" name="Picture 4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53225" y="3286125"/>
          <a:ext cx="108585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257175</xdr:colOff>
      <xdr:row>28</xdr:row>
      <xdr:rowOff>90854</xdr:rowOff>
    </xdr:from>
    <xdr:to>
      <xdr:col>12</xdr:col>
      <xdr:colOff>171450</xdr:colOff>
      <xdr:row>28</xdr:row>
      <xdr:rowOff>171450</xdr:rowOff>
    </xdr:to>
    <xdr:pic>
      <xdr:nvPicPr>
        <xdr:cNvPr id="24" name="Picture 2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696075" y="5662979"/>
          <a:ext cx="523875" cy="805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114300</xdr:colOff>
      <xdr:row>31</xdr:row>
      <xdr:rowOff>31191</xdr:rowOff>
    </xdr:from>
    <xdr:to>
      <xdr:col>14</xdr:col>
      <xdr:colOff>66675</xdr:colOff>
      <xdr:row>31</xdr:row>
      <xdr:rowOff>123824</xdr:rowOff>
    </xdr:to>
    <xdr:pic>
      <xdr:nvPicPr>
        <xdr:cNvPr id="40" name="Picture 2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400925" y="6174816"/>
          <a:ext cx="561975" cy="926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85725</xdr:colOff>
      <xdr:row>3</xdr:row>
      <xdr:rowOff>76200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90500"/>
          <a:ext cx="1304925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171450</xdr:colOff>
      <xdr:row>27</xdr:row>
      <xdr:rowOff>38100</xdr:rowOff>
    </xdr:from>
    <xdr:to>
      <xdr:col>6</xdr:col>
      <xdr:colOff>457200</xdr:colOff>
      <xdr:row>27</xdr:row>
      <xdr:rowOff>161925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5219700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114300</xdr:colOff>
      <xdr:row>27</xdr:row>
      <xdr:rowOff>66675</xdr:rowOff>
    </xdr:from>
    <xdr:to>
      <xdr:col>7</xdr:col>
      <xdr:colOff>600075</xdr:colOff>
      <xdr:row>28</xdr:row>
      <xdr:rowOff>0</xdr:rowOff>
    </xdr:to>
    <xdr:pic>
      <xdr:nvPicPr>
        <xdr:cNvPr id="5" name="Picture 3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48125" y="5248275"/>
          <a:ext cx="485775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76200</xdr:colOff>
      <xdr:row>29</xdr:row>
      <xdr:rowOff>0</xdr:rowOff>
    </xdr:from>
    <xdr:to>
      <xdr:col>8</xdr:col>
      <xdr:colOff>571500</xdr:colOff>
      <xdr:row>29</xdr:row>
      <xdr:rowOff>123825</xdr:rowOff>
    </xdr:to>
    <xdr:pic>
      <xdr:nvPicPr>
        <xdr:cNvPr id="6" name="Picture 3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619625" y="556260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180975</xdr:colOff>
      <xdr:row>29</xdr:row>
      <xdr:rowOff>38100</xdr:rowOff>
    </xdr:from>
    <xdr:to>
      <xdr:col>10</xdr:col>
      <xdr:colOff>466725</xdr:colOff>
      <xdr:row>30</xdr:row>
      <xdr:rowOff>28575</xdr:rowOff>
    </xdr:to>
    <xdr:pic>
      <xdr:nvPicPr>
        <xdr:cNvPr id="7" name="Picture 2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5025" y="5600700"/>
          <a:ext cx="285750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76200</xdr:colOff>
      <xdr:row>28</xdr:row>
      <xdr:rowOff>47625</xdr:rowOff>
    </xdr:from>
    <xdr:to>
      <xdr:col>11</xdr:col>
      <xdr:colOff>571500</xdr:colOff>
      <xdr:row>28</xdr:row>
      <xdr:rowOff>161925</xdr:rowOff>
    </xdr:to>
    <xdr:pic>
      <xdr:nvPicPr>
        <xdr:cNvPr id="8" name="Picture 3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419850" y="5419725"/>
          <a:ext cx="495300" cy="11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47625</xdr:colOff>
      <xdr:row>30</xdr:row>
      <xdr:rowOff>47625</xdr:rowOff>
    </xdr:from>
    <xdr:to>
      <xdr:col>12</xdr:col>
      <xdr:colOff>542925</xdr:colOff>
      <xdr:row>30</xdr:row>
      <xdr:rowOff>161925</xdr:rowOff>
    </xdr:to>
    <xdr:pic>
      <xdr:nvPicPr>
        <xdr:cNvPr id="9" name="Picture 3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000875" y="5800725"/>
          <a:ext cx="495300" cy="11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276225</xdr:colOff>
      <xdr:row>20</xdr:row>
      <xdr:rowOff>9525</xdr:rowOff>
    </xdr:from>
    <xdr:to>
      <xdr:col>6</xdr:col>
      <xdr:colOff>581025</xdr:colOff>
      <xdr:row>21</xdr:row>
      <xdr:rowOff>161925</xdr:rowOff>
    </xdr:to>
    <xdr:pic>
      <xdr:nvPicPr>
        <xdr:cNvPr id="10" name="Picture 4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714625" y="3667125"/>
          <a:ext cx="866775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800100</xdr:colOff>
      <xdr:row>20</xdr:row>
      <xdr:rowOff>9525</xdr:rowOff>
    </xdr:from>
    <xdr:to>
      <xdr:col>10</xdr:col>
      <xdr:colOff>0</xdr:colOff>
      <xdr:row>21</xdr:row>
      <xdr:rowOff>161925</xdr:rowOff>
    </xdr:to>
    <xdr:pic>
      <xdr:nvPicPr>
        <xdr:cNvPr id="11" name="Picture 4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86475" y="3667125"/>
          <a:ext cx="49530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166601</xdr:colOff>
      <xdr:row>27</xdr:row>
      <xdr:rowOff>176380</xdr:rowOff>
    </xdr:from>
    <xdr:to>
      <xdr:col>13</xdr:col>
      <xdr:colOff>519025</xdr:colOff>
      <xdr:row>28</xdr:row>
      <xdr:rowOff>66676</xdr:rowOff>
    </xdr:to>
    <xdr:pic>
      <xdr:nvPicPr>
        <xdr:cNvPr id="12" name="Picture 2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 rot="10800000" flipV="1">
          <a:off x="7729451" y="5357980"/>
          <a:ext cx="352424" cy="807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123826</xdr:colOff>
      <xdr:row>27</xdr:row>
      <xdr:rowOff>76199</xdr:rowOff>
    </xdr:from>
    <xdr:to>
      <xdr:col>15</xdr:col>
      <xdr:colOff>528321</xdr:colOff>
      <xdr:row>27</xdr:row>
      <xdr:rowOff>142874</xdr:rowOff>
    </xdr:to>
    <xdr:pic>
      <xdr:nvPicPr>
        <xdr:cNvPr id="13" name="Picture 2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420101" y="5257799"/>
          <a:ext cx="404495" cy="66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123825</xdr:colOff>
      <xdr:row>19</xdr:row>
      <xdr:rowOff>66675</xdr:rowOff>
    </xdr:from>
    <xdr:to>
      <xdr:col>16</xdr:col>
      <xdr:colOff>85725</xdr:colOff>
      <xdr:row>21</xdr:row>
      <xdr:rowOff>133350</xdr:rowOff>
    </xdr:to>
    <xdr:pic>
      <xdr:nvPicPr>
        <xdr:cNvPr id="14" name="Picture 1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6675" y="3714750"/>
          <a:ext cx="1304925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1104900</xdr:colOff>
      <xdr:row>20</xdr:row>
      <xdr:rowOff>19050</xdr:rowOff>
    </xdr:from>
    <xdr:to>
      <xdr:col>11</xdr:col>
      <xdr:colOff>114300</xdr:colOff>
      <xdr:row>21</xdr:row>
      <xdr:rowOff>171450</xdr:rowOff>
    </xdr:to>
    <xdr:pic>
      <xdr:nvPicPr>
        <xdr:cNvPr id="15" name="Picture 4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48525" y="3676650"/>
          <a:ext cx="72390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57150</xdr:colOff>
      <xdr:row>24</xdr:row>
      <xdr:rowOff>171451</xdr:rowOff>
    </xdr:from>
    <xdr:to>
      <xdr:col>19</xdr:col>
      <xdr:colOff>22222</xdr:colOff>
      <xdr:row>25</xdr:row>
      <xdr:rowOff>133350</xdr:rowOff>
    </xdr:to>
    <xdr:pic>
      <xdr:nvPicPr>
        <xdr:cNvPr id="4098" name="Picture 2">
          <a:extLst>
            <a:ext uri="{FF2B5EF4-FFF2-40B4-BE49-F238E27FC236}">
              <a16:creationId xmlns=""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867900" y="4781551"/>
          <a:ext cx="507997" cy="1523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66675</xdr:colOff>
      <xdr:row>28</xdr:row>
      <xdr:rowOff>39052</xdr:rowOff>
    </xdr:from>
    <xdr:to>
      <xdr:col>19</xdr:col>
      <xdr:colOff>381000</xdr:colOff>
      <xdr:row>28</xdr:row>
      <xdr:rowOff>133350</xdr:rowOff>
    </xdr:to>
    <xdr:pic>
      <xdr:nvPicPr>
        <xdr:cNvPr id="17" name="Picture 2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0420350" y="5411152"/>
          <a:ext cx="314325" cy="942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400051</xdr:colOff>
      <xdr:row>29</xdr:row>
      <xdr:rowOff>57150</xdr:rowOff>
    </xdr:from>
    <xdr:to>
      <xdr:col>21</xdr:col>
      <xdr:colOff>36287</xdr:colOff>
      <xdr:row>29</xdr:row>
      <xdr:rowOff>180975</xdr:rowOff>
    </xdr:to>
    <xdr:pic>
      <xdr:nvPicPr>
        <xdr:cNvPr id="4099" name="Picture 3">
          <a:extLst>
            <a:ext uri="{FF2B5EF4-FFF2-40B4-BE49-F238E27FC236}">
              <a16:creationId xmlns="" xmlns:a16="http://schemas.microsoft.com/office/drawing/2014/main" id="{00000000-0008-0000-03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753726" y="5619750"/>
          <a:ext cx="683986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104775</xdr:colOff>
      <xdr:row>25</xdr:row>
      <xdr:rowOff>114300</xdr:rowOff>
    </xdr:from>
    <xdr:to>
      <xdr:col>22</xdr:col>
      <xdr:colOff>219075</xdr:colOff>
      <xdr:row>26</xdr:row>
      <xdr:rowOff>38100</xdr:rowOff>
    </xdr:to>
    <xdr:pic>
      <xdr:nvPicPr>
        <xdr:cNvPr id="4100" name="Picture 4">
          <a:extLst>
            <a:ext uri="{FF2B5EF4-FFF2-40B4-BE49-F238E27FC236}">
              <a16:creationId xmlns="" xmlns:a16="http://schemas.microsoft.com/office/drawing/2014/main" id="{00000000-0008-0000-03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1639550" y="4914900"/>
          <a:ext cx="114300" cy="11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123825</xdr:colOff>
      <xdr:row>24</xdr:row>
      <xdr:rowOff>47625</xdr:rowOff>
    </xdr:from>
    <xdr:to>
      <xdr:col>23</xdr:col>
      <xdr:colOff>238125</xdr:colOff>
      <xdr:row>24</xdr:row>
      <xdr:rowOff>161925</xdr:rowOff>
    </xdr:to>
    <xdr:pic>
      <xdr:nvPicPr>
        <xdr:cNvPr id="4101" name="Picture 5">
          <a:extLst>
            <a:ext uri="{FF2B5EF4-FFF2-40B4-BE49-F238E27FC236}">
              <a16:creationId xmlns="" xmlns:a16="http://schemas.microsoft.com/office/drawing/2014/main" id="{00000000-0008-0000-03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2049125" y="4657725"/>
          <a:ext cx="114300" cy="11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166</xdr:row>
      <xdr:rowOff>0</xdr:rowOff>
    </xdr:from>
    <xdr:to>
      <xdr:col>2</xdr:col>
      <xdr:colOff>657225</xdr:colOff>
      <xdr:row>169</xdr:row>
      <xdr:rowOff>123825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477000"/>
          <a:ext cx="16097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3</xdr:col>
      <xdr:colOff>323850</xdr:colOff>
      <xdr:row>176</xdr:row>
      <xdr:rowOff>123825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2100" y="7610475"/>
          <a:ext cx="16097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533400</xdr:colOff>
      <xdr:row>2</xdr:row>
      <xdr:rowOff>180975</xdr:rowOff>
    </xdr:to>
    <xdr:pic>
      <xdr:nvPicPr>
        <xdr:cNvPr id="20" name="Picture 1">
          <a:extLst>
            <a:ext uri="{FF2B5EF4-FFF2-40B4-BE49-F238E27FC236}">
              <a16:creationId xmlns=""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71725" y="190500"/>
          <a:ext cx="153352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16694</xdr:colOff>
      <xdr:row>5</xdr:row>
      <xdr:rowOff>107674</xdr:rowOff>
    </xdr:from>
    <xdr:to>
      <xdr:col>5</xdr:col>
      <xdr:colOff>590105</xdr:colOff>
      <xdr:row>6</xdr:row>
      <xdr:rowOff>157370</xdr:rowOff>
    </xdr:to>
    <xdr:pic>
      <xdr:nvPicPr>
        <xdr:cNvPr id="21" name="Picture 2">
          <a:extLst>
            <a:ext uri="{FF2B5EF4-FFF2-40B4-BE49-F238E27FC236}">
              <a16:creationId xmlns=""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45455" y="1068457"/>
          <a:ext cx="573411" cy="2484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65848</xdr:colOff>
      <xdr:row>5</xdr:row>
      <xdr:rowOff>99391</xdr:rowOff>
    </xdr:from>
    <xdr:to>
      <xdr:col>6</xdr:col>
      <xdr:colOff>664878</xdr:colOff>
      <xdr:row>6</xdr:row>
      <xdr:rowOff>165652</xdr:rowOff>
    </xdr:to>
    <xdr:pic>
      <xdr:nvPicPr>
        <xdr:cNvPr id="22" name="Picture 3">
          <a:extLst>
            <a:ext uri="{FF2B5EF4-FFF2-40B4-BE49-F238E27FC236}">
              <a16:creationId xmlns=""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07522" y="1060174"/>
          <a:ext cx="599030" cy="265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79264</xdr:colOff>
      <xdr:row>5</xdr:row>
      <xdr:rowOff>140806</xdr:rowOff>
    </xdr:from>
    <xdr:to>
      <xdr:col>7</xdr:col>
      <xdr:colOff>662228</xdr:colOff>
      <xdr:row>6</xdr:row>
      <xdr:rowOff>162308</xdr:rowOff>
    </xdr:to>
    <xdr:pic>
      <xdr:nvPicPr>
        <xdr:cNvPr id="23" name="Picture 3">
          <a:extLst>
            <a:ext uri="{FF2B5EF4-FFF2-40B4-BE49-F238E27FC236}">
              <a16:creationId xmlns=""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3242" y="1101589"/>
          <a:ext cx="582964" cy="2202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200025</xdr:colOff>
      <xdr:row>5</xdr:row>
      <xdr:rowOff>152400</xdr:rowOff>
    </xdr:from>
    <xdr:to>
      <xdr:col>9</xdr:col>
      <xdr:colOff>485775</xdr:colOff>
      <xdr:row>6</xdr:row>
      <xdr:rowOff>76200</xdr:rowOff>
    </xdr:to>
    <xdr:pic>
      <xdr:nvPicPr>
        <xdr:cNvPr id="24" name="Picture 2">
          <a:extLst>
            <a:ext uri="{FF2B5EF4-FFF2-40B4-BE49-F238E27FC236}">
              <a16:creationId xmlns=""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4225" y="1114425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95250</xdr:colOff>
      <xdr:row>5</xdr:row>
      <xdr:rowOff>104775</xdr:rowOff>
    </xdr:from>
    <xdr:to>
      <xdr:col>10</xdr:col>
      <xdr:colOff>590550</xdr:colOff>
      <xdr:row>6</xdr:row>
      <xdr:rowOff>28575</xdr:rowOff>
    </xdr:to>
    <xdr:pic>
      <xdr:nvPicPr>
        <xdr:cNvPr id="25" name="Picture 3">
          <a:extLst>
            <a:ext uri="{FF2B5EF4-FFF2-40B4-BE49-F238E27FC236}">
              <a16:creationId xmlns=""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39050" y="106680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114300</xdr:colOff>
      <xdr:row>5</xdr:row>
      <xdr:rowOff>171450</xdr:rowOff>
    </xdr:from>
    <xdr:to>
      <xdr:col>12</xdr:col>
      <xdr:colOff>0</xdr:colOff>
      <xdr:row>6</xdr:row>
      <xdr:rowOff>95250</xdr:rowOff>
    </xdr:to>
    <xdr:pic>
      <xdr:nvPicPr>
        <xdr:cNvPr id="26" name="Picture 3">
          <a:extLst>
            <a:ext uri="{FF2B5EF4-FFF2-40B4-BE49-F238E27FC236}">
              <a16:creationId xmlns=""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67700" y="1133475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276225</xdr:colOff>
      <xdr:row>83</xdr:row>
      <xdr:rowOff>9525</xdr:rowOff>
    </xdr:from>
    <xdr:to>
      <xdr:col>5</xdr:col>
      <xdr:colOff>314325</xdr:colOff>
      <xdr:row>84</xdr:row>
      <xdr:rowOff>161925</xdr:rowOff>
    </xdr:to>
    <xdr:pic>
      <xdr:nvPicPr>
        <xdr:cNvPr id="27" name="Picture 4">
          <a:extLst>
            <a:ext uri="{FF2B5EF4-FFF2-40B4-BE49-F238E27FC236}">
              <a16:creationId xmlns=""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343275" y="3400425"/>
          <a:ext cx="108585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800100</xdr:colOff>
      <xdr:row>83</xdr:row>
      <xdr:rowOff>9525</xdr:rowOff>
    </xdr:from>
    <xdr:to>
      <xdr:col>8</xdr:col>
      <xdr:colOff>1704975</xdr:colOff>
      <xdr:row>84</xdr:row>
      <xdr:rowOff>161925</xdr:rowOff>
    </xdr:to>
    <xdr:pic>
      <xdr:nvPicPr>
        <xdr:cNvPr id="28" name="Picture 4">
          <a:extLst>
            <a:ext uri="{FF2B5EF4-FFF2-40B4-BE49-F238E27FC236}">
              <a16:creationId xmlns=""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53225" y="3400425"/>
          <a:ext cx="108585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6</xdr:row>
      <xdr:rowOff>0</xdr:rowOff>
    </xdr:from>
    <xdr:to>
      <xdr:col>5</xdr:col>
      <xdr:colOff>438150</xdr:colOff>
      <xdr:row>6</xdr:row>
      <xdr:rowOff>123825</xdr:rowOff>
    </xdr:to>
    <xdr:pic>
      <xdr:nvPicPr>
        <xdr:cNvPr id="14" name="Picture 2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162050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19051</xdr:colOff>
      <xdr:row>5</xdr:row>
      <xdr:rowOff>180975</xdr:rowOff>
    </xdr:from>
    <xdr:to>
      <xdr:col>6</xdr:col>
      <xdr:colOff>355357</xdr:colOff>
      <xdr:row>6</xdr:row>
      <xdr:rowOff>200025</xdr:rowOff>
    </xdr:to>
    <xdr:pic>
      <xdr:nvPicPr>
        <xdr:cNvPr id="15" name="Picture 3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14726" y="1143000"/>
          <a:ext cx="336306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19050</xdr:colOff>
      <xdr:row>5</xdr:row>
      <xdr:rowOff>142876</xdr:rowOff>
    </xdr:from>
    <xdr:to>
      <xdr:col>7</xdr:col>
      <xdr:colOff>419100</xdr:colOff>
      <xdr:row>6</xdr:row>
      <xdr:rowOff>66675</xdr:rowOff>
    </xdr:to>
    <xdr:pic>
      <xdr:nvPicPr>
        <xdr:cNvPr id="16" name="Picture 3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0025" y="1104901"/>
          <a:ext cx="400050" cy="123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66675</xdr:colOff>
      <xdr:row>5</xdr:row>
      <xdr:rowOff>152400</xdr:rowOff>
    </xdr:from>
    <xdr:to>
      <xdr:col>9</xdr:col>
      <xdr:colOff>352425</xdr:colOff>
      <xdr:row>6</xdr:row>
      <xdr:rowOff>76200</xdr:rowOff>
    </xdr:to>
    <xdr:pic>
      <xdr:nvPicPr>
        <xdr:cNvPr id="17" name="Picture 2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05450" y="1114425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95250</xdr:colOff>
      <xdr:row>5</xdr:row>
      <xdr:rowOff>104776</xdr:rowOff>
    </xdr:from>
    <xdr:to>
      <xdr:col>10</xdr:col>
      <xdr:colOff>400050</xdr:colOff>
      <xdr:row>5</xdr:row>
      <xdr:rowOff>180976</xdr:rowOff>
    </xdr:to>
    <xdr:pic>
      <xdr:nvPicPr>
        <xdr:cNvPr id="18" name="Picture 3"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91225" y="1066801"/>
          <a:ext cx="304800" cy="76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114300</xdr:colOff>
      <xdr:row>5</xdr:row>
      <xdr:rowOff>171450</xdr:rowOff>
    </xdr:from>
    <xdr:to>
      <xdr:col>11</xdr:col>
      <xdr:colOff>457200</xdr:colOff>
      <xdr:row>6</xdr:row>
      <xdr:rowOff>57150</xdr:rowOff>
    </xdr:to>
    <xdr:pic>
      <xdr:nvPicPr>
        <xdr:cNvPr id="19" name="Picture 3">
          <a:extLst>
            <a:ext uri="{FF2B5EF4-FFF2-40B4-BE49-F238E27FC236}">
              <a16:creationId xmlns=""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91275" y="1133475"/>
          <a:ext cx="342900" cy="85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276225</xdr:colOff>
      <xdr:row>83</xdr:row>
      <xdr:rowOff>9525</xdr:rowOff>
    </xdr:from>
    <xdr:to>
      <xdr:col>4</xdr:col>
      <xdr:colOff>885825</xdr:colOff>
      <xdr:row>84</xdr:row>
      <xdr:rowOff>161925</xdr:rowOff>
    </xdr:to>
    <xdr:pic>
      <xdr:nvPicPr>
        <xdr:cNvPr id="20" name="Picture 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67200" y="15944850"/>
          <a:ext cx="866775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800100</xdr:colOff>
      <xdr:row>83</xdr:row>
      <xdr:rowOff>9525</xdr:rowOff>
    </xdr:from>
    <xdr:to>
      <xdr:col>8</xdr:col>
      <xdr:colOff>800100</xdr:colOff>
      <xdr:row>84</xdr:row>
      <xdr:rowOff>161925</xdr:rowOff>
    </xdr:to>
    <xdr:pic>
      <xdr:nvPicPr>
        <xdr:cNvPr id="21" name="Picture 4">
          <a:extLst>
            <a:ext uri="{FF2B5EF4-FFF2-40B4-BE49-F238E27FC236}">
              <a16:creationId xmlns=""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77150" y="15944850"/>
          <a:ext cx="904875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5</xdr:col>
      <xdr:colOff>38100</xdr:colOff>
      <xdr:row>3</xdr:row>
      <xdr:rowOff>19050</xdr:rowOff>
    </xdr:to>
    <xdr:pic>
      <xdr:nvPicPr>
        <xdr:cNvPr id="22" name="Picture 1">
          <a:extLst>
            <a:ext uri="{FF2B5EF4-FFF2-40B4-BE49-F238E27FC236}">
              <a16:creationId xmlns=""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295650" y="190500"/>
          <a:ext cx="15525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5</xdr:row>
      <xdr:rowOff>266700</xdr:rowOff>
    </xdr:from>
    <xdr:to>
      <xdr:col>5</xdr:col>
      <xdr:colOff>409575</xdr:colOff>
      <xdr:row>5</xdr:row>
      <xdr:rowOff>390525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19325" y="1085850"/>
          <a:ext cx="28575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47625</xdr:colOff>
      <xdr:row>5</xdr:row>
      <xdr:rowOff>257175</xdr:rowOff>
    </xdr:from>
    <xdr:to>
      <xdr:col>6</xdr:col>
      <xdr:colOff>533400</xdr:colOff>
      <xdr:row>5</xdr:row>
      <xdr:rowOff>381000</xdr:rowOff>
    </xdr:to>
    <xdr:pic>
      <xdr:nvPicPr>
        <xdr:cNvPr id="3" name="Picture 3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76525" y="1076325"/>
          <a:ext cx="485775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5</xdr:row>
      <xdr:rowOff>266700</xdr:rowOff>
    </xdr:from>
    <xdr:to>
      <xdr:col>7</xdr:col>
      <xdr:colOff>581025</xdr:colOff>
      <xdr:row>5</xdr:row>
      <xdr:rowOff>390525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1085850"/>
          <a:ext cx="495300" cy="12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47625</xdr:colOff>
      <xdr:row>5</xdr:row>
      <xdr:rowOff>152400</xdr:rowOff>
    </xdr:from>
    <xdr:to>
      <xdr:col>9</xdr:col>
      <xdr:colOff>333375</xdr:colOff>
      <xdr:row>5</xdr:row>
      <xdr:rowOff>266700</xdr:rowOff>
    </xdr:to>
    <xdr:pic>
      <xdr:nvPicPr>
        <xdr:cNvPr id="5" name="Picture 2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5850" y="971550"/>
          <a:ext cx="285750" cy="11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101600</xdr:colOff>
      <xdr:row>5</xdr:row>
      <xdr:rowOff>123825</xdr:rowOff>
    </xdr:from>
    <xdr:to>
      <xdr:col>10</xdr:col>
      <xdr:colOff>390525</xdr:colOff>
      <xdr:row>5</xdr:row>
      <xdr:rowOff>342900</xdr:rowOff>
    </xdr:to>
    <xdr:pic>
      <xdr:nvPicPr>
        <xdr:cNvPr id="6" name="Picture 3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59400" y="942975"/>
          <a:ext cx="28892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28575</xdr:colOff>
      <xdr:row>5</xdr:row>
      <xdr:rowOff>180975</xdr:rowOff>
    </xdr:from>
    <xdr:to>
      <xdr:col>11</xdr:col>
      <xdr:colOff>523875</xdr:colOff>
      <xdr:row>5</xdr:row>
      <xdr:rowOff>295275</xdr:rowOff>
    </xdr:to>
    <xdr:pic>
      <xdr:nvPicPr>
        <xdr:cNvPr id="7" name="Picture 3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4525" y="1000125"/>
          <a:ext cx="495300" cy="11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276225</xdr:colOff>
      <xdr:row>83</xdr:row>
      <xdr:rowOff>9525</xdr:rowOff>
    </xdr:from>
    <xdr:to>
      <xdr:col>5</xdr:col>
      <xdr:colOff>257175</xdr:colOff>
      <xdr:row>85</xdr:row>
      <xdr:rowOff>28575</xdr:rowOff>
    </xdr:to>
    <xdr:pic>
      <xdr:nvPicPr>
        <xdr:cNvPr id="8" name="Picture 4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67200" y="15944850"/>
          <a:ext cx="60960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800100</xdr:colOff>
      <xdr:row>83</xdr:row>
      <xdr:rowOff>9525</xdr:rowOff>
    </xdr:from>
    <xdr:to>
      <xdr:col>8</xdr:col>
      <xdr:colOff>800100</xdr:colOff>
      <xdr:row>85</xdr:row>
      <xdr:rowOff>28575</xdr:rowOff>
    </xdr:to>
    <xdr:pic>
      <xdr:nvPicPr>
        <xdr:cNvPr id="9" name="Picture 4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039100" y="15944850"/>
          <a:ext cx="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142875</xdr:colOff>
      <xdr:row>0</xdr:row>
      <xdr:rowOff>180975</xdr:rowOff>
    </xdr:from>
    <xdr:to>
      <xdr:col>4</xdr:col>
      <xdr:colOff>238125</xdr:colOff>
      <xdr:row>3</xdr:row>
      <xdr:rowOff>133350</xdr:rowOff>
    </xdr:to>
    <xdr:pic>
      <xdr:nvPicPr>
        <xdr:cNvPr id="11" name="Picture 1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62075" y="180975"/>
          <a:ext cx="1304925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E40"/>
  <sheetViews>
    <sheetView topLeftCell="A19" workbookViewId="0">
      <selection activeCell="B23" sqref="B23:C23"/>
    </sheetView>
  </sheetViews>
  <sheetFormatPr defaultRowHeight="12.75" x14ac:dyDescent="0.2"/>
  <cols>
    <col min="1" max="1" width="9.140625" style="8"/>
    <col min="2" max="2" width="14.28515625" style="8" customWidth="1"/>
    <col min="3" max="3" width="19.28515625" style="8" bestFit="1" customWidth="1"/>
    <col min="4" max="16384" width="9.140625" style="8"/>
  </cols>
  <sheetData>
    <row r="3" spans="2:3" x14ac:dyDescent="0.2">
      <c r="B3" s="8" t="s">
        <v>20</v>
      </c>
    </row>
    <row r="4" spans="2:3" ht="13.5" thickBot="1" x14ac:dyDescent="0.25"/>
    <row r="5" spans="2:3" ht="17.45" customHeight="1" thickTop="1" x14ac:dyDescent="0.2">
      <c r="B5" s="136" t="s">
        <v>0</v>
      </c>
      <c r="C5" s="136" t="s">
        <v>1</v>
      </c>
    </row>
    <row r="6" spans="2:3" ht="17.45" customHeight="1" x14ac:dyDescent="0.2">
      <c r="B6" s="137"/>
      <c r="C6" s="137"/>
    </row>
    <row r="7" spans="2:3" ht="17.45" customHeight="1" x14ac:dyDescent="0.2">
      <c r="B7" s="9" t="s">
        <v>2</v>
      </c>
      <c r="C7" s="9" t="s">
        <v>3</v>
      </c>
    </row>
    <row r="8" spans="2:3" ht="17.45" customHeight="1" x14ac:dyDescent="0.2">
      <c r="B8" s="10" t="s">
        <v>4</v>
      </c>
      <c r="C8" s="10" t="s">
        <v>5</v>
      </c>
    </row>
    <row r="9" spans="2:3" ht="17.45" customHeight="1" x14ac:dyDescent="0.2">
      <c r="B9" s="10" t="s">
        <v>6</v>
      </c>
      <c r="C9" s="10" t="s">
        <v>7</v>
      </c>
    </row>
    <row r="10" spans="2:3" ht="17.45" customHeight="1" x14ac:dyDescent="0.2">
      <c r="B10" s="10" t="s">
        <v>8</v>
      </c>
      <c r="C10" s="10" t="s">
        <v>9</v>
      </c>
    </row>
    <row r="11" spans="2:3" ht="17.45" customHeight="1" x14ac:dyDescent="0.2">
      <c r="B11" s="10" t="s">
        <v>10</v>
      </c>
      <c r="C11" s="10" t="s">
        <v>11</v>
      </c>
    </row>
    <row r="12" spans="2:3" ht="17.45" customHeight="1" x14ac:dyDescent="0.2">
      <c r="B12" s="10" t="s">
        <v>13</v>
      </c>
      <c r="C12" s="10" t="s">
        <v>14</v>
      </c>
    </row>
    <row r="13" spans="2:3" ht="17.45" customHeight="1" x14ac:dyDescent="0.2">
      <c r="B13" s="10" t="s">
        <v>12</v>
      </c>
      <c r="C13" s="10" t="s">
        <v>15</v>
      </c>
    </row>
    <row r="14" spans="2:3" ht="17.45" customHeight="1" x14ac:dyDescent="0.2">
      <c r="B14" s="10" t="s">
        <v>16</v>
      </c>
      <c r="C14" s="10" t="s">
        <v>17</v>
      </c>
    </row>
    <row r="15" spans="2:3" ht="17.45" customHeight="1" thickBot="1" x14ac:dyDescent="0.25">
      <c r="B15" s="11" t="s">
        <v>18</v>
      </c>
      <c r="C15" s="11" t="s">
        <v>19</v>
      </c>
    </row>
    <row r="16" spans="2:3" ht="13.5" thickTop="1" x14ac:dyDescent="0.2"/>
    <row r="18" spans="1:5" x14ac:dyDescent="0.2">
      <c r="A18" s="12">
        <v>4.2</v>
      </c>
      <c r="B18" s="8" t="s">
        <v>23</v>
      </c>
    </row>
    <row r="19" spans="1:5" ht="13.5" thickBot="1" x14ac:dyDescent="0.25"/>
    <row r="20" spans="1:5" ht="17.45" customHeight="1" thickTop="1" x14ac:dyDescent="0.2">
      <c r="B20" s="136" t="s">
        <v>21</v>
      </c>
      <c r="C20" s="136" t="s">
        <v>22</v>
      </c>
      <c r="D20" s="14" t="s">
        <v>31</v>
      </c>
      <c r="E20" s="14" t="s">
        <v>32</v>
      </c>
    </row>
    <row r="21" spans="1:5" ht="17.45" customHeight="1" x14ac:dyDescent="0.2">
      <c r="B21" s="137"/>
      <c r="C21" s="137"/>
      <c r="D21" s="15">
        <v>4.2</v>
      </c>
      <c r="E21" s="15">
        <v>3.9</v>
      </c>
    </row>
    <row r="22" spans="1:5" ht="17.45" customHeight="1" x14ac:dyDescent="0.2">
      <c r="B22" s="9">
        <v>0.5</v>
      </c>
      <c r="C22" s="9">
        <v>0.4</v>
      </c>
      <c r="D22" s="9">
        <f>SUM(B22/D21)</f>
        <v>0.11904761904761904</v>
      </c>
      <c r="E22" s="9">
        <f>SUM(C22/E21)</f>
        <v>0.10256410256410257</v>
      </c>
    </row>
    <row r="23" spans="1:5" ht="17.45" customHeight="1" x14ac:dyDescent="0.2">
      <c r="B23" s="10">
        <v>0.2</v>
      </c>
      <c r="C23" s="10">
        <v>0.3</v>
      </c>
      <c r="D23" s="10">
        <f t="shared" ref="D23:D30" si="0">SUM(B23/D22)</f>
        <v>1.6800000000000002</v>
      </c>
      <c r="E23" s="10">
        <f t="shared" ref="E23:E30" si="1">SUM(C23/E22)</f>
        <v>2.9249999999999994</v>
      </c>
    </row>
    <row r="24" spans="1:5" ht="17.45" customHeight="1" x14ac:dyDescent="0.2">
      <c r="B24" s="10">
        <v>0.5</v>
      </c>
      <c r="C24" s="10">
        <v>0.7</v>
      </c>
      <c r="D24" s="10">
        <f t="shared" si="0"/>
        <v>0.29761904761904762</v>
      </c>
      <c r="E24" s="10">
        <f t="shared" si="1"/>
        <v>0.23931623931623935</v>
      </c>
    </row>
    <row r="25" spans="1:5" ht="17.45" customHeight="1" x14ac:dyDescent="0.2">
      <c r="B25" s="10">
        <v>0.8</v>
      </c>
      <c r="C25" s="10">
        <v>0.4</v>
      </c>
      <c r="D25" s="10">
        <f t="shared" si="0"/>
        <v>2.6880000000000002</v>
      </c>
      <c r="E25" s="10">
        <f t="shared" si="1"/>
        <v>1.6714285714285713</v>
      </c>
    </row>
    <row r="26" spans="1:5" ht="17.45" customHeight="1" x14ac:dyDescent="0.2">
      <c r="B26" s="10">
        <v>0.5</v>
      </c>
      <c r="C26" s="10">
        <v>0.4</v>
      </c>
      <c r="D26" s="10">
        <f t="shared" si="0"/>
        <v>0.18601190476190474</v>
      </c>
      <c r="E26" s="10">
        <f t="shared" si="1"/>
        <v>0.23931623931623935</v>
      </c>
    </row>
    <row r="27" spans="1:5" ht="17.45" customHeight="1" x14ac:dyDescent="0.2">
      <c r="B27" s="10">
        <v>0.5</v>
      </c>
      <c r="C27" s="10">
        <v>0.2</v>
      </c>
      <c r="D27" s="10">
        <f t="shared" si="0"/>
        <v>2.6880000000000002</v>
      </c>
      <c r="E27" s="10">
        <f t="shared" si="1"/>
        <v>0.83571428571428563</v>
      </c>
    </row>
    <row r="28" spans="1:5" ht="17.45" customHeight="1" x14ac:dyDescent="0.2">
      <c r="B28" s="10">
        <v>0.3</v>
      </c>
      <c r="C28" s="10">
        <v>0.6</v>
      </c>
      <c r="D28" s="10">
        <f t="shared" si="0"/>
        <v>0.11160714285714285</v>
      </c>
      <c r="E28" s="10">
        <f t="shared" si="1"/>
        <v>0.71794871794871795</v>
      </c>
    </row>
    <row r="29" spans="1:5" ht="17.45" customHeight="1" x14ac:dyDescent="0.2">
      <c r="B29" s="10">
        <v>0.6</v>
      </c>
      <c r="C29" s="10">
        <v>0.5</v>
      </c>
      <c r="D29" s="10">
        <f t="shared" si="0"/>
        <v>5.3760000000000003</v>
      </c>
      <c r="E29" s="10">
        <f t="shared" si="1"/>
        <v>0.6964285714285714</v>
      </c>
    </row>
    <row r="30" spans="1:5" ht="17.45" customHeight="1" thickBot="1" x14ac:dyDescent="0.25">
      <c r="B30" s="11">
        <v>0.3</v>
      </c>
      <c r="C30" s="11">
        <v>0.4</v>
      </c>
      <c r="D30" s="11">
        <f t="shared" si="0"/>
        <v>5.5803571428571425E-2</v>
      </c>
      <c r="E30" s="11">
        <f t="shared" si="1"/>
        <v>0.57435897435897443</v>
      </c>
    </row>
    <row r="31" spans="1:5" ht="13.5" thickTop="1" x14ac:dyDescent="0.2"/>
    <row r="32" spans="1:5" x14ac:dyDescent="0.2">
      <c r="B32" s="8" t="s">
        <v>24</v>
      </c>
    </row>
    <row r="38" spans="2:2" x14ac:dyDescent="0.2">
      <c r="B38" s="8" t="s">
        <v>29</v>
      </c>
    </row>
    <row r="39" spans="2:2" x14ac:dyDescent="0.2">
      <c r="B39" s="8" t="s">
        <v>30</v>
      </c>
    </row>
    <row r="40" spans="2:2" x14ac:dyDescent="0.2">
      <c r="B40" s="8" t="s">
        <v>25</v>
      </c>
    </row>
  </sheetData>
  <mergeCells count="4">
    <mergeCell ref="B5:B6"/>
    <mergeCell ref="C5:C6"/>
    <mergeCell ref="B20:B21"/>
    <mergeCell ref="C20:C2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J19"/>
  <sheetViews>
    <sheetView workbookViewId="0">
      <selection activeCell="A8" sqref="A8"/>
    </sheetView>
  </sheetViews>
  <sheetFormatPr defaultRowHeight="15" x14ac:dyDescent="0.25"/>
  <cols>
    <col min="1" max="1" width="35.5703125" bestFit="1" customWidth="1"/>
    <col min="2" max="2" width="10.42578125" customWidth="1"/>
    <col min="3" max="3" width="12.42578125" customWidth="1"/>
    <col min="5" max="5" width="10.7109375" customWidth="1"/>
    <col min="6" max="6" width="11" customWidth="1"/>
    <col min="7" max="7" width="14.7109375" customWidth="1"/>
  </cols>
  <sheetData>
    <row r="5" spans="1:10" ht="15.75" thickBot="1" x14ac:dyDescent="0.3"/>
    <row r="6" spans="1:10" ht="15.75" thickTop="1" x14ac:dyDescent="0.25">
      <c r="A6" s="138" t="s">
        <v>26</v>
      </c>
      <c r="B6" s="16" t="s">
        <v>28</v>
      </c>
      <c r="C6" s="16"/>
      <c r="D6" s="142"/>
      <c r="E6" s="17"/>
      <c r="F6" s="17"/>
      <c r="G6" s="140" t="s">
        <v>27</v>
      </c>
      <c r="H6" s="22"/>
      <c r="I6" s="22"/>
      <c r="J6" s="22"/>
    </row>
    <row r="7" spans="1:10" ht="23.25" customHeight="1" x14ac:dyDescent="0.25">
      <c r="A7" s="139"/>
      <c r="B7" s="13" t="s">
        <v>33</v>
      </c>
      <c r="C7" s="13" t="s">
        <v>34</v>
      </c>
      <c r="D7" s="143"/>
      <c r="E7" s="3"/>
      <c r="F7" s="3"/>
      <c r="G7" s="141"/>
      <c r="H7" s="23"/>
      <c r="I7" s="23"/>
      <c r="J7" s="23"/>
    </row>
    <row r="8" spans="1:10" x14ac:dyDescent="0.25">
      <c r="A8" s="9">
        <v>0.1190476</v>
      </c>
      <c r="B8" s="9">
        <v>0</v>
      </c>
      <c r="C8" s="9">
        <v>140</v>
      </c>
      <c r="D8" s="1">
        <f>SUM(A8*A8)</f>
        <v>1.4172331065760001E-2</v>
      </c>
      <c r="E8" s="1">
        <f>SUM(D8*B8)</f>
        <v>0</v>
      </c>
      <c r="F8" s="1">
        <f>SUM(C8*D8)</f>
        <v>1.9841263492064003</v>
      </c>
      <c r="G8" s="5">
        <v>0.10256410000000001</v>
      </c>
      <c r="H8" s="24">
        <f>SUM(G8*G8)</f>
        <v>1.051939460881E-2</v>
      </c>
      <c r="I8" s="24">
        <f>SUM(H8*B8)</f>
        <v>0</v>
      </c>
      <c r="J8" s="24">
        <f>SUM(H8*C8)</f>
        <v>1.4727152452334</v>
      </c>
    </row>
    <row r="9" spans="1:10" x14ac:dyDescent="0.25">
      <c r="A9" s="10">
        <v>1.68</v>
      </c>
      <c r="B9" s="10">
        <v>0.6</v>
      </c>
      <c r="C9" s="10">
        <v>130</v>
      </c>
      <c r="D9" s="2">
        <f t="shared" ref="D9:D16" si="0">SUM(A9*A9)</f>
        <v>2.8223999999999996</v>
      </c>
      <c r="E9" s="2">
        <f t="shared" ref="E9:E16" si="1">SUM(D9*B9)</f>
        <v>1.6934399999999996</v>
      </c>
      <c r="F9" s="2">
        <f t="shared" ref="F9:F16" si="2">SUM(C9*D9)</f>
        <v>366.91199999999992</v>
      </c>
      <c r="G9" s="6">
        <v>2.9249999999999998</v>
      </c>
      <c r="H9" s="25">
        <f t="shared" ref="H9:H16" si="3">SUM(G9*G9)</f>
        <v>8.5556249999999991</v>
      </c>
      <c r="I9" s="25">
        <f t="shared" ref="I9:I16" si="4">SUM(H9*B9)</f>
        <v>5.1333749999999991</v>
      </c>
      <c r="J9" s="25">
        <f t="shared" ref="J9:J16" si="5">SUM(H9*C9)</f>
        <v>1112.2312499999998</v>
      </c>
    </row>
    <row r="10" spans="1:10" x14ac:dyDescent="0.25">
      <c r="A10" s="10">
        <v>0.29761900000000002</v>
      </c>
      <c r="B10" s="10">
        <v>0.12</v>
      </c>
      <c r="C10" s="10">
        <v>115</v>
      </c>
      <c r="D10" s="2">
        <f t="shared" si="0"/>
        <v>8.8577069161000013E-2</v>
      </c>
      <c r="E10" s="2">
        <f t="shared" si="1"/>
        <v>1.0629248299320002E-2</v>
      </c>
      <c r="F10" s="2">
        <f t="shared" si="2"/>
        <v>10.186362953515001</v>
      </c>
      <c r="G10" s="6">
        <v>0.23931620000000001</v>
      </c>
      <c r="H10" s="25">
        <f t="shared" si="3"/>
        <v>5.7272243582440006E-2</v>
      </c>
      <c r="I10" s="25">
        <f t="shared" si="4"/>
        <v>6.8726692298928006E-3</v>
      </c>
      <c r="J10" s="25">
        <f t="shared" si="5"/>
        <v>6.5863080119806003</v>
      </c>
    </row>
    <row r="11" spans="1:10" x14ac:dyDescent="0.25">
      <c r="A11" s="10">
        <v>2.6880000000000002</v>
      </c>
      <c r="B11" s="10">
        <v>1</v>
      </c>
      <c r="C11" s="10">
        <v>110</v>
      </c>
      <c r="D11" s="2">
        <f t="shared" si="0"/>
        <v>7.2253440000000007</v>
      </c>
      <c r="E11" s="2">
        <f t="shared" si="1"/>
        <v>7.2253440000000007</v>
      </c>
      <c r="F11" s="2">
        <f t="shared" si="2"/>
        <v>794.78784000000007</v>
      </c>
      <c r="G11" s="6">
        <v>1.6714286</v>
      </c>
      <c r="H11" s="25">
        <f t="shared" si="3"/>
        <v>2.79367356489796</v>
      </c>
      <c r="I11" s="25">
        <f t="shared" si="4"/>
        <v>2.79367356489796</v>
      </c>
      <c r="J11" s="25">
        <f t="shared" si="5"/>
        <v>307.30409213877562</v>
      </c>
    </row>
    <row r="12" spans="1:10" x14ac:dyDescent="0.25">
      <c r="A12" s="10">
        <v>0.18601190000000001</v>
      </c>
      <c r="B12" s="10">
        <v>2</v>
      </c>
      <c r="C12" s="10">
        <v>105</v>
      </c>
      <c r="D12" s="2">
        <f t="shared" si="0"/>
        <v>3.4600426941610002E-2</v>
      </c>
      <c r="E12" s="2">
        <f t="shared" si="1"/>
        <v>6.9200853883220004E-2</v>
      </c>
      <c r="F12" s="2">
        <f t="shared" si="2"/>
        <v>3.6330448288690502</v>
      </c>
      <c r="G12" s="6">
        <v>0.23931620000000001</v>
      </c>
      <c r="H12" s="25">
        <f t="shared" si="3"/>
        <v>5.7272243582440006E-2</v>
      </c>
      <c r="I12" s="25">
        <f t="shared" si="4"/>
        <v>0.11454448716488001</v>
      </c>
      <c r="J12" s="25">
        <f t="shared" si="5"/>
        <v>6.0135855761562009</v>
      </c>
    </row>
    <row r="13" spans="1:10" x14ac:dyDescent="0.25">
      <c r="A13" s="10">
        <v>2.6880000000000002</v>
      </c>
      <c r="B13" s="10">
        <v>6</v>
      </c>
      <c r="C13" s="10">
        <v>95</v>
      </c>
      <c r="D13" s="2">
        <f t="shared" si="0"/>
        <v>7.2253440000000007</v>
      </c>
      <c r="E13" s="2">
        <f t="shared" si="1"/>
        <v>43.352064000000006</v>
      </c>
      <c r="F13" s="2">
        <f t="shared" si="2"/>
        <v>686.40768000000003</v>
      </c>
      <c r="G13" s="6">
        <v>0.83571430000000002</v>
      </c>
      <c r="H13" s="25">
        <f t="shared" si="3"/>
        <v>0.69841839122449001</v>
      </c>
      <c r="I13" s="25">
        <f t="shared" si="4"/>
        <v>4.1905103473469403</v>
      </c>
      <c r="J13" s="25">
        <f t="shared" si="5"/>
        <v>66.349747166326551</v>
      </c>
    </row>
    <row r="14" spans="1:10" x14ac:dyDescent="0.25">
      <c r="A14" s="10">
        <v>0.1116071</v>
      </c>
      <c r="B14" s="10">
        <v>10</v>
      </c>
      <c r="C14" s="10">
        <v>85</v>
      </c>
      <c r="D14" s="2">
        <f t="shared" si="0"/>
        <v>1.245614477041E-2</v>
      </c>
      <c r="E14" s="2">
        <f t="shared" si="1"/>
        <v>0.12456144770410001</v>
      </c>
      <c r="F14" s="2">
        <f t="shared" si="2"/>
        <v>1.0587723054848501</v>
      </c>
      <c r="G14" s="6">
        <v>0.7179487</v>
      </c>
      <c r="H14" s="25">
        <f t="shared" si="3"/>
        <v>0.51545033583168998</v>
      </c>
      <c r="I14" s="25">
        <f t="shared" si="4"/>
        <v>5.1545033583168998</v>
      </c>
      <c r="J14" s="25">
        <f t="shared" si="5"/>
        <v>43.813278545693649</v>
      </c>
    </row>
    <row r="15" spans="1:10" ht="15.75" customHeight="1" x14ac:dyDescent="0.25">
      <c r="A15" s="10">
        <v>5.3760000000000003</v>
      </c>
      <c r="B15" s="10">
        <v>14</v>
      </c>
      <c r="C15" s="10">
        <v>82</v>
      </c>
      <c r="D15" s="2">
        <f t="shared" si="0"/>
        <v>28.901376000000003</v>
      </c>
      <c r="E15" s="2">
        <f t="shared" si="1"/>
        <v>404.61926400000004</v>
      </c>
      <c r="F15" s="2">
        <f t="shared" si="2"/>
        <v>2369.9128320000004</v>
      </c>
      <c r="G15" s="6">
        <v>0.69642859999999995</v>
      </c>
      <c r="H15" s="25">
        <f t="shared" si="3"/>
        <v>0.48501279489795995</v>
      </c>
      <c r="I15" s="25">
        <f t="shared" si="4"/>
        <v>6.790179128571439</v>
      </c>
      <c r="J15" s="25">
        <f t="shared" si="5"/>
        <v>39.771049181632719</v>
      </c>
    </row>
    <row r="16" spans="1:10" ht="15.75" thickBot="1" x14ac:dyDescent="0.3">
      <c r="A16" s="11">
        <v>5.5803600000000002E-2</v>
      </c>
      <c r="B16" s="11">
        <v>19</v>
      </c>
      <c r="C16" s="11">
        <v>100</v>
      </c>
      <c r="D16" s="4">
        <f t="shared" si="0"/>
        <v>3.1140417729600004E-3</v>
      </c>
      <c r="E16" s="4">
        <f t="shared" si="1"/>
        <v>5.9166793686240005E-2</v>
      </c>
      <c r="F16" s="4">
        <f t="shared" si="2"/>
        <v>0.31140417729600006</v>
      </c>
      <c r="G16" s="7">
        <v>0.57435899999999995</v>
      </c>
      <c r="H16" s="26">
        <f t="shared" si="3"/>
        <v>0.32988826088099993</v>
      </c>
      <c r="I16" s="26">
        <f t="shared" si="4"/>
        <v>6.2678769567389985</v>
      </c>
      <c r="J16" s="26">
        <f t="shared" si="5"/>
        <v>32.988826088099991</v>
      </c>
    </row>
    <row r="17" spans="4:10" ht="15.75" thickTop="1" x14ac:dyDescent="0.25">
      <c r="D17" s="18">
        <f>SUM(D8:D16)</f>
        <v>46.32738401371175</v>
      </c>
      <c r="E17" s="18">
        <f>SUM(E8:E16)</f>
        <v>457.15367034357291</v>
      </c>
      <c r="F17" s="18">
        <f>SUM(F8:F16)</f>
        <v>4235.1940626143723</v>
      </c>
      <c r="G17" s="27"/>
      <c r="H17" s="28">
        <f>SUM(H8:H16)</f>
        <v>13.503132229506789</v>
      </c>
      <c r="I17" s="28">
        <f>SUM(I8:I16)</f>
        <v>30.451535512267007</v>
      </c>
      <c r="J17" s="28">
        <f>SUM(J8:J16)</f>
        <v>1616.5308519538985</v>
      </c>
    </row>
    <row r="18" spans="4:10" x14ac:dyDescent="0.25">
      <c r="E18" s="19">
        <f>SUM(E17/D17)</f>
        <v>9.8678930415813433</v>
      </c>
      <c r="F18" s="19">
        <f>SUM(F17/D17)</f>
        <v>91.418804510111357</v>
      </c>
      <c r="G18" s="27"/>
      <c r="H18" s="27"/>
      <c r="I18" s="29">
        <f>SUM(I17/H17)</f>
        <v>2.2551460649792712</v>
      </c>
      <c r="J18" s="29">
        <f>SUM(J17/H17)</f>
        <v>119.71525009741708</v>
      </c>
    </row>
    <row r="19" spans="4:10" x14ac:dyDescent="0.25">
      <c r="G19" s="27"/>
      <c r="H19" s="27"/>
      <c r="I19" s="27"/>
      <c r="J19" s="27"/>
    </row>
  </sheetData>
  <mergeCells count="3">
    <mergeCell ref="A6:A7"/>
    <mergeCell ref="G6:G7"/>
    <mergeCell ref="D6:D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7:P21"/>
  <sheetViews>
    <sheetView workbookViewId="0">
      <selection activeCell="I24" sqref="I24"/>
    </sheetView>
  </sheetViews>
  <sheetFormatPr defaultRowHeight="15" x14ac:dyDescent="0.25"/>
  <cols>
    <col min="2" max="2" width="9.42578125" customWidth="1"/>
    <col min="3" max="3" width="7.5703125" customWidth="1"/>
    <col min="4" max="4" width="7" customWidth="1"/>
    <col min="5" max="5" width="8.5703125" customWidth="1"/>
    <col min="8" max="8" width="10.7109375" customWidth="1"/>
    <col min="9" max="9" width="8.5703125" customWidth="1"/>
    <col min="10" max="10" width="8.140625" customWidth="1"/>
    <col min="13" max="13" width="3.5703125" customWidth="1"/>
    <col min="15" max="15" width="3.140625" customWidth="1"/>
    <col min="16" max="16" width="12" customWidth="1"/>
  </cols>
  <sheetData>
    <row r="7" spans="1:16" ht="15.75" thickBo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ht="15.75" customHeight="1" thickTop="1" x14ac:dyDescent="0.25">
      <c r="A8" s="30"/>
      <c r="B8" s="152" t="s">
        <v>26</v>
      </c>
      <c r="C8" s="152" t="s">
        <v>28</v>
      </c>
      <c r="D8" s="152"/>
      <c r="E8" s="152"/>
      <c r="F8" s="149"/>
      <c r="G8" s="149"/>
      <c r="H8" s="152" t="s">
        <v>27</v>
      </c>
      <c r="I8" s="149"/>
      <c r="J8" s="149"/>
      <c r="K8" s="149"/>
      <c r="L8" s="151" t="s">
        <v>35</v>
      </c>
      <c r="M8" s="151"/>
      <c r="N8" s="151" t="s">
        <v>36</v>
      </c>
      <c r="O8" s="151"/>
      <c r="P8" s="146" t="s">
        <v>37</v>
      </c>
    </row>
    <row r="9" spans="1:16" ht="30.75" customHeight="1" x14ac:dyDescent="0.25">
      <c r="A9" s="30"/>
      <c r="B9" s="153"/>
      <c r="C9" s="31" t="s">
        <v>33</v>
      </c>
      <c r="D9" s="31" t="s">
        <v>34</v>
      </c>
      <c r="E9" s="153"/>
      <c r="F9" s="150"/>
      <c r="G9" s="150"/>
      <c r="H9" s="153"/>
      <c r="I9" s="150"/>
      <c r="J9" s="150"/>
      <c r="K9" s="150"/>
      <c r="L9" s="32"/>
      <c r="M9" s="32"/>
      <c r="N9" s="32"/>
      <c r="O9" s="32"/>
      <c r="P9" s="147"/>
    </row>
    <row r="10" spans="1:16" x14ac:dyDescent="0.25">
      <c r="A10" s="30"/>
      <c r="B10" s="33">
        <v>0.1190476</v>
      </c>
      <c r="C10" s="33">
        <v>0</v>
      </c>
      <c r="D10" s="33">
        <v>140</v>
      </c>
      <c r="E10" s="34">
        <f>SUM(B10*B10)</f>
        <v>1.4172331065760001E-2</v>
      </c>
      <c r="F10" s="34">
        <f>SUM(E10*C10)</f>
        <v>0</v>
      </c>
      <c r="G10" s="34">
        <f>SUM(D10*E10)</f>
        <v>1.9841263492064003</v>
      </c>
      <c r="H10" s="33">
        <v>0.10256410000000001</v>
      </c>
      <c r="I10" s="34">
        <f>SUM(H10*H10)</f>
        <v>1.051939460881E-2</v>
      </c>
      <c r="J10" s="34">
        <f>SUM(I10*C10)</f>
        <v>0</v>
      </c>
      <c r="K10" s="34">
        <f>SUM(I10*D10)</f>
        <v>1.4727152452334</v>
      </c>
      <c r="L10" s="148">
        <f>SUM((C10-F20)^2+(D10-G20)^2)*E10</f>
        <v>34.828615106355038</v>
      </c>
      <c r="M10" s="148"/>
      <c r="N10" s="148">
        <f>SUM(C10-J20)^2+(D10-K20)^2*I10</f>
        <v>9.4141104204063133</v>
      </c>
      <c r="O10" s="148"/>
      <c r="P10" s="35">
        <f>SUM(L10+N10)</f>
        <v>44.242725526761348</v>
      </c>
    </row>
    <row r="11" spans="1:16" x14ac:dyDescent="0.25">
      <c r="A11" s="30"/>
      <c r="B11" s="36">
        <v>1.68</v>
      </c>
      <c r="C11" s="36">
        <v>0.6</v>
      </c>
      <c r="D11" s="36">
        <v>130</v>
      </c>
      <c r="E11" s="37">
        <f t="shared" ref="E11:E18" si="0">SUM(B11*B11)</f>
        <v>2.8223999999999996</v>
      </c>
      <c r="F11" s="37">
        <f t="shared" ref="F11:F18" si="1">SUM(E11*C11)</f>
        <v>1.6934399999999996</v>
      </c>
      <c r="G11" s="37">
        <f t="shared" ref="G11:G18" si="2">SUM(D11*E11)</f>
        <v>366.91199999999992</v>
      </c>
      <c r="H11" s="36">
        <v>2.9249999999999998</v>
      </c>
      <c r="I11" s="37">
        <f t="shared" ref="I11:I18" si="3">SUM(H11*H11)</f>
        <v>8.5556249999999991</v>
      </c>
      <c r="J11" s="37">
        <f t="shared" ref="J11:J18" si="4">SUM(I11*C11)</f>
        <v>5.1333749999999991</v>
      </c>
      <c r="K11" s="37">
        <f t="shared" ref="K11:K18" si="5">SUM(I11*D11)</f>
        <v>1112.2312499999998</v>
      </c>
      <c r="L11" s="144">
        <f t="shared" ref="L11:L18" si="6">SUM((C11-F21)^2+(D11-G21)^2)*E11</f>
        <v>47699.576063999993</v>
      </c>
      <c r="M11" s="144"/>
      <c r="N11" s="144">
        <f t="shared" ref="N11:N18" si="7">SUM(C11-J21)^2+(D11-K21)^2*I11</f>
        <v>144590.42249999999</v>
      </c>
      <c r="O11" s="144"/>
      <c r="P11" s="38">
        <f t="shared" ref="P11:P18" si="8">SUM(L11+N11)</f>
        <v>192289.99856399998</v>
      </c>
    </row>
    <row r="12" spans="1:16" x14ac:dyDescent="0.25">
      <c r="A12" s="30"/>
      <c r="B12" s="36">
        <v>0.29761900000000002</v>
      </c>
      <c r="C12" s="36">
        <v>0.12</v>
      </c>
      <c r="D12" s="36">
        <v>115</v>
      </c>
      <c r="E12" s="37">
        <f t="shared" si="0"/>
        <v>8.8577069161000013E-2</v>
      </c>
      <c r="F12" s="37">
        <f t="shared" si="1"/>
        <v>1.0629248299320002E-2</v>
      </c>
      <c r="G12" s="37">
        <f t="shared" si="2"/>
        <v>10.186362953515001</v>
      </c>
      <c r="H12" s="36">
        <v>0.23931620000000001</v>
      </c>
      <c r="I12" s="37">
        <f t="shared" si="3"/>
        <v>5.7272243582440006E-2</v>
      </c>
      <c r="J12" s="37">
        <f t="shared" si="4"/>
        <v>6.8726692298928006E-3</v>
      </c>
      <c r="K12" s="37">
        <f t="shared" si="5"/>
        <v>6.5863080119806003</v>
      </c>
      <c r="L12" s="144">
        <f t="shared" si="6"/>
        <v>1171.4330151640211</v>
      </c>
      <c r="M12" s="144"/>
      <c r="N12" s="144">
        <f t="shared" si="7"/>
        <v>757.43982137776914</v>
      </c>
      <c r="O12" s="144"/>
      <c r="P12" s="38">
        <f t="shared" si="8"/>
        <v>1928.8728365417901</v>
      </c>
    </row>
    <row r="13" spans="1:16" x14ac:dyDescent="0.25">
      <c r="A13" s="30"/>
      <c r="B13" s="36">
        <v>2.6880000000000002</v>
      </c>
      <c r="C13" s="36">
        <v>1</v>
      </c>
      <c r="D13" s="36">
        <v>110</v>
      </c>
      <c r="E13" s="37">
        <f t="shared" si="0"/>
        <v>7.2253440000000007</v>
      </c>
      <c r="F13" s="37">
        <f t="shared" si="1"/>
        <v>7.2253440000000007</v>
      </c>
      <c r="G13" s="37">
        <f t="shared" si="2"/>
        <v>794.78784000000007</v>
      </c>
      <c r="H13" s="36">
        <v>1.6714286</v>
      </c>
      <c r="I13" s="37">
        <f t="shared" si="3"/>
        <v>2.79367356489796</v>
      </c>
      <c r="J13" s="37">
        <f t="shared" si="4"/>
        <v>2.79367356489796</v>
      </c>
      <c r="K13" s="37">
        <f t="shared" si="5"/>
        <v>307.30409213877562</v>
      </c>
      <c r="L13" s="144">
        <f t="shared" si="6"/>
        <v>87433.887744000007</v>
      </c>
      <c r="M13" s="144"/>
      <c r="N13" s="144">
        <f t="shared" si="7"/>
        <v>33804.450135265317</v>
      </c>
      <c r="O13" s="144"/>
      <c r="P13" s="38">
        <f t="shared" si="8"/>
        <v>121238.33787926532</v>
      </c>
    </row>
    <row r="14" spans="1:16" x14ac:dyDescent="0.25">
      <c r="A14" s="30"/>
      <c r="B14" s="36">
        <v>0.18601190000000001</v>
      </c>
      <c r="C14" s="36">
        <v>2</v>
      </c>
      <c r="D14" s="36">
        <v>105</v>
      </c>
      <c r="E14" s="37">
        <f t="shared" si="0"/>
        <v>3.4600426941610002E-2</v>
      </c>
      <c r="F14" s="37">
        <f t="shared" si="1"/>
        <v>6.9200853883220004E-2</v>
      </c>
      <c r="G14" s="37">
        <f t="shared" si="2"/>
        <v>3.6330448288690502</v>
      </c>
      <c r="H14" s="36">
        <v>0.23931620000000001</v>
      </c>
      <c r="I14" s="37">
        <f t="shared" si="3"/>
        <v>5.7272243582440006E-2</v>
      </c>
      <c r="J14" s="37">
        <f t="shared" si="4"/>
        <v>0.11454448716488001</v>
      </c>
      <c r="K14" s="37">
        <f t="shared" si="5"/>
        <v>6.0135855761562009</v>
      </c>
      <c r="L14" s="144">
        <f t="shared" si="6"/>
        <v>381.6081087390167</v>
      </c>
      <c r="M14" s="144"/>
      <c r="N14" s="144">
        <f t="shared" si="7"/>
        <v>635.42648549640103</v>
      </c>
      <c r="O14" s="144"/>
      <c r="P14" s="38">
        <f t="shared" si="8"/>
        <v>1017.0345942354177</v>
      </c>
    </row>
    <row r="15" spans="1:16" x14ac:dyDescent="0.25">
      <c r="A15" s="30"/>
      <c r="B15" s="36">
        <v>2.6880000000000002</v>
      </c>
      <c r="C15" s="36">
        <v>6</v>
      </c>
      <c r="D15" s="36">
        <v>95</v>
      </c>
      <c r="E15" s="37">
        <f t="shared" si="0"/>
        <v>7.2253440000000007</v>
      </c>
      <c r="F15" s="37">
        <f t="shared" si="1"/>
        <v>43.352064000000006</v>
      </c>
      <c r="G15" s="37">
        <f t="shared" si="2"/>
        <v>686.40768000000003</v>
      </c>
      <c r="H15" s="36">
        <v>0.83571430000000002</v>
      </c>
      <c r="I15" s="37">
        <f t="shared" si="3"/>
        <v>0.69841839122449001</v>
      </c>
      <c r="J15" s="37">
        <f t="shared" si="4"/>
        <v>4.1905103473469403</v>
      </c>
      <c r="K15" s="37">
        <f t="shared" si="5"/>
        <v>66.349747166326551</v>
      </c>
      <c r="L15" s="144">
        <f t="shared" si="6"/>
        <v>65468.841984000006</v>
      </c>
      <c r="M15" s="144"/>
      <c r="N15" s="144">
        <f t="shared" si="7"/>
        <v>6339.2259808010222</v>
      </c>
      <c r="O15" s="144"/>
      <c r="P15" s="38">
        <f t="shared" si="8"/>
        <v>71808.067964801026</v>
      </c>
    </row>
    <row r="16" spans="1:16" x14ac:dyDescent="0.25">
      <c r="A16" s="30"/>
      <c r="B16" s="36">
        <v>0.1116071</v>
      </c>
      <c r="C16" s="36">
        <v>10</v>
      </c>
      <c r="D16" s="36">
        <v>85</v>
      </c>
      <c r="E16" s="37">
        <f t="shared" si="0"/>
        <v>1.245614477041E-2</v>
      </c>
      <c r="F16" s="37">
        <f t="shared" si="1"/>
        <v>0.12456144770410001</v>
      </c>
      <c r="G16" s="37">
        <f t="shared" si="2"/>
        <v>1.0587723054848501</v>
      </c>
      <c r="H16" s="36">
        <v>0.7179487</v>
      </c>
      <c r="I16" s="37">
        <f t="shared" si="3"/>
        <v>0.51545033583168998</v>
      </c>
      <c r="J16" s="37">
        <f t="shared" si="4"/>
        <v>5.1545033583168998</v>
      </c>
      <c r="K16" s="37">
        <f t="shared" si="5"/>
        <v>43.813278545693649</v>
      </c>
      <c r="L16" s="144">
        <f t="shared" si="6"/>
        <v>91.241260443253253</v>
      </c>
      <c r="M16" s="144"/>
      <c r="N16" s="144">
        <f t="shared" si="7"/>
        <v>3824.1286763839603</v>
      </c>
      <c r="O16" s="144"/>
      <c r="P16" s="38">
        <f t="shared" si="8"/>
        <v>3915.3699368272137</v>
      </c>
    </row>
    <row r="17" spans="1:16" x14ac:dyDescent="0.25">
      <c r="A17" s="30"/>
      <c r="B17" s="36">
        <v>5.3760000000000003</v>
      </c>
      <c r="C17" s="36">
        <v>14</v>
      </c>
      <c r="D17" s="36">
        <v>82</v>
      </c>
      <c r="E17" s="37">
        <f t="shared" si="0"/>
        <v>28.901376000000003</v>
      </c>
      <c r="F17" s="37">
        <f t="shared" si="1"/>
        <v>404.61926400000004</v>
      </c>
      <c r="G17" s="37">
        <f t="shared" si="2"/>
        <v>2369.9128320000004</v>
      </c>
      <c r="H17" s="36">
        <v>0.69642859999999995</v>
      </c>
      <c r="I17" s="37">
        <f t="shared" si="3"/>
        <v>0.48501279489795995</v>
      </c>
      <c r="J17" s="37">
        <f t="shared" si="4"/>
        <v>6.790179128571439</v>
      </c>
      <c r="K17" s="37">
        <f t="shared" si="5"/>
        <v>39.771049181632719</v>
      </c>
      <c r="L17" s="144">
        <f t="shared" si="6"/>
        <v>199997.52192000003</v>
      </c>
      <c r="M17" s="144"/>
      <c r="N17" s="144">
        <f t="shared" si="7"/>
        <v>3457.2260328938828</v>
      </c>
      <c r="O17" s="144"/>
      <c r="P17" s="38">
        <f t="shared" si="8"/>
        <v>203454.7479528939</v>
      </c>
    </row>
    <row r="18" spans="1:16" ht="15.75" thickBot="1" x14ac:dyDescent="0.3">
      <c r="A18" s="30"/>
      <c r="B18" s="39">
        <v>5.5803600000000002E-2</v>
      </c>
      <c r="C18" s="39">
        <v>19</v>
      </c>
      <c r="D18" s="39">
        <v>100</v>
      </c>
      <c r="E18" s="40">
        <f t="shared" si="0"/>
        <v>3.1140417729600004E-3</v>
      </c>
      <c r="F18" s="40">
        <f t="shared" si="1"/>
        <v>5.9166793686240005E-2</v>
      </c>
      <c r="G18" s="40">
        <f t="shared" si="2"/>
        <v>0.31140417729600006</v>
      </c>
      <c r="H18" s="39">
        <v>0.57435899999999995</v>
      </c>
      <c r="I18" s="40">
        <f t="shared" si="3"/>
        <v>0.32988826088099993</v>
      </c>
      <c r="J18" s="40">
        <f t="shared" si="4"/>
        <v>6.2678769567389985</v>
      </c>
      <c r="K18" s="40">
        <f t="shared" si="5"/>
        <v>32.988826088099991</v>
      </c>
      <c r="L18" s="145">
        <f t="shared" si="6"/>
        <v>32.264586809638566</v>
      </c>
      <c r="M18" s="145"/>
      <c r="N18" s="145">
        <f t="shared" si="7"/>
        <v>3659.8826088099995</v>
      </c>
      <c r="O18" s="145"/>
      <c r="P18" s="41">
        <f t="shared" si="8"/>
        <v>3692.1471956196383</v>
      </c>
    </row>
    <row r="19" spans="1:16" ht="15.75" thickTop="1" x14ac:dyDescent="0.25">
      <c r="A19" s="30"/>
      <c r="B19" s="42"/>
      <c r="C19" s="42"/>
      <c r="D19" s="42"/>
      <c r="E19" s="43">
        <f>SUM(E10:E18)</f>
        <v>46.32738401371175</v>
      </c>
      <c r="F19" s="43">
        <f>SUM(F10:F18)</f>
        <v>457.15367034357291</v>
      </c>
      <c r="G19" s="43">
        <f>SUM(G10:G18)</f>
        <v>4235.1940626143723</v>
      </c>
      <c r="H19" s="42"/>
      <c r="I19" s="43">
        <f>SUM(I10:I18)</f>
        <v>13.503132229506789</v>
      </c>
      <c r="J19" s="43">
        <f>SUM(J10:J18)</f>
        <v>30.451535512267007</v>
      </c>
      <c r="K19" s="43">
        <f>SUM(K10:K18)</f>
        <v>1616.5308519538985</v>
      </c>
      <c r="L19" s="44"/>
      <c r="M19" s="44"/>
      <c r="N19" s="44" t="s">
        <v>38</v>
      </c>
      <c r="O19" s="44"/>
      <c r="P19" s="45">
        <f>SUM(P10:P18)</f>
        <v>599388.81964971113</v>
      </c>
    </row>
    <row r="20" spans="1:16" x14ac:dyDescent="0.25">
      <c r="A20" s="30"/>
      <c r="B20" s="42"/>
      <c r="C20" s="42"/>
      <c r="D20" s="42"/>
      <c r="E20" s="42"/>
      <c r="F20" s="46">
        <f>SUM(F19/E19)</f>
        <v>9.8678930415813433</v>
      </c>
      <c r="G20" s="46">
        <f>SUM(G19/E19)</f>
        <v>91.418804510111357</v>
      </c>
      <c r="H20" s="42"/>
      <c r="I20" s="42"/>
      <c r="J20" s="46">
        <f>SUM(J19/I19)</f>
        <v>2.2551460649792712</v>
      </c>
      <c r="K20" s="46">
        <f>SUM(K19/I19)</f>
        <v>119.71525009741708</v>
      </c>
      <c r="L20" s="44"/>
      <c r="M20" s="44"/>
      <c r="N20" s="44"/>
      <c r="O20" s="44"/>
      <c r="P20" s="44"/>
    </row>
    <row r="21" spans="1:16" x14ac:dyDescent="0.25">
      <c r="A21" s="30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4"/>
      <c r="M21" s="44"/>
      <c r="N21" s="44"/>
      <c r="O21" s="44"/>
      <c r="P21" s="44"/>
    </row>
  </sheetData>
  <mergeCells count="30">
    <mergeCell ref="B8:B9"/>
    <mergeCell ref="E8:E9"/>
    <mergeCell ref="L18:M18"/>
    <mergeCell ref="H8:H9"/>
    <mergeCell ref="C8:D8"/>
    <mergeCell ref="L8:M8"/>
    <mergeCell ref="L10:M10"/>
    <mergeCell ref="L11:M11"/>
    <mergeCell ref="L12:M12"/>
    <mergeCell ref="G8:G9"/>
    <mergeCell ref="L13:M13"/>
    <mergeCell ref="L14:M14"/>
    <mergeCell ref="L15:M15"/>
    <mergeCell ref="L16:M16"/>
    <mergeCell ref="L17:M17"/>
    <mergeCell ref="F8:F9"/>
    <mergeCell ref="I8:I9"/>
    <mergeCell ref="J8:J9"/>
    <mergeCell ref="K8:K9"/>
    <mergeCell ref="N8:O8"/>
    <mergeCell ref="N15:O15"/>
    <mergeCell ref="N16:O16"/>
    <mergeCell ref="N17:O17"/>
    <mergeCell ref="N18:O18"/>
    <mergeCell ref="P8:P9"/>
    <mergeCell ref="N10:O10"/>
    <mergeCell ref="N11:O11"/>
    <mergeCell ref="N12:O12"/>
    <mergeCell ref="N13:O13"/>
    <mergeCell ref="N14:O1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7:Y27"/>
  <sheetViews>
    <sheetView workbookViewId="0">
      <selection activeCell="I21" sqref="I21"/>
    </sheetView>
  </sheetViews>
  <sheetFormatPr defaultRowHeight="15" x14ac:dyDescent="0.25"/>
  <cols>
    <col min="4" max="4" width="9.42578125" customWidth="1"/>
    <col min="5" max="5" width="6.7109375" customWidth="1"/>
    <col min="6" max="6" width="6.28515625" customWidth="1"/>
    <col min="10" max="10" width="8.7109375" style="21" customWidth="1"/>
    <col min="15" max="15" width="1.85546875" customWidth="1"/>
    <col min="17" max="17" width="2.140625" customWidth="1"/>
    <col min="18" max="18" width="11.42578125" customWidth="1"/>
    <col min="19" max="19" width="8.140625" customWidth="1"/>
    <col min="20" max="20" width="6.5703125" customWidth="1"/>
    <col min="22" max="22" width="2" customWidth="1"/>
    <col min="23" max="23" width="5.85546875" customWidth="1"/>
    <col min="24" max="24" width="5.42578125" customWidth="1"/>
  </cols>
  <sheetData>
    <row r="7" spans="4:25" ht="15.75" thickBot="1" x14ac:dyDescent="0.3">
      <c r="D7" s="21"/>
    </row>
    <row r="8" spans="4:25" ht="15.75" customHeight="1" thickTop="1" x14ac:dyDescent="0.25">
      <c r="D8" s="152" t="s">
        <v>26</v>
      </c>
      <c r="E8" s="152" t="s">
        <v>28</v>
      </c>
      <c r="F8" s="152"/>
      <c r="G8" s="152"/>
      <c r="H8" s="149"/>
      <c r="I8" s="149"/>
      <c r="J8" s="152" t="s">
        <v>27</v>
      </c>
      <c r="K8" s="149"/>
      <c r="L8" s="149"/>
      <c r="M8" s="149"/>
      <c r="N8" s="151" t="s">
        <v>35</v>
      </c>
      <c r="O8" s="151"/>
      <c r="P8" s="151" t="s">
        <v>36</v>
      </c>
      <c r="Q8" s="151"/>
      <c r="R8" s="146" t="s">
        <v>37</v>
      </c>
      <c r="S8" s="47"/>
      <c r="T8" s="47"/>
      <c r="U8" s="47"/>
      <c r="V8" s="47"/>
      <c r="W8" s="47"/>
      <c r="X8" s="47"/>
      <c r="Y8" s="44"/>
    </row>
    <row r="9" spans="4:25" x14ac:dyDescent="0.25">
      <c r="D9" s="157"/>
      <c r="E9" s="157" t="s">
        <v>33</v>
      </c>
      <c r="F9" s="157" t="s">
        <v>34</v>
      </c>
      <c r="G9" s="157"/>
      <c r="H9" s="154"/>
      <c r="I9" s="154"/>
      <c r="J9" s="157"/>
      <c r="K9" s="154"/>
      <c r="L9" s="154"/>
      <c r="M9" s="154"/>
      <c r="N9" s="144"/>
      <c r="O9" s="144"/>
      <c r="P9" s="144"/>
      <c r="Q9" s="144"/>
      <c r="R9" s="155"/>
      <c r="S9" s="48" t="s">
        <v>42</v>
      </c>
      <c r="T9" s="48" t="s">
        <v>42</v>
      </c>
      <c r="U9" s="38"/>
      <c r="V9" s="38"/>
      <c r="W9" s="38"/>
      <c r="X9" s="38"/>
      <c r="Y9" s="44"/>
    </row>
    <row r="10" spans="4:25" x14ac:dyDescent="0.25">
      <c r="D10" s="153"/>
      <c r="E10" s="153"/>
      <c r="F10" s="153"/>
      <c r="G10" s="153"/>
      <c r="H10" s="150"/>
      <c r="I10" s="150"/>
      <c r="J10" s="153"/>
      <c r="K10" s="150"/>
      <c r="L10" s="150"/>
      <c r="M10" s="150"/>
      <c r="N10" s="156"/>
      <c r="O10" s="156"/>
      <c r="P10" s="156"/>
      <c r="Q10" s="156"/>
      <c r="R10" s="147"/>
      <c r="S10" s="49" t="s">
        <v>35</v>
      </c>
      <c r="T10" s="49" t="s">
        <v>36</v>
      </c>
      <c r="U10" s="156" t="s">
        <v>39</v>
      </c>
      <c r="V10" s="156"/>
      <c r="W10" s="32" t="s">
        <v>40</v>
      </c>
      <c r="X10" s="32" t="s">
        <v>41</v>
      </c>
      <c r="Y10" s="44"/>
    </row>
    <row r="11" spans="4:25" x14ac:dyDescent="0.25">
      <c r="D11" s="33">
        <v>0.1190476</v>
      </c>
      <c r="E11" s="69">
        <v>0</v>
      </c>
      <c r="F11" s="75">
        <v>140</v>
      </c>
      <c r="G11" s="34">
        <f t="shared" ref="G11:G19" si="0">SUM(D11*D11)</f>
        <v>1.4172331065760001E-2</v>
      </c>
      <c r="H11" s="72">
        <f>SUM(G11*E11)</f>
        <v>0</v>
      </c>
      <c r="I11" s="78">
        <f>SUM(F11*G11)</f>
        <v>1.9841263492064003</v>
      </c>
      <c r="J11" s="33">
        <v>0.10256410000000001</v>
      </c>
      <c r="K11" s="34">
        <f>SUM(J11*J11)</f>
        <v>1.051939460881E-2</v>
      </c>
      <c r="L11" s="34">
        <f>SUM(K11*E11)</f>
        <v>0</v>
      </c>
      <c r="M11" s="34">
        <f>SUM(K11*F11)</f>
        <v>1.4727152452334</v>
      </c>
      <c r="N11" s="148">
        <f>SUM((E11-H21)^2+(F11-I21)^2)*G11</f>
        <v>34.828615106355038</v>
      </c>
      <c r="O11" s="148"/>
      <c r="P11" s="148">
        <f>SUM(E11-L21)^2+(F11-M21)^2*K11</f>
        <v>9.4141104204063133</v>
      </c>
      <c r="Q11" s="148"/>
      <c r="R11" s="35">
        <f>SUM(N11+P11)</f>
        <v>44.242725526761348</v>
      </c>
      <c r="S11" s="35">
        <f>SUM((E11-H21)^2+(F11-I21)^2)</f>
        <v>2457.5078683068664</v>
      </c>
      <c r="T11" s="35">
        <f>SUM((E11-L21)^2+(F11-M21)^2)</f>
        <v>416.55676238472915</v>
      </c>
      <c r="U11" s="148">
        <f>SUM(S11+T11)</f>
        <v>2874.0646306915955</v>
      </c>
      <c r="V11" s="148"/>
      <c r="W11" s="51">
        <f>SUM(S11/U11)</f>
        <v>0.85506353686816994</v>
      </c>
      <c r="X11" s="51">
        <f>SUM(T11/U11)</f>
        <v>0.14493646313183003</v>
      </c>
      <c r="Y11" s="44"/>
    </row>
    <row r="12" spans="4:25" x14ac:dyDescent="0.25">
      <c r="D12" s="36">
        <v>1.68</v>
      </c>
      <c r="E12" s="70">
        <v>0.6</v>
      </c>
      <c r="F12" s="76">
        <v>130</v>
      </c>
      <c r="G12" s="37">
        <f t="shared" si="0"/>
        <v>2.8223999999999996</v>
      </c>
      <c r="H12" s="73">
        <f t="shared" ref="H12:H19" si="1">SUM(G12*E12)</f>
        <v>1.6934399999999996</v>
      </c>
      <c r="I12" s="79">
        <f t="shared" ref="I12:I19" si="2">SUM(F12*G12)</f>
        <v>366.91199999999992</v>
      </c>
      <c r="J12" s="36">
        <v>2.9249999999999998</v>
      </c>
      <c r="K12" s="37">
        <f t="shared" ref="K12:K19" si="3">SUM(J12*J12)</f>
        <v>8.5556249999999991</v>
      </c>
      <c r="L12" s="37">
        <f t="shared" ref="L12:L19" si="4">SUM(K12*E12)</f>
        <v>5.1333749999999991</v>
      </c>
      <c r="M12" s="37">
        <f t="shared" ref="M12:M19" si="5">SUM(K12*F12)</f>
        <v>1112.2312499999998</v>
      </c>
      <c r="N12" s="144">
        <f t="shared" ref="N12:N19" si="6">SUM((E12-H22)^2+(F12-I22)^2)*G12</f>
        <v>47699.576063999993</v>
      </c>
      <c r="O12" s="144"/>
      <c r="P12" s="144">
        <f t="shared" ref="P12:P19" si="7">SUM(E12-L22)^2+(F12-M22)^2*K12</f>
        <v>144590.42249999999</v>
      </c>
      <c r="Q12" s="144"/>
      <c r="R12" s="38">
        <f t="shared" ref="R12:R19" si="8">SUM(N12+P12)</f>
        <v>192289.99856399998</v>
      </c>
      <c r="S12" s="38">
        <f t="shared" ref="S12:S19" si="9">SUM((E12-H22)^2+(F12-I22)^2)</f>
        <v>16900.36</v>
      </c>
      <c r="T12" s="38">
        <f t="shared" ref="T12:T19" si="10">SUM((E12-L22)^2+(F12-M22)^2)</f>
        <v>16900.36</v>
      </c>
      <c r="U12" s="144">
        <f t="shared" ref="U12:U19" si="11">SUM(S12+T12)</f>
        <v>33800.720000000001</v>
      </c>
      <c r="V12" s="144"/>
      <c r="W12" s="50">
        <f t="shared" ref="W12:W19" si="12">SUM(S12/U12)</f>
        <v>0.5</v>
      </c>
      <c r="X12" s="50">
        <f t="shared" ref="X12:X19" si="13">SUM(T12/U12)</f>
        <v>0.5</v>
      </c>
      <c r="Y12" s="44"/>
    </row>
    <row r="13" spans="4:25" x14ac:dyDescent="0.25">
      <c r="D13" s="36">
        <v>0.29761900000000002</v>
      </c>
      <c r="E13" s="70">
        <v>0.12</v>
      </c>
      <c r="F13" s="76">
        <v>115</v>
      </c>
      <c r="G13" s="37">
        <f t="shared" si="0"/>
        <v>8.8577069161000013E-2</v>
      </c>
      <c r="H13" s="73">
        <f t="shared" si="1"/>
        <v>1.0629248299320002E-2</v>
      </c>
      <c r="I13" s="79">
        <f t="shared" si="2"/>
        <v>10.186362953515001</v>
      </c>
      <c r="J13" s="36">
        <v>0.23931620000000001</v>
      </c>
      <c r="K13" s="37">
        <f t="shared" si="3"/>
        <v>5.7272243582440006E-2</v>
      </c>
      <c r="L13" s="37">
        <f t="shared" si="4"/>
        <v>6.8726692298928006E-3</v>
      </c>
      <c r="M13" s="37">
        <f t="shared" si="5"/>
        <v>6.5863080119806003</v>
      </c>
      <c r="N13" s="144">
        <f t="shared" si="6"/>
        <v>1171.4330151640211</v>
      </c>
      <c r="O13" s="144"/>
      <c r="P13" s="144">
        <f t="shared" si="7"/>
        <v>757.43982137776914</v>
      </c>
      <c r="Q13" s="144"/>
      <c r="R13" s="38">
        <f t="shared" si="8"/>
        <v>1928.8728365417901</v>
      </c>
      <c r="S13" s="38">
        <f t="shared" si="9"/>
        <v>13225.0144</v>
      </c>
      <c r="T13" s="38">
        <f t="shared" si="10"/>
        <v>13225.0144</v>
      </c>
      <c r="U13" s="144">
        <f t="shared" si="11"/>
        <v>26450.0288</v>
      </c>
      <c r="V13" s="144"/>
      <c r="W13" s="50">
        <f t="shared" si="12"/>
        <v>0.5</v>
      </c>
      <c r="X13" s="50">
        <f t="shared" si="13"/>
        <v>0.5</v>
      </c>
      <c r="Y13" s="44"/>
    </row>
    <row r="14" spans="4:25" x14ac:dyDescent="0.25">
      <c r="D14" s="36">
        <v>2.6880000000000002</v>
      </c>
      <c r="E14" s="70">
        <v>1</v>
      </c>
      <c r="F14" s="76">
        <v>110</v>
      </c>
      <c r="G14" s="37">
        <f t="shared" si="0"/>
        <v>7.2253440000000007</v>
      </c>
      <c r="H14" s="73">
        <f t="shared" si="1"/>
        <v>7.2253440000000007</v>
      </c>
      <c r="I14" s="79">
        <f t="shared" si="2"/>
        <v>794.78784000000007</v>
      </c>
      <c r="J14" s="36">
        <v>1.6714286</v>
      </c>
      <c r="K14" s="37">
        <f t="shared" si="3"/>
        <v>2.79367356489796</v>
      </c>
      <c r="L14" s="37">
        <f t="shared" si="4"/>
        <v>2.79367356489796</v>
      </c>
      <c r="M14" s="37">
        <f t="shared" si="5"/>
        <v>307.30409213877562</v>
      </c>
      <c r="N14" s="144">
        <f t="shared" si="6"/>
        <v>87433.887744000007</v>
      </c>
      <c r="O14" s="144"/>
      <c r="P14" s="144">
        <f t="shared" si="7"/>
        <v>33804.450135265317</v>
      </c>
      <c r="Q14" s="144"/>
      <c r="R14" s="38">
        <f t="shared" si="8"/>
        <v>121238.33787926532</v>
      </c>
      <c r="S14" s="38">
        <f t="shared" si="9"/>
        <v>12101</v>
      </c>
      <c r="T14" s="38">
        <f t="shared" si="10"/>
        <v>12101</v>
      </c>
      <c r="U14" s="144">
        <f t="shared" si="11"/>
        <v>24202</v>
      </c>
      <c r="V14" s="144"/>
      <c r="W14" s="50">
        <f t="shared" si="12"/>
        <v>0.5</v>
      </c>
      <c r="X14" s="50">
        <f t="shared" si="13"/>
        <v>0.5</v>
      </c>
      <c r="Y14" s="44"/>
    </row>
    <row r="15" spans="4:25" x14ac:dyDescent="0.25">
      <c r="D15" s="36">
        <v>0.18601190000000001</v>
      </c>
      <c r="E15" s="70">
        <v>2</v>
      </c>
      <c r="F15" s="76">
        <v>105</v>
      </c>
      <c r="G15" s="37">
        <f t="shared" si="0"/>
        <v>3.4600426941610002E-2</v>
      </c>
      <c r="H15" s="73">
        <f t="shared" si="1"/>
        <v>6.9200853883220004E-2</v>
      </c>
      <c r="I15" s="79">
        <f t="shared" si="2"/>
        <v>3.6330448288690502</v>
      </c>
      <c r="J15" s="36">
        <v>0.23931620000000001</v>
      </c>
      <c r="K15" s="37">
        <f t="shared" si="3"/>
        <v>5.7272243582440006E-2</v>
      </c>
      <c r="L15" s="37">
        <f t="shared" si="4"/>
        <v>0.11454448716488001</v>
      </c>
      <c r="M15" s="37">
        <f t="shared" si="5"/>
        <v>6.0135855761562009</v>
      </c>
      <c r="N15" s="144">
        <f t="shared" si="6"/>
        <v>381.6081087390167</v>
      </c>
      <c r="O15" s="144"/>
      <c r="P15" s="144">
        <f t="shared" si="7"/>
        <v>635.42648549640103</v>
      </c>
      <c r="Q15" s="144"/>
      <c r="R15" s="38">
        <f t="shared" si="8"/>
        <v>1017.0345942354177</v>
      </c>
      <c r="S15" s="38">
        <f t="shared" si="9"/>
        <v>11029</v>
      </c>
      <c r="T15" s="38">
        <f t="shared" si="10"/>
        <v>11029</v>
      </c>
      <c r="U15" s="144">
        <f t="shared" si="11"/>
        <v>22058</v>
      </c>
      <c r="V15" s="144"/>
      <c r="W15" s="50">
        <f t="shared" si="12"/>
        <v>0.5</v>
      </c>
      <c r="X15" s="50">
        <f t="shared" si="13"/>
        <v>0.5</v>
      </c>
      <c r="Y15" s="44"/>
    </row>
    <row r="16" spans="4:25" x14ac:dyDescent="0.25">
      <c r="D16" s="36">
        <v>2.6880000000000002</v>
      </c>
      <c r="E16" s="70">
        <v>6</v>
      </c>
      <c r="F16" s="76">
        <v>95</v>
      </c>
      <c r="G16" s="37">
        <f t="shared" si="0"/>
        <v>7.2253440000000007</v>
      </c>
      <c r="H16" s="73">
        <f t="shared" si="1"/>
        <v>43.352064000000006</v>
      </c>
      <c r="I16" s="79">
        <f t="shared" si="2"/>
        <v>686.40768000000003</v>
      </c>
      <c r="J16" s="36">
        <v>0.83571430000000002</v>
      </c>
      <c r="K16" s="37">
        <f t="shared" si="3"/>
        <v>0.69841839122449001</v>
      </c>
      <c r="L16" s="37">
        <f t="shared" si="4"/>
        <v>4.1905103473469403</v>
      </c>
      <c r="M16" s="37">
        <f t="shared" si="5"/>
        <v>66.349747166326551</v>
      </c>
      <c r="N16" s="144">
        <f t="shared" si="6"/>
        <v>65468.841984000006</v>
      </c>
      <c r="O16" s="144"/>
      <c r="P16" s="144">
        <f t="shared" si="7"/>
        <v>6339.2259808010222</v>
      </c>
      <c r="Q16" s="144"/>
      <c r="R16" s="38">
        <f t="shared" si="8"/>
        <v>71808.067964801026</v>
      </c>
      <c r="S16" s="38">
        <f t="shared" si="9"/>
        <v>9061</v>
      </c>
      <c r="T16" s="38">
        <f t="shared" si="10"/>
        <v>9061</v>
      </c>
      <c r="U16" s="144">
        <f t="shared" si="11"/>
        <v>18122</v>
      </c>
      <c r="V16" s="144"/>
      <c r="W16" s="50">
        <f t="shared" si="12"/>
        <v>0.5</v>
      </c>
      <c r="X16" s="50">
        <f t="shared" si="13"/>
        <v>0.5</v>
      </c>
      <c r="Y16" s="44"/>
    </row>
    <row r="17" spans="4:25" x14ac:dyDescent="0.25">
      <c r="D17" s="36">
        <v>0.1116071</v>
      </c>
      <c r="E17" s="70">
        <v>10</v>
      </c>
      <c r="F17" s="76">
        <v>85</v>
      </c>
      <c r="G17" s="37">
        <f t="shared" si="0"/>
        <v>1.245614477041E-2</v>
      </c>
      <c r="H17" s="73">
        <f t="shared" si="1"/>
        <v>0.12456144770410001</v>
      </c>
      <c r="I17" s="79">
        <f t="shared" si="2"/>
        <v>1.0587723054848501</v>
      </c>
      <c r="J17" s="36">
        <v>0.7179487</v>
      </c>
      <c r="K17" s="37">
        <f t="shared" si="3"/>
        <v>0.51545033583168998</v>
      </c>
      <c r="L17" s="37">
        <f t="shared" si="4"/>
        <v>5.1545033583168998</v>
      </c>
      <c r="M17" s="37">
        <f t="shared" si="5"/>
        <v>43.813278545693649</v>
      </c>
      <c r="N17" s="144">
        <f t="shared" si="6"/>
        <v>91.241260443253253</v>
      </c>
      <c r="O17" s="144"/>
      <c r="P17" s="144">
        <f t="shared" si="7"/>
        <v>3824.1286763839603</v>
      </c>
      <c r="Q17" s="144"/>
      <c r="R17" s="38">
        <f t="shared" si="8"/>
        <v>3915.3699368272137</v>
      </c>
      <c r="S17" s="38">
        <f t="shared" si="9"/>
        <v>7325</v>
      </c>
      <c r="T17" s="38">
        <f t="shared" si="10"/>
        <v>7325</v>
      </c>
      <c r="U17" s="144">
        <f t="shared" si="11"/>
        <v>14650</v>
      </c>
      <c r="V17" s="144"/>
      <c r="W17" s="50">
        <f t="shared" si="12"/>
        <v>0.5</v>
      </c>
      <c r="X17" s="50">
        <f t="shared" si="13"/>
        <v>0.5</v>
      </c>
      <c r="Y17" s="44"/>
    </row>
    <row r="18" spans="4:25" x14ac:dyDescent="0.25">
      <c r="D18" s="36">
        <v>5.3760000000000003</v>
      </c>
      <c r="E18" s="70">
        <v>14</v>
      </c>
      <c r="F18" s="76">
        <v>82</v>
      </c>
      <c r="G18" s="37">
        <f t="shared" si="0"/>
        <v>28.901376000000003</v>
      </c>
      <c r="H18" s="73">
        <f t="shared" si="1"/>
        <v>404.61926400000004</v>
      </c>
      <c r="I18" s="79">
        <f t="shared" si="2"/>
        <v>2369.9128320000004</v>
      </c>
      <c r="J18" s="36">
        <v>0.69642859999999995</v>
      </c>
      <c r="K18" s="37">
        <f t="shared" si="3"/>
        <v>0.48501279489795995</v>
      </c>
      <c r="L18" s="37">
        <f t="shared" si="4"/>
        <v>6.790179128571439</v>
      </c>
      <c r="M18" s="37">
        <f t="shared" si="5"/>
        <v>39.771049181632719</v>
      </c>
      <c r="N18" s="144">
        <f t="shared" si="6"/>
        <v>199997.52192000003</v>
      </c>
      <c r="O18" s="144"/>
      <c r="P18" s="144">
        <f t="shared" si="7"/>
        <v>3457.2260328938828</v>
      </c>
      <c r="Q18" s="144"/>
      <c r="R18" s="38">
        <f t="shared" si="8"/>
        <v>203454.7479528939</v>
      </c>
      <c r="S18" s="38">
        <f t="shared" si="9"/>
        <v>6920</v>
      </c>
      <c r="T18" s="38">
        <f t="shared" si="10"/>
        <v>6920</v>
      </c>
      <c r="U18" s="144">
        <f t="shared" si="11"/>
        <v>13840</v>
      </c>
      <c r="V18" s="144"/>
      <c r="W18" s="50">
        <f t="shared" si="12"/>
        <v>0.5</v>
      </c>
      <c r="X18" s="50">
        <f t="shared" si="13"/>
        <v>0.5</v>
      </c>
      <c r="Y18" s="44"/>
    </row>
    <row r="19" spans="4:25" ht="15.75" thickBot="1" x14ac:dyDescent="0.3">
      <c r="D19" s="39">
        <v>5.5803600000000002E-2</v>
      </c>
      <c r="E19" s="71">
        <v>19</v>
      </c>
      <c r="F19" s="77">
        <v>100</v>
      </c>
      <c r="G19" s="40">
        <f t="shared" si="0"/>
        <v>3.1140417729600004E-3</v>
      </c>
      <c r="H19" s="74">
        <f t="shared" si="1"/>
        <v>5.9166793686240005E-2</v>
      </c>
      <c r="I19" s="80">
        <f t="shared" si="2"/>
        <v>0.31140417729600006</v>
      </c>
      <c r="J19" s="39">
        <v>0.57435899999999995</v>
      </c>
      <c r="K19" s="40">
        <f t="shared" si="3"/>
        <v>0.32988826088099993</v>
      </c>
      <c r="L19" s="40">
        <f t="shared" si="4"/>
        <v>6.2678769567389985</v>
      </c>
      <c r="M19" s="40">
        <f t="shared" si="5"/>
        <v>32.988826088099991</v>
      </c>
      <c r="N19" s="145">
        <f t="shared" si="6"/>
        <v>32.264586809638566</v>
      </c>
      <c r="O19" s="145"/>
      <c r="P19" s="145">
        <f t="shared" si="7"/>
        <v>3659.8826088099995</v>
      </c>
      <c r="Q19" s="145"/>
      <c r="R19" s="41">
        <f t="shared" si="8"/>
        <v>3692.1471956196383</v>
      </c>
      <c r="S19" s="41">
        <f t="shared" si="9"/>
        <v>10361</v>
      </c>
      <c r="T19" s="41">
        <f t="shared" si="10"/>
        <v>10361</v>
      </c>
      <c r="U19" s="145">
        <f t="shared" si="11"/>
        <v>20722</v>
      </c>
      <c r="V19" s="145"/>
      <c r="W19" s="52">
        <f t="shared" si="12"/>
        <v>0.5</v>
      </c>
      <c r="X19" s="52">
        <f t="shared" si="13"/>
        <v>0.5</v>
      </c>
      <c r="Y19" s="44"/>
    </row>
    <row r="20" spans="4:25" ht="15.75" thickTop="1" x14ac:dyDescent="0.25">
      <c r="D20" s="37"/>
      <c r="E20" s="37"/>
      <c r="F20" s="37"/>
      <c r="G20" s="43">
        <f>SUM(G11:G19)</f>
        <v>46.32738401371175</v>
      </c>
      <c r="H20" s="43">
        <f>SUM(H11:H19)</f>
        <v>457.15367034357291</v>
      </c>
      <c r="I20" s="43">
        <f>SUM(I11:I19)</f>
        <v>4235.1940626143723</v>
      </c>
      <c r="J20" s="37"/>
      <c r="K20" s="43">
        <f>SUM(K11:K19)</f>
        <v>13.503132229506789</v>
      </c>
      <c r="L20" s="43">
        <f>SUM(L11:L19)</f>
        <v>30.451535512267007</v>
      </c>
      <c r="M20" s="43">
        <f>SUM(M11:M19)</f>
        <v>1616.5308519538985</v>
      </c>
      <c r="N20" s="38"/>
      <c r="O20" s="38"/>
      <c r="P20" s="38"/>
      <c r="Q20" s="38"/>
      <c r="R20" s="50">
        <f>SUM(R11:R19)</f>
        <v>599388.81964971113</v>
      </c>
      <c r="S20" s="38"/>
      <c r="T20" s="38"/>
      <c r="U20" s="38"/>
      <c r="V20" s="38"/>
      <c r="W20" s="38"/>
      <c r="X20" s="38"/>
      <c r="Y20" s="44"/>
    </row>
    <row r="21" spans="4:25" x14ac:dyDescent="0.25">
      <c r="D21" s="37"/>
      <c r="E21" s="37"/>
      <c r="F21" s="37"/>
      <c r="G21" s="37"/>
      <c r="H21" s="46">
        <f>SUM(H20/G20)</f>
        <v>9.8678930415813433</v>
      </c>
      <c r="I21" s="46">
        <f>SUM(I20/G20)</f>
        <v>91.418804510111357</v>
      </c>
      <c r="J21" s="37"/>
      <c r="K21" s="37"/>
      <c r="L21" s="46">
        <f>SUM(L20/K20)</f>
        <v>2.2551460649792712</v>
      </c>
      <c r="M21" s="46">
        <f>SUM(M20/K20)</f>
        <v>119.71525009741708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44"/>
    </row>
    <row r="22" spans="4:25" x14ac:dyDescent="0.25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44"/>
    </row>
    <row r="23" spans="4:25" x14ac:dyDescent="0.25">
      <c r="D23" s="2"/>
      <c r="E23" s="2"/>
      <c r="F23" s="2"/>
      <c r="G23" s="2"/>
      <c r="H23" s="2"/>
      <c r="I23" s="2"/>
      <c r="J23" s="2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4:25" x14ac:dyDescent="0.25">
      <c r="D24" s="2"/>
      <c r="E24" s="2"/>
      <c r="F24" s="2"/>
      <c r="G24" s="2"/>
      <c r="H24" s="2"/>
      <c r="I24" s="2"/>
      <c r="J24" s="2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4:25" x14ac:dyDescent="0.25">
      <c r="D25" s="2"/>
      <c r="E25" s="2"/>
      <c r="F25" s="2"/>
      <c r="G25" s="2"/>
      <c r="H25" s="2"/>
      <c r="I25" s="2"/>
      <c r="J25" s="2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4:25" x14ac:dyDescent="0.25">
      <c r="D26" s="2"/>
      <c r="E26" s="2"/>
      <c r="F26" s="2"/>
      <c r="G26" s="2"/>
      <c r="H26" s="2"/>
      <c r="I26" s="2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4:25" x14ac:dyDescent="0.25">
      <c r="D27" s="2"/>
      <c r="E27" s="2"/>
      <c r="F27" s="2"/>
      <c r="G27" s="2"/>
      <c r="H27" s="2"/>
      <c r="I27" s="2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</sheetData>
  <mergeCells count="44">
    <mergeCell ref="I8:I10"/>
    <mergeCell ref="J8:J10"/>
    <mergeCell ref="K8:K10"/>
    <mergeCell ref="N16:O16"/>
    <mergeCell ref="P16:Q16"/>
    <mergeCell ref="N13:O13"/>
    <mergeCell ref="P13:Q13"/>
    <mergeCell ref="N14:O14"/>
    <mergeCell ref="P14:Q14"/>
    <mergeCell ref="N15:O15"/>
    <mergeCell ref="P15:Q15"/>
    <mergeCell ref="N8:O8"/>
    <mergeCell ref="P8:Q8"/>
    <mergeCell ref="N11:O11"/>
    <mergeCell ref="P11:Q11"/>
    <mergeCell ref="N12:O12"/>
    <mergeCell ref="D8:D10"/>
    <mergeCell ref="E9:E10"/>
    <mergeCell ref="F9:F10"/>
    <mergeCell ref="G8:G10"/>
    <mergeCell ref="H8:H10"/>
    <mergeCell ref="E8:F8"/>
    <mergeCell ref="L8:L10"/>
    <mergeCell ref="M8:M10"/>
    <mergeCell ref="R8:R10"/>
    <mergeCell ref="U10:V10"/>
    <mergeCell ref="N19:O19"/>
    <mergeCell ref="P19:Q19"/>
    <mergeCell ref="N17:O17"/>
    <mergeCell ref="P17:Q17"/>
    <mergeCell ref="N18:O18"/>
    <mergeCell ref="P18:Q18"/>
    <mergeCell ref="P12:Q12"/>
    <mergeCell ref="U17:V17"/>
    <mergeCell ref="U18:V18"/>
    <mergeCell ref="U19:V19"/>
    <mergeCell ref="N9:O10"/>
    <mergeCell ref="P9:Q10"/>
    <mergeCell ref="U16:V16"/>
    <mergeCell ref="U11:V11"/>
    <mergeCell ref="U12:V12"/>
    <mergeCell ref="U13:V13"/>
    <mergeCell ref="U14:V14"/>
    <mergeCell ref="U15:V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L174"/>
  <sheetViews>
    <sheetView topLeftCell="A4" zoomScale="148" zoomScaleNormal="148" workbookViewId="0">
      <selection activeCell="E8" sqref="E8"/>
    </sheetView>
  </sheetViews>
  <sheetFormatPr defaultRowHeight="12.75" x14ac:dyDescent="0.2"/>
  <cols>
    <col min="1" max="1" width="9.140625" style="8"/>
    <col min="2" max="2" width="27.140625" style="8" customWidth="1"/>
    <col min="3" max="3" width="16.28515625" style="8" customWidth="1"/>
    <col min="4" max="4" width="18" style="8" customWidth="1"/>
    <col min="5" max="5" width="15" style="8" customWidth="1"/>
    <col min="6" max="16384" width="9.140625" style="8"/>
  </cols>
  <sheetData>
    <row r="3" spans="1:11" x14ac:dyDescent="0.2">
      <c r="B3" s="8" t="s">
        <v>20</v>
      </c>
    </row>
    <row r="5" spans="1:11" ht="12.75" customHeight="1" x14ac:dyDescent="0.2">
      <c r="A5" s="160" t="s">
        <v>120</v>
      </c>
      <c r="B5" s="158" t="s">
        <v>43</v>
      </c>
      <c r="C5" s="58" t="s">
        <v>121</v>
      </c>
      <c r="D5" s="129" t="s">
        <v>44</v>
      </c>
      <c r="E5" s="158" t="s">
        <v>45</v>
      </c>
    </row>
    <row r="6" spans="1:11" x14ac:dyDescent="0.2">
      <c r="A6" s="160"/>
      <c r="B6" s="159"/>
      <c r="C6" s="59" t="s">
        <v>122</v>
      </c>
      <c r="D6" s="130" t="s">
        <v>123</v>
      </c>
      <c r="E6" s="159"/>
    </row>
    <row r="7" spans="1:11" x14ac:dyDescent="0.2">
      <c r="A7" s="53">
        <v>1</v>
      </c>
      <c r="B7" s="8" t="s">
        <v>46</v>
      </c>
      <c r="C7" s="8">
        <v>0</v>
      </c>
      <c r="D7" s="53">
        <v>60</v>
      </c>
      <c r="E7" s="8">
        <v>130</v>
      </c>
    </row>
    <row r="8" spans="1:11" x14ac:dyDescent="0.2">
      <c r="A8" s="53">
        <v>2</v>
      </c>
      <c r="B8" s="8" t="s">
        <v>47</v>
      </c>
      <c r="C8" s="8">
        <v>0</v>
      </c>
      <c r="D8" s="53">
        <v>60</v>
      </c>
      <c r="E8" s="8">
        <v>140</v>
      </c>
    </row>
    <row r="9" spans="1:11" x14ac:dyDescent="0.2">
      <c r="A9" s="53">
        <v>3</v>
      </c>
      <c r="B9" s="8" t="s">
        <v>48</v>
      </c>
      <c r="C9" s="8">
        <v>0</v>
      </c>
      <c r="D9" s="53">
        <v>60</v>
      </c>
      <c r="E9" s="8">
        <v>136</v>
      </c>
    </row>
    <row r="10" spans="1:11" x14ac:dyDescent="0.2">
      <c r="A10" s="53">
        <v>4</v>
      </c>
      <c r="B10" s="8" t="s">
        <v>49</v>
      </c>
      <c r="C10" s="8">
        <v>0</v>
      </c>
      <c r="D10" s="53">
        <v>60</v>
      </c>
      <c r="E10" s="8">
        <v>140</v>
      </c>
    </row>
    <row r="11" spans="1:11" x14ac:dyDescent="0.2">
      <c r="A11" s="53">
        <v>5</v>
      </c>
      <c r="B11" s="8" t="s">
        <v>50</v>
      </c>
      <c r="C11" s="8">
        <v>0</v>
      </c>
      <c r="D11" s="53">
        <v>60</v>
      </c>
      <c r="E11" s="8">
        <v>132</v>
      </c>
    </row>
    <row r="12" spans="1:11" x14ac:dyDescent="0.2">
      <c r="A12" s="53">
        <v>6</v>
      </c>
      <c r="B12" s="8" t="s">
        <v>51</v>
      </c>
      <c r="C12" s="8">
        <v>1</v>
      </c>
      <c r="D12" s="53">
        <v>60</v>
      </c>
      <c r="E12" s="8">
        <v>180</v>
      </c>
    </row>
    <row r="13" spans="1:11" x14ac:dyDescent="0.2">
      <c r="A13" s="53">
        <v>7</v>
      </c>
      <c r="B13" s="8" t="s">
        <v>52</v>
      </c>
      <c r="C13" s="8">
        <v>1</v>
      </c>
      <c r="D13" s="53">
        <v>60</v>
      </c>
      <c r="E13" s="8">
        <v>183</v>
      </c>
      <c r="G13" s="8" t="s">
        <v>124</v>
      </c>
      <c r="J13" s="8" t="s">
        <v>125</v>
      </c>
    </row>
    <row r="14" spans="1:11" x14ac:dyDescent="0.2">
      <c r="A14" s="53">
        <v>8</v>
      </c>
      <c r="B14" s="8" t="s">
        <v>53</v>
      </c>
      <c r="C14" s="8">
        <v>1</v>
      </c>
      <c r="D14" s="53">
        <v>60</v>
      </c>
      <c r="E14" s="8">
        <v>190</v>
      </c>
      <c r="G14" s="8">
        <v>1</v>
      </c>
      <c r="H14" s="8">
        <v>179</v>
      </c>
      <c r="J14" s="8">
        <v>7</v>
      </c>
      <c r="K14" s="8">
        <v>130</v>
      </c>
    </row>
    <row r="15" spans="1:11" x14ac:dyDescent="0.2">
      <c r="A15" s="53">
        <v>9</v>
      </c>
      <c r="B15" s="8" t="s">
        <v>54</v>
      </c>
      <c r="C15" s="8">
        <v>1</v>
      </c>
      <c r="D15" s="53">
        <v>60</v>
      </c>
      <c r="E15" s="8">
        <v>189</v>
      </c>
    </row>
    <row r="16" spans="1:11" x14ac:dyDescent="0.2">
      <c r="A16" s="53">
        <v>10</v>
      </c>
      <c r="B16" s="8" t="s">
        <v>55</v>
      </c>
      <c r="C16" s="8">
        <v>1</v>
      </c>
      <c r="D16" s="53">
        <v>60</v>
      </c>
      <c r="E16" s="8">
        <v>189</v>
      </c>
    </row>
    <row r="17" spans="1:5" x14ac:dyDescent="0.2">
      <c r="A17" s="53">
        <v>11</v>
      </c>
      <c r="B17" s="8" t="s">
        <v>56</v>
      </c>
      <c r="C17" s="8">
        <v>1</v>
      </c>
      <c r="D17" s="53">
        <v>60</v>
      </c>
      <c r="E17" s="8">
        <v>181</v>
      </c>
    </row>
    <row r="18" spans="1:5" x14ac:dyDescent="0.2">
      <c r="A18" s="53">
        <v>12</v>
      </c>
      <c r="B18" s="8" t="s">
        <v>57</v>
      </c>
      <c r="C18" s="8">
        <v>1</v>
      </c>
      <c r="D18" s="53">
        <v>60</v>
      </c>
      <c r="E18" s="8">
        <v>180</v>
      </c>
    </row>
    <row r="19" spans="1:5" x14ac:dyDescent="0.2">
      <c r="A19" s="53">
        <v>13</v>
      </c>
      <c r="B19" s="8" t="s">
        <v>58</v>
      </c>
      <c r="C19" s="8">
        <v>1</v>
      </c>
      <c r="D19" s="53">
        <v>60</v>
      </c>
      <c r="E19" s="8">
        <v>179</v>
      </c>
    </row>
    <row r="20" spans="1:5" x14ac:dyDescent="0.2">
      <c r="A20" s="53">
        <v>14</v>
      </c>
      <c r="B20" s="60" t="s">
        <v>59</v>
      </c>
      <c r="C20" s="60">
        <v>1</v>
      </c>
      <c r="D20" s="61">
        <v>60</v>
      </c>
      <c r="E20" s="60">
        <v>179</v>
      </c>
    </row>
    <row r="21" spans="1:5" x14ac:dyDescent="0.2">
      <c r="A21" s="53">
        <v>15</v>
      </c>
      <c r="B21" s="8" t="s">
        <v>57</v>
      </c>
      <c r="C21" s="8">
        <v>1</v>
      </c>
      <c r="D21" s="53">
        <v>60</v>
      </c>
      <c r="E21" s="8">
        <v>180</v>
      </c>
    </row>
    <row r="22" spans="1:5" x14ac:dyDescent="0.2">
      <c r="A22" s="53">
        <v>16</v>
      </c>
      <c r="B22" s="8" t="s">
        <v>60</v>
      </c>
      <c r="C22" s="8">
        <v>1</v>
      </c>
      <c r="D22" s="53">
        <v>60</v>
      </c>
      <c r="E22" s="8">
        <v>175</v>
      </c>
    </row>
    <row r="23" spans="1:5" x14ac:dyDescent="0.2">
      <c r="A23" s="53">
        <v>17</v>
      </c>
      <c r="B23" s="8" t="s">
        <v>61</v>
      </c>
      <c r="C23" s="8">
        <v>1</v>
      </c>
      <c r="D23" s="53">
        <v>60</v>
      </c>
      <c r="E23" s="8">
        <v>175</v>
      </c>
    </row>
    <row r="24" spans="1:5" x14ac:dyDescent="0.2">
      <c r="A24" s="53">
        <v>18</v>
      </c>
      <c r="B24" s="8" t="s">
        <v>62</v>
      </c>
      <c r="C24" s="8">
        <v>1</v>
      </c>
      <c r="D24" s="53">
        <v>60</v>
      </c>
      <c r="E24" s="8">
        <v>173</v>
      </c>
    </row>
    <row r="25" spans="1:5" x14ac:dyDescent="0.2">
      <c r="A25" s="62">
        <v>19</v>
      </c>
      <c r="B25" s="63" t="s">
        <v>63</v>
      </c>
      <c r="C25" s="63">
        <v>1</v>
      </c>
      <c r="D25" s="62">
        <v>60</v>
      </c>
      <c r="E25" s="63">
        <v>179</v>
      </c>
    </row>
    <row r="26" spans="1:5" x14ac:dyDescent="0.2">
      <c r="A26" s="53">
        <v>20</v>
      </c>
      <c r="B26" s="8" t="s">
        <v>64</v>
      </c>
      <c r="C26" s="8">
        <v>1</v>
      </c>
      <c r="D26" s="53">
        <v>60</v>
      </c>
      <c r="E26" s="8">
        <v>171</v>
      </c>
    </row>
    <row r="27" spans="1:5" x14ac:dyDescent="0.2">
      <c r="A27" s="53">
        <v>21</v>
      </c>
      <c r="B27" s="8" t="s">
        <v>65</v>
      </c>
      <c r="C27" s="8">
        <v>1</v>
      </c>
      <c r="D27" s="53">
        <v>60</v>
      </c>
      <c r="E27" s="8">
        <v>171</v>
      </c>
    </row>
    <row r="28" spans="1:5" x14ac:dyDescent="0.2">
      <c r="A28" s="53">
        <v>22</v>
      </c>
      <c r="B28" s="8" t="s">
        <v>66</v>
      </c>
      <c r="C28" s="8">
        <v>1</v>
      </c>
      <c r="D28" s="53">
        <v>60</v>
      </c>
      <c r="E28" s="8">
        <v>172</v>
      </c>
    </row>
    <row r="29" spans="1:5" x14ac:dyDescent="0.2">
      <c r="A29" s="53">
        <v>23</v>
      </c>
      <c r="B29" s="8" t="s">
        <v>67</v>
      </c>
      <c r="C29" s="8">
        <v>1</v>
      </c>
      <c r="D29" s="53">
        <v>60</v>
      </c>
      <c r="E29" s="8">
        <v>169</v>
      </c>
    </row>
    <row r="30" spans="1:5" x14ac:dyDescent="0.2">
      <c r="A30" s="53">
        <v>24</v>
      </c>
      <c r="B30" s="8" t="s">
        <v>68</v>
      </c>
      <c r="C30" s="8">
        <v>1</v>
      </c>
      <c r="D30" s="53">
        <v>60</v>
      </c>
      <c r="E30" s="8">
        <v>169</v>
      </c>
    </row>
    <row r="31" spans="1:5" x14ac:dyDescent="0.2">
      <c r="A31" s="53">
        <v>25</v>
      </c>
      <c r="B31" s="8" t="s">
        <v>69</v>
      </c>
      <c r="C31" s="8">
        <v>1</v>
      </c>
      <c r="D31" s="53">
        <v>60</v>
      </c>
      <c r="E31" s="8">
        <v>169</v>
      </c>
    </row>
    <row r="32" spans="1:5" x14ac:dyDescent="0.2">
      <c r="A32" s="53">
        <v>26</v>
      </c>
      <c r="B32" s="8" t="s">
        <v>70</v>
      </c>
      <c r="C32" s="8">
        <v>2</v>
      </c>
      <c r="D32" s="53">
        <v>60</v>
      </c>
      <c r="E32" s="8">
        <v>138</v>
      </c>
    </row>
    <row r="33" spans="1:5" x14ac:dyDescent="0.2">
      <c r="A33" s="53">
        <v>27</v>
      </c>
      <c r="B33" s="8" t="s">
        <v>71</v>
      </c>
      <c r="C33" s="8">
        <v>1</v>
      </c>
      <c r="D33" s="53">
        <v>60</v>
      </c>
      <c r="E33" s="8">
        <v>140</v>
      </c>
    </row>
    <row r="34" spans="1:5" x14ac:dyDescent="0.2">
      <c r="A34" s="53">
        <v>28</v>
      </c>
      <c r="B34" s="8" t="s">
        <v>72</v>
      </c>
      <c r="C34" s="8">
        <v>4</v>
      </c>
      <c r="D34" s="53">
        <v>60</v>
      </c>
      <c r="E34" s="8">
        <v>136</v>
      </c>
    </row>
    <row r="35" spans="1:5" x14ac:dyDescent="0.2">
      <c r="A35" s="53">
        <v>29</v>
      </c>
      <c r="B35" s="8" t="s">
        <v>73</v>
      </c>
      <c r="C35" s="8">
        <v>1</v>
      </c>
      <c r="D35" s="53">
        <v>60</v>
      </c>
      <c r="E35" s="8">
        <v>134</v>
      </c>
    </row>
    <row r="36" spans="1:5" x14ac:dyDescent="0.2">
      <c r="A36" s="53">
        <v>30</v>
      </c>
      <c r="B36" s="8" t="s">
        <v>74</v>
      </c>
      <c r="C36" s="8">
        <v>3</v>
      </c>
      <c r="D36" s="53">
        <v>60</v>
      </c>
      <c r="E36" s="8">
        <v>138</v>
      </c>
    </row>
    <row r="37" spans="1:5" x14ac:dyDescent="0.2">
      <c r="A37" s="53">
        <v>31</v>
      </c>
      <c r="B37" s="8" t="s">
        <v>75</v>
      </c>
      <c r="C37" s="8">
        <v>6</v>
      </c>
      <c r="D37" s="53">
        <v>60</v>
      </c>
      <c r="E37" s="8">
        <v>145</v>
      </c>
    </row>
    <row r="38" spans="1:5" x14ac:dyDescent="0.2">
      <c r="A38" s="61">
        <v>32</v>
      </c>
      <c r="B38" s="60" t="s">
        <v>76</v>
      </c>
      <c r="C38" s="60">
        <v>7</v>
      </c>
      <c r="D38" s="61">
        <v>60</v>
      </c>
      <c r="E38" s="60">
        <v>130</v>
      </c>
    </row>
    <row r="39" spans="1:5" x14ac:dyDescent="0.2">
      <c r="A39" s="53">
        <v>33</v>
      </c>
      <c r="B39" s="8" t="s">
        <v>77</v>
      </c>
      <c r="C39" s="8">
        <v>8</v>
      </c>
      <c r="D39" s="53">
        <v>60</v>
      </c>
      <c r="E39" s="8">
        <v>130</v>
      </c>
    </row>
    <row r="40" spans="1:5" x14ac:dyDescent="0.2">
      <c r="A40" s="53">
        <v>34</v>
      </c>
      <c r="B40" s="8" t="s">
        <v>78</v>
      </c>
      <c r="C40" s="8">
        <v>9</v>
      </c>
      <c r="D40" s="53">
        <v>60</v>
      </c>
      <c r="E40" s="8">
        <v>144</v>
      </c>
    </row>
    <row r="41" spans="1:5" x14ac:dyDescent="0.2">
      <c r="A41" s="53">
        <v>35</v>
      </c>
      <c r="B41" s="8" t="s">
        <v>79</v>
      </c>
      <c r="C41" s="8">
        <v>10</v>
      </c>
      <c r="D41" s="53">
        <v>60</v>
      </c>
      <c r="E41" s="8">
        <v>145</v>
      </c>
    </row>
    <row r="42" spans="1:5" x14ac:dyDescent="0.2">
      <c r="A42" s="53">
        <v>36</v>
      </c>
      <c r="B42" s="8" t="s">
        <v>80</v>
      </c>
      <c r="C42" s="8">
        <v>11</v>
      </c>
      <c r="D42" s="53">
        <v>60</v>
      </c>
      <c r="E42" s="8">
        <v>130</v>
      </c>
    </row>
    <row r="43" spans="1:5" x14ac:dyDescent="0.2">
      <c r="A43" s="53">
        <v>37</v>
      </c>
      <c r="B43" s="8" t="s">
        <v>81</v>
      </c>
      <c r="C43" s="8">
        <v>12</v>
      </c>
      <c r="D43" s="53">
        <v>60</v>
      </c>
      <c r="E43" s="8">
        <v>133</v>
      </c>
    </row>
    <row r="44" spans="1:5" x14ac:dyDescent="0.2">
      <c r="A44" s="53">
        <v>38</v>
      </c>
      <c r="B44" s="8" t="s">
        <v>82</v>
      </c>
      <c r="C44" s="8">
        <v>6</v>
      </c>
      <c r="D44" s="53">
        <v>60</v>
      </c>
      <c r="E44" s="8">
        <v>151</v>
      </c>
    </row>
    <row r="45" spans="1:5" x14ac:dyDescent="0.2">
      <c r="A45" s="53">
        <v>39</v>
      </c>
      <c r="B45" s="8" t="s">
        <v>83</v>
      </c>
      <c r="C45" s="8">
        <v>12</v>
      </c>
      <c r="D45" s="53">
        <v>60</v>
      </c>
      <c r="E45" s="8">
        <v>151</v>
      </c>
    </row>
    <row r="46" spans="1:5" x14ac:dyDescent="0.2">
      <c r="A46" s="53">
        <v>40</v>
      </c>
      <c r="B46" s="8" t="s">
        <v>84</v>
      </c>
      <c r="C46" s="8">
        <v>12</v>
      </c>
      <c r="D46" s="53">
        <v>60</v>
      </c>
      <c r="E46" s="8">
        <v>120</v>
      </c>
    </row>
    <row r="47" spans="1:5" x14ac:dyDescent="0.2">
      <c r="A47" s="53">
        <v>41</v>
      </c>
      <c r="B47" s="8" t="s">
        <v>85</v>
      </c>
      <c r="C47" s="8">
        <v>9</v>
      </c>
      <c r="D47" s="53">
        <v>60</v>
      </c>
      <c r="E47" s="8">
        <v>101</v>
      </c>
    </row>
    <row r="48" spans="1:5" x14ac:dyDescent="0.2">
      <c r="A48" s="53">
        <v>42</v>
      </c>
      <c r="B48" s="8" t="s">
        <v>86</v>
      </c>
      <c r="C48" s="8">
        <v>10</v>
      </c>
      <c r="D48" s="53">
        <v>60</v>
      </c>
      <c r="E48" s="8">
        <v>99</v>
      </c>
    </row>
    <row r="49" spans="1:5" x14ac:dyDescent="0.2">
      <c r="A49" s="53">
        <v>43</v>
      </c>
      <c r="B49" s="8" t="s">
        <v>87</v>
      </c>
      <c r="C49" s="8">
        <v>8</v>
      </c>
      <c r="D49" s="53">
        <v>60</v>
      </c>
      <c r="E49" s="8">
        <v>100</v>
      </c>
    </row>
    <row r="50" spans="1:5" x14ac:dyDescent="0.2">
      <c r="A50" s="53">
        <v>44</v>
      </c>
      <c r="B50" s="8" t="s">
        <v>88</v>
      </c>
      <c r="C50" s="8">
        <v>12</v>
      </c>
      <c r="D50" s="53">
        <v>60</v>
      </c>
      <c r="E50" s="8">
        <v>90</v>
      </c>
    </row>
    <row r="51" spans="1:5" x14ac:dyDescent="0.2">
      <c r="A51" s="53">
        <v>45</v>
      </c>
      <c r="B51" s="8" t="s">
        <v>89</v>
      </c>
      <c r="C51" s="8">
        <v>7</v>
      </c>
      <c r="D51" s="53">
        <v>60</v>
      </c>
      <c r="E51" s="8">
        <v>110</v>
      </c>
    </row>
    <row r="52" spans="1:5" x14ac:dyDescent="0.2">
      <c r="A52" s="53">
        <v>46</v>
      </c>
      <c r="B52" s="8" t="s">
        <v>90</v>
      </c>
      <c r="C52" s="8">
        <v>1</v>
      </c>
      <c r="D52" s="53">
        <v>60</v>
      </c>
      <c r="E52" s="8">
        <v>90</v>
      </c>
    </row>
    <row r="53" spans="1:5" x14ac:dyDescent="0.2">
      <c r="A53" s="53">
        <v>47</v>
      </c>
      <c r="B53" s="8" t="s">
        <v>91</v>
      </c>
      <c r="C53" s="8">
        <v>2</v>
      </c>
      <c r="D53" s="53">
        <v>60</v>
      </c>
      <c r="E53" s="8">
        <v>83</v>
      </c>
    </row>
    <row r="54" spans="1:5" x14ac:dyDescent="0.2">
      <c r="A54" s="53">
        <v>48</v>
      </c>
      <c r="B54" s="8" t="s">
        <v>93</v>
      </c>
      <c r="C54" s="8">
        <v>2</v>
      </c>
      <c r="D54" s="53">
        <v>60</v>
      </c>
      <c r="E54" s="8">
        <v>110</v>
      </c>
    </row>
    <row r="55" spans="1:5" x14ac:dyDescent="0.2">
      <c r="A55" s="53">
        <v>49</v>
      </c>
      <c r="B55" s="8" t="s">
        <v>94</v>
      </c>
      <c r="C55" s="8">
        <v>2</v>
      </c>
      <c r="D55" s="53">
        <v>60</v>
      </c>
      <c r="E55" s="8">
        <v>95</v>
      </c>
    </row>
    <row r="56" spans="1:5" x14ac:dyDescent="0.2">
      <c r="A56" s="53">
        <v>50</v>
      </c>
      <c r="B56" s="8" t="s">
        <v>92</v>
      </c>
      <c r="C56" s="8">
        <v>1</v>
      </c>
      <c r="D56" s="53">
        <v>60</v>
      </c>
      <c r="E56" s="8">
        <v>90</v>
      </c>
    </row>
    <row r="57" spans="1:5" x14ac:dyDescent="0.2">
      <c r="A57" s="53">
        <v>51</v>
      </c>
      <c r="B57" s="8" t="s">
        <v>95</v>
      </c>
      <c r="C57" s="8">
        <v>4</v>
      </c>
      <c r="D57" s="53">
        <v>60</v>
      </c>
      <c r="E57" s="8">
        <v>69</v>
      </c>
    </row>
    <row r="58" spans="1:5" x14ac:dyDescent="0.2">
      <c r="A58" s="53">
        <v>52</v>
      </c>
      <c r="B58" s="8" t="s">
        <v>96</v>
      </c>
      <c r="C58" s="8">
        <v>3</v>
      </c>
      <c r="D58" s="53">
        <v>60</v>
      </c>
      <c r="E58" s="8">
        <v>106</v>
      </c>
    </row>
    <row r="59" spans="1:5" x14ac:dyDescent="0.2">
      <c r="A59" s="53">
        <v>53</v>
      </c>
      <c r="B59" s="8" t="s">
        <v>97</v>
      </c>
      <c r="C59" s="8">
        <v>6</v>
      </c>
      <c r="D59" s="53">
        <v>60</v>
      </c>
      <c r="E59" s="8">
        <v>93</v>
      </c>
    </row>
    <row r="60" spans="1:5" x14ac:dyDescent="0.2">
      <c r="A60" s="53">
        <v>54</v>
      </c>
      <c r="B60" s="8" t="s">
        <v>98</v>
      </c>
      <c r="C60" s="8">
        <v>5</v>
      </c>
      <c r="D60" s="53">
        <v>60</v>
      </c>
      <c r="E60" s="8">
        <v>65</v>
      </c>
    </row>
    <row r="61" spans="1:5" x14ac:dyDescent="0.2">
      <c r="A61" s="53">
        <v>55</v>
      </c>
      <c r="B61" s="8" t="s">
        <v>99</v>
      </c>
      <c r="C61" s="8">
        <v>5</v>
      </c>
      <c r="D61" s="53">
        <v>60</v>
      </c>
      <c r="E61" s="8">
        <v>45</v>
      </c>
    </row>
    <row r="62" spans="1:5" x14ac:dyDescent="0.2">
      <c r="A62" s="53">
        <v>56</v>
      </c>
      <c r="B62" s="8" t="s">
        <v>100</v>
      </c>
      <c r="C62" s="8">
        <v>7</v>
      </c>
      <c r="D62" s="53">
        <v>60</v>
      </c>
      <c r="E62" s="8">
        <v>106</v>
      </c>
    </row>
    <row r="63" spans="1:5" x14ac:dyDescent="0.2">
      <c r="A63" s="53">
        <v>57</v>
      </c>
      <c r="B63" s="8" t="s">
        <v>101</v>
      </c>
      <c r="C63" s="8">
        <v>10</v>
      </c>
      <c r="D63" s="53">
        <v>60</v>
      </c>
      <c r="E63" s="8">
        <v>112</v>
      </c>
    </row>
    <row r="64" spans="1:5" x14ac:dyDescent="0.2">
      <c r="A64" s="53">
        <v>58</v>
      </c>
      <c r="B64" s="8" t="s">
        <v>102</v>
      </c>
      <c r="C64" s="8">
        <v>10</v>
      </c>
      <c r="D64" s="53">
        <v>60</v>
      </c>
      <c r="E64" s="8">
        <v>106</v>
      </c>
    </row>
    <row r="65" spans="1:5" x14ac:dyDescent="0.2">
      <c r="A65" s="53">
        <v>59</v>
      </c>
      <c r="B65" s="8" t="s">
        <v>103</v>
      </c>
      <c r="C65" s="8">
        <v>6</v>
      </c>
      <c r="D65" s="53">
        <v>60</v>
      </c>
      <c r="E65" s="8">
        <v>106</v>
      </c>
    </row>
    <row r="66" spans="1:5" x14ac:dyDescent="0.2">
      <c r="A66" s="53">
        <v>60</v>
      </c>
      <c r="B66" s="8" t="s">
        <v>104</v>
      </c>
      <c r="C66" s="8">
        <v>7</v>
      </c>
      <c r="D66" s="53">
        <v>60</v>
      </c>
      <c r="E66" s="8">
        <v>91</v>
      </c>
    </row>
    <row r="67" spans="1:5" x14ac:dyDescent="0.2">
      <c r="A67" s="53">
        <v>61</v>
      </c>
      <c r="B67" s="8" t="s">
        <v>105</v>
      </c>
      <c r="C67" s="8">
        <v>11</v>
      </c>
      <c r="D67" s="53">
        <v>60</v>
      </c>
      <c r="E67" s="8">
        <v>76</v>
      </c>
    </row>
    <row r="68" spans="1:5" x14ac:dyDescent="0.2">
      <c r="A68" s="53">
        <v>62</v>
      </c>
      <c r="B68" s="8" t="s">
        <v>106</v>
      </c>
      <c r="C68" s="8">
        <v>11</v>
      </c>
      <c r="D68" s="53">
        <v>60</v>
      </c>
      <c r="E68" s="8">
        <v>64</v>
      </c>
    </row>
    <row r="69" spans="1:5" x14ac:dyDescent="0.2">
      <c r="A69" s="53">
        <v>63</v>
      </c>
      <c r="B69" s="8" t="s">
        <v>107</v>
      </c>
      <c r="C69" s="8">
        <v>11</v>
      </c>
      <c r="D69" s="53">
        <v>60</v>
      </c>
      <c r="E69" s="8">
        <v>72</v>
      </c>
    </row>
    <row r="70" spans="1:5" x14ac:dyDescent="0.2">
      <c r="A70" s="53">
        <v>64</v>
      </c>
      <c r="B70" s="8" t="s">
        <v>108</v>
      </c>
      <c r="C70" s="8">
        <v>11</v>
      </c>
      <c r="D70" s="53">
        <v>60</v>
      </c>
      <c r="E70" s="8">
        <v>80</v>
      </c>
    </row>
    <row r="71" spans="1:5" x14ac:dyDescent="0.2">
      <c r="A71" s="53">
        <v>65</v>
      </c>
      <c r="B71" s="8" t="s">
        <v>109</v>
      </c>
      <c r="C71" s="8">
        <v>12</v>
      </c>
      <c r="D71" s="53">
        <v>60</v>
      </c>
      <c r="E71" s="8">
        <v>70</v>
      </c>
    </row>
    <row r="72" spans="1:5" x14ac:dyDescent="0.2">
      <c r="A72" s="53">
        <v>66</v>
      </c>
      <c r="B72" s="8" t="s">
        <v>110</v>
      </c>
      <c r="C72" s="8">
        <v>16</v>
      </c>
      <c r="D72" s="53">
        <v>60</v>
      </c>
      <c r="E72" s="8">
        <v>70</v>
      </c>
    </row>
    <row r="73" spans="1:5" x14ac:dyDescent="0.2">
      <c r="A73" s="53">
        <v>67</v>
      </c>
      <c r="B73" s="8" t="s">
        <v>111</v>
      </c>
      <c r="C73" s="8">
        <v>17</v>
      </c>
      <c r="D73" s="53">
        <v>60</v>
      </c>
      <c r="E73" s="8">
        <v>63</v>
      </c>
    </row>
    <row r="74" spans="1:5" x14ac:dyDescent="0.2">
      <c r="A74" s="53">
        <v>68</v>
      </c>
      <c r="B74" s="8" t="s">
        <v>112</v>
      </c>
      <c r="C74" s="8">
        <v>18</v>
      </c>
      <c r="D74" s="53">
        <v>60</v>
      </c>
      <c r="E74" s="8">
        <v>60</v>
      </c>
    </row>
    <row r="75" spans="1:5" x14ac:dyDescent="0.2">
      <c r="A75" s="53">
        <v>69</v>
      </c>
      <c r="B75" s="8" t="s">
        <v>113</v>
      </c>
      <c r="C75" s="8">
        <v>17</v>
      </c>
      <c r="D75" s="53">
        <v>60</v>
      </c>
      <c r="E75" s="8">
        <v>74</v>
      </c>
    </row>
    <row r="76" spans="1:5" x14ac:dyDescent="0.2">
      <c r="A76" s="53">
        <v>70</v>
      </c>
      <c r="B76" s="8" t="s">
        <v>114</v>
      </c>
      <c r="C76" s="8">
        <v>16</v>
      </c>
      <c r="D76" s="53">
        <v>60</v>
      </c>
      <c r="E76" s="8">
        <v>63</v>
      </c>
    </row>
    <row r="77" spans="1:5" x14ac:dyDescent="0.2">
      <c r="A77" s="53">
        <v>71</v>
      </c>
      <c r="B77" s="8" t="s">
        <v>115</v>
      </c>
      <c r="C77" s="8">
        <v>19</v>
      </c>
      <c r="D77" s="53">
        <v>60</v>
      </c>
      <c r="E77" s="8">
        <v>120</v>
      </c>
    </row>
    <row r="78" spans="1:5" x14ac:dyDescent="0.2">
      <c r="A78" s="53">
        <v>72</v>
      </c>
      <c r="B78" s="8" t="s">
        <v>116</v>
      </c>
      <c r="C78" s="8">
        <v>19</v>
      </c>
      <c r="D78" s="53">
        <v>60</v>
      </c>
      <c r="E78" s="8">
        <v>84</v>
      </c>
    </row>
    <row r="79" spans="1:5" x14ac:dyDescent="0.2">
      <c r="A79" s="53">
        <v>73</v>
      </c>
      <c r="B79" s="10" t="s">
        <v>117</v>
      </c>
      <c r="C79" s="10">
        <v>19</v>
      </c>
      <c r="D79" s="54">
        <v>60</v>
      </c>
      <c r="E79" s="10">
        <v>84</v>
      </c>
    </row>
    <row r="80" spans="1:5" x14ac:dyDescent="0.2">
      <c r="A80" s="53">
        <v>74</v>
      </c>
      <c r="B80" s="10" t="s">
        <v>118</v>
      </c>
      <c r="C80" s="10">
        <v>19</v>
      </c>
      <c r="D80" s="54">
        <v>60</v>
      </c>
      <c r="E80" s="10">
        <v>60</v>
      </c>
    </row>
    <row r="81" spans="1:12" x14ac:dyDescent="0.2">
      <c r="A81" s="56">
        <v>75</v>
      </c>
      <c r="B81" s="55" t="s">
        <v>119</v>
      </c>
      <c r="C81" s="55">
        <v>19</v>
      </c>
      <c r="D81" s="56">
        <v>60</v>
      </c>
      <c r="E81" s="55">
        <v>92</v>
      </c>
    </row>
    <row r="84" spans="1:12" x14ac:dyDescent="0.2">
      <c r="A84" s="12">
        <v>4.2</v>
      </c>
      <c r="B84" s="8" t="s">
        <v>23</v>
      </c>
    </row>
    <row r="85" spans="1:12" ht="13.5" thickBot="1" x14ac:dyDescent="0.25"/>
    <row r="86" spans="1:12" ht="17.45" customHeight="1" thickTop="1" x14ac:dyDescent="0.2">
      <c r="B86" s="161" t="s">
        <v>21</v>
      </c>
      <c r="C86" s="161" t="s">
        <v>22</v>
      </c>
      <c r="D86" s="64" t="s">
        <v>31</v>
      </c>
      <c r="E86" s="64" t="s">
        <v>32</v>
      </c>
    </row>
    <row r="87" spans="1:12" ht="17.45" customHeight="1" x14ac:dyDescent="0.2">
      <c r="B87" s="162"/>
      <c r="C87" s="162"/>
      <c r="D87" s="65" t="s">
        <v>126</v>
      </c>
      <c r="E87" s="65" t="s">
        <v>127</v>
      </c>
    </row>
    <row r="88" spans="1:12" ht="17.45" customHeight="1" x14ac:dyDescent="0.3">
      <c r="A88" s="8">
        <v>1</v>
      </c>
      <c r="B88" s="107">
        <v>0.5</v>
      </c>
      <c r="C88" s="107">
        <v>0.5</v>
      </c>
      <c r="D88" s="10">
        <f t="shared" ref="D88:D119" si="0">SUM(B88^2)</f>
        <v>0.25</v>
      </c>
      <c r="E88" s="10">
        <f t="shared" ref="E88:E119" si="1">SUM(C88^2)</f>
        <v>0.25</v>
      </c>
      <c r="G88" s="108" t="s">
        <v>133</v>
      </c>
      <c r="H88" s="108"/>
      <c r="I88" s="108"/>
      <c r="J88" s="108"/>
      <c r="K88" s="108"/>
      <c r="L88" s="108"/>
    </row>
    <row r="89" spans="1:12" ht="17.45" customHeight="1" x14ac:dyDescent="0.2">
      <c r="A89" s="8">
        <v>2</v>
      </c>
      <c r="B89" s="10">
        <v>0.7</v>
      </c>
      <c r="C89" s="10">
        <v>0.3</v>
      </c>
      <c r="D89" s="10">
        <f t="shared" si="0"/>
        <v>0.48999999999999994</v>
      </c>
      <c r="E89" s="10">
        <f t="shared" si="1"/>
        <v>0.09</v>
      </c>
    </row>
    <row r="90" spans="1:12" ht="17.45" customHeight="1" x14ac:dyDescent="0.2">
      <c r="A90" s="8">
        <v>3</v>
      </c>
      <c r="B90" s="10">
        <v>0.3</v>
      </c>
      <c r="C90" s="10">
        <v>0.7</v>
      </c>
      <c r="D90" s="10">
        <f t="shared" si="0"/>
        <v>0.09</v>
      </c>
      <c r="E90" s="10">
        <f t="shared" si="1"/>
        <v>0.48999999999999994</v>
      </c>
    </row>
    <row r="91" spans="1:12" ht="17.45" customHeight="1" x14ac:dyDescent="0.2">
      <c r="A91" s="8">
        <v>4</v>
      </c>
      <c r="B91" s="10">
        <v>0.8</v>
      </c>
      <c r="C91" s="10">
        <v>0.2</v>
      </c>
      <c r="D91" s="10">
        <f t="shared" si="0"/>
        <v>0.64000000000000012</v>
      </c>
      <c r="E91" s="10">
        <f t="shared" si="1"/>
        <v>4.0000000000000008E-2</v>
      </c>
    </row>
    <row r="92" spans="1:12" ht="17.45" customHeight="1" x14ac:dyDescent="0.2">
      <c r="A92" s="8">
        <v>5</v>
      </c>
      <c r="B92" s="10">
        <v>0.6</v>
      </c>
      <c r="C92" s="10">
        <v>0.4</v>
      </c>
      <c r="D92" s="10">
        <f t="shared" si="0"/>
        <v>0.36</v>
      </c>
      <c r="E92" s="10">
        <f t="shared" si="1"/>
        <v>0.16000000000000003</v>
      </c>
    </row>
    <row r="93" spans="1:12" ht="17.45" customHeight="1" x14ac:dyDescent="0.2">
      <c r="A93" s="8">
        <v>6</v>
      </c>
      <c r="B93" s="10">
        <v>0.8</v>
      </c>
      <c r="C93" s="10">
        <v>0.2</v>
      </c>
      <c r="D93" s="10">
        <f t="shared" si="0"/>
        <v>0.64000000000000012</v>
      </c>
      <c r="E93" s="10">
        <f t="shared" si="1"/>
        <v>4.0000000000000008E-2</v>
      </c>
    </row>
    <row r="94" spans="1:12" ht="17.45" customHeight="1" x14ac:dyDescent="0.2">
      <c r="A94" s="8">
        <v>7</v>
      </c>
      <c r="B94" s="10">
        <v>0.4</v>
      </c>
      <c r="C94" s="10">
        <v>0.6</v>
      </c>
      <c r="D94" s="10">
        <f t="shared" si="0"/>
        <v>0.16000000000000003</v>
      </c>
      <c r="E94" s="10">
        <f t="shared" si="1"/>
        <v>0.36</v>
      </c>
    </row>
    <row r="95" spans="1:12" ht="17.45" customHeight="1" x14ac:dyDescent="0.2">
      <c r="A95" s="8">
        <v>8</v>
      </c>
      <c r="B95" s="10">
        <v>0.6</v>
      </c>
      <c r="C95" s="10">
        <v>0.4</v>
      </c>
      <c r="D95" s="10">
        <f t="shared" si="0"/>
        <v>0.36</v>
      </c>
      <c r="E95" s="10">
        <f t="shared" si="1"/>
        <v>0.16000000000000003</v>
      </c>
    </row>
    <row r="96" spans="1:12" ht="17.45" customHeight="1" x14ac:dyDescent="0.2">
      <c r="A96" s="8">
        <v>9</v>
      </c>
      <c r="B96" s="10">
        <v>0.3</v>
      </c>
      <c r="C96" s="10">
        <v>0.7</v>
      </c>
      <c r="D96" s="10">
        <f t="shared" si="0"/>
        <v>0.09</v>
      </c>
      <c r="E96" s="10">
        <f t="shared" si="1"/>
        <v>0.48999999999999994</v>
      </c>
    </row>
    <row r="97" spans="1:5" ht="17.45" customHeight="1" x14ac:dyDescent="0.2">
      <c r="A97" s="8">
        <v>10</v>
      </c>
      <c r="B97" s="10">
        <v>0.6</v>
      </c>
      <c r="C97" s="10">
        <v>0.4</v>
      </c>
      <c r="D97" s="10">
        <f t="shared" si="0"/>
        <v>0.36</v>
      </c>
      <c r="E97" s="10">
        <f t="shared" si="1"/>
        <v>0.16000000000000003</v>
      </c>
    </row>
    <row r="98" spans="1:5" ht="17.45" customHeight="1" x14ac:dyDescent="0.2">
      <c r="A98" s="8">
        <v>11</v>
      </c>
      <c r="B98" s="10">
        <v>0.7</v>
      </c>
      <c r="C98" s="10">
        <v>0.3</v>
      </c>
      <c r="D98" s="10">
        <f t="shared" si="0"/>
        <v>0.48999999999999994</v>
      </c>
      <c r="E98" s="10">
        <f t="shared" si="1"/>
        <v>0.09</v>
      </c>
    </row>
    <row r="99" spans="1:5" ht="17.45" customHeight="1" x14ac:dyDescent="0.2">
      <c r="A99" s="8">
        <v>12</v>
      </c>
      <c r="B99" s="10">
        <v>0.3</v>
      </c>
      <c r="C99" s="10">
        <v>0.7</v>
      </c>
      <c r="D99" s="10">
        <f t="shared" si="0"/>
        <v>0.09</v>
      </c>
      <c r="E99" s="10">
        <f t="shared" si="1"/>
        <v>0.48999999999999994</v>
      </c>
    </row>
    <row r="100" spans="1:5" ht="17.45" customHeight="1" x14ac:dyDescent="0.2">
      <c r="A100" s="8">
        <v>13</v>
      </c>
      <c r="B100" s="10">
        <v>0.8</v>
      </c>
      <c r="C100" s="10">
        <v>0.2</v>
      </c>
      <c r="D100" s="10">
        <f t="shared" si="0"/>
        <v>0.64000000000000012</v>
      </c>
      <c r="E100" s="10">
        <f t="shared" si="1"/>
        <v>4.0000000000000008E-2</v>
      </c>
    </row>
    <row r="101" spans="1:5" ht="17.45" customHeight="1" x14ac:dyDescent="0.2">
      <c r="A101" s="8">
        <v>14</v>
      </c>
      <c r="B101" s="10">
        <v>0.6</v>
      </c>
      <c r="C101" s="10">
        <v>0.4</v>
      </c>
      <c r="D101" s="10">
        <f t="shared" si="0"/>
        <v>0.36</v>
      </c>
      <c r="E101" s="10">
        <f t="shared" si="1"/>
        <v>0.16000000000000003</v>
      </c>
    </row>
    <row r="102" spans="1:5" ht="17.45" customHeight="1" x14ac:dyDescent="0.2">
      <c r="A102" s="8">
        <v>15</v>
      </c>
      <c r="B102" s="10">
        <v>0.8</v>
      </c>
      <c r="C102" s="10">
        <v>0.2</v>
      </c>
      <c r="D102" s="10">
        <f t="shared" si="0"/>
        <v>0.64000000000000012</v>
      </c>
      <c r="E102" s="10">
        <f t="shared" si="1"/>
        <v>4.0000000000000008E-2</v>
      </c>
    </row>
    <row r="103" spans="1:5" ht="17.45" customHeight="1" x14ac:dyDescent="0.2">
      <c r="A103" s="8">
        <v>16</v>
      </c>
      <c r="B103" s="10">
        <v>0.4</v>
      </c>
      <c r="C103" s="10">
        <v>0.6</v>
      </c>
      <c r="D103" s="10">
        <f t="shared" si="0"/>
        <v>0.16000000000000003</v>
      </c>
      <c r="E103" s="10">
        <f t="shared" si="1"/>
        <v>0.36</v>
      </c>
    </row>
    <row r="104" spans="1:5" ht="17.45" customHeight="1" x14ac:dyDescent="0.2">
      <c r="A104" s="8">
        <v>17</v>
      </c>
      <c r="B104" s="10">
        <v>0.6</v>
      </c>
      <c r="C104" s="10">
        <v>0.4</v>
      </c>
      <c r="D104" s="10">
        <f t="shared" si="0"/>
        <v>0.36</v>
      </c>
      <c r="E104" s="10">
        <f t="shared" si="1"/>
        <v>0.16000000000000003</v>
      </c>
    </row>
    <row r="105" spans="1:5" ht="17.45" customHeight="1" x14ac:dyDescent="0.2">
      <c r="A105" s="8">
        <v>18</v>
      </c>
      <c r="B105" s="10">
        <v>0.3</v>
      </c>
      <c r="C105" s="10">
        <v>0.7</v>
      </c>
      <c r="D105" s="10">
        <f t="shared" si="0"/>
        <v>0.09</v>
      </c>
      <c r="E105" s="10">
        <f t="shared" si="1"/>
        <v>0.48999999999999994</v>
      </c>
    </row>
    <row r="106" spans="1:5" ht="17.45" customHeight="1" x14ac:dyDescent="0.2">
      <c r="A106" s="8">
        <v>19</v>
      </c>
      <c r="B106" s="10">
        <v>0.6</v>
      </c>
      <c r="C106" s="10">
        <v>0.4</v>
      </c>
      <c r="D106" s="10">
        <f t="shared" si="0"/>
        <v>0.36</v>
      </c>
      <c r="E106" s="10">
        <f t="shared" si="1"/>
        <v>0.16000000000000003</v>
      </c>
    </row>
    <row r="107" spans="1:5" ht="17.45" customHeight="1" x14ac:dyDescent="0.2">
      <c r="A107" s="8">
        <v>20</v>
      </c>
      <c r="B107" s="10">
        <v>0.7</v>
      </c>
      <c r="C107" s="10">
        <v>0.3</v>
      </c>
      <c r="D107" s="10">
        <f t="shared" si="0"/>
        <v>0.48999999999999994</v>
      </c>
      <c r="E107" s="10">
        <f t="shared" si="1"/>
        <v>0.09</v>
      </c>
    </row>
    <row r="108" spans="1:5" ht="17.45" customHeight="1" x14ac:dyDescent="0.2">
      <c r="A108" s="8">
        <v>21</v>
      </c>
      <c r="B108" s="10">
        <v>0.3</v>
      </c>
      <c r="C108" s="10">
        <v>0.7</v>
      </c>
      <c r="D108" s="10">
        <f t="shared" si="0"/>
        <v>0.09</v>
      </c>
      <c r="E108" s="10">
        <f t="shared" si="1"/>
        <v>0.48999999999999994</v>
      </c>
    </row>
    <row r="109" spans="1:5" ht="17.45" customHeight="1" x14ac:dyDescent="0.2">
      <c r="A109" s="8">
        <v>22</v>
      </c>
      <c r="B109" s="10">
        <v>0.8</v>
      </c>
      <c r="C109" s="10">
        <v>0.2</v>
      </c>
      <c r="D109" s="10">
        <f t="shared" si="0"/>
        <v>0.64000000000000012</v>
      </c>
      <c r="E109" s="10">
        <f t="shared" si="1"/>
        <v>4.0000000000000008E-2</v>
      </c>
    </row>
    <row r="110" spans="1:5" ht="17.45" customHeight="1" x14ac:dyDescent="0.2">
      <c r="A110" s="8">
        <v>23</v>
      </c>
      <c r="B110" s="10">
        <v>0.6</v>
      </c>
      <c r="C110" s="10">
        <v>0.4</v>
      </c>
      <c r="D110" s="10">
        <f t="shared" si="0"/>
        <v>0.36</v>
      </c>
      <c r="E110" s="10">
        <f t="shared" si="1"/>
        <v>0.16000000000000003</v>
      </c>
    </row>
    <row r="111" spans="1:5" ht="17.45" customHeight="1" x14ac:dyDescent="0.2">
      <c r="A111" s="8">
        <v>24</v>
      </c>
      <c r="B111" s="10">
        <v>0.8</v>
      </c>
      <c r="C111" s="10">
        <v>0.2</v>
      </c>
      <c r="D111" s="10">
        <f t="shared" si="0"/>
        <v>0.64000000000000012</v>
      </c>
      <c r="E111" s="10">
        <f t="shared" si="1"/>
        <v>4.0000000000000008E-2</v>
      </c>
    </row>
    <row r="112" spans="1:5" ht="17.45" customHeight="1" x14ac:dyDescent="0.2">
      <c r="A112" s="8">
        <v>25</v>
      </c>
      <c r="B112" s="10">
        <v>0.4</v>
      </c>
      <c r="C112" s="10">
        <v>0.6</v>
      </c>
      <c r="D112" s="10">
        <f t="shared" si="0"/>
        <v>0.16000000000000003</v>
      </c>
      <c r="E112" s="10">
        <f t="shared" si="1"/>
        <v>0.36</v>
      </c>
    </row>
    <row r="113" spans="1:5" ht="17.45" customHeight="1" x14ac:dyDescent="0.2">
      <c r="A113" s="8">
        <v>26</v>
      </c>
      <c r="B113" s="10">
        <v>0.6</v>
      </c>
      <c r="C113" s="10">
        <v>0.4</v>
      </c>
      <c r="D113" s="10">
        <f t="shared" si="0"/>
        <v>0.36</v>
      </c>
      <c r="E113" s="10">
        <f t="shared" si="1"/>
        <v>0.16000000000000003</v>
      </c>
    </row>
    <row r="114" spans="1:5" ht="17.45" customHeight="1" x14ac:dyDescent="0.2">
      <c r="A114" s="8">
        <v>27</v>
      </c>
      <c r="B114" s="10">
        <v>0.3</v>
      </c>
      <c r="C114" s="10">
        <v>0.7</v>
      </c>
      <c r="D114" s="10">
        <f t="shared" si="0"/>
        <v>0.09</v>
      </c>
      <c r="E114" s="10">
        <f t="shared" si="1"/>
        <v>0.48999999999999994</v>
      </c>
    </row>
    <row r="115" spans="1:5" ht="17.45" customHeight="1" x14ac:dyDescent="0.2">
      <c r="A115" s="8">
        <v>28</v>
      </c>
      <c r="B115" s="10">
        <v>0.6</v>
      </c>
      <c r="C115" s="10">
        <v>0.4</v>
      </c>
      <c r="D115" s="10">
        <f t="shared" si="0"/>
        <v>0.36</v>
      </c>
      <c r="E115" s="10">
        <f t="shared" si="1"/>
        <v>0.16000000000000003</v>
      </c>
    </row>
    <row r="116" spans="1:5" ht="17.45" customHeight="1" x14ac:dyDescent="0.2">
      <c r="A116" s="8">
        <v>29</v>
      </c>
      <c r="B116" s="10">
        <v>0.7</v>
      </c>
      <c r="C116" s="10">
        <v>0.3</v>
      </c>
      <c r="D116" s="10">
        <f t="shared" si="0"/>
        <v>0.48999999999999994</v>
      </c>
      <c r="E116" s="10">
        <f t="shared" si="1"/>
        <v>0.09</v>
      </c>
    </row>
    <row r="117" spans="1:5" ht="17.45" customHeight="1" x14ac:dyDescent="0.2">
      <c r="A117" s="8">
        <v>30</v>
      </c>
      <c r="B117" s="10">
        <v>0.3</v>
      </c>
      <c r="C117" s="10">
        <v>0.7</v>
      </c>
      <c r="D117" s="10">
        <f t="shared" si="0"/>
        <v>0.09</v>
      </c>
      <c r="E117" s="10">
        <f t="shared" si="1"/>
        <v>0.48999999999999994</v>
      </c>
    </row>
    <row r="118" spans="1:5" ht="17.45" customHeight="1" x14ac:dyDescent="0.2">
      <c r="A118" s="8">
        <v>31</v>
      </c>
      <c r="B118" s="10">
        <v>0.6</v>
      </c>
      <c r="C118" s="10">
        <v>0.4</v>
      </c>
      <c r="D118" s="10">
        <f t="shared" si="0"/>
        <v>0.36</v>
      </c>
      <c r="E118" s="10">
        <f t="shared" si="1"/>
        <v>0.16000000000000003</v>
      </c>
    </row>
    <row r="119" spans="1:5" ht="17.45" customHeight="1" x14ac:dyDescent="0.2">
      <c r="A119" s="8">
        <v>32</v>
      </c>
      <c r="B119" s="10">
        <v>0.6</v>
      </c>
      <c r="C119" s="10">
        <v>0.4</v>
      </c>
      <c r="D119" s="10">
        <f t="shared" si="0"/>
        <v>0.36</v>
      </c>
      <c r="E119" s="10">
        <f t="shared" si="1"/>
        <v>0.16000000000000003</v>
      </c>
    </row>
    <row r="120" spans="1:5" ht="17.45" customHeight="1" x14ac:dyDescent="0.2">
      <c r="A120" s="8">
        <v>33</v>
      </c>
      <c r="B120" s="10">
        <v>0.8</v>
      </c>
      <c r="C120" s="10">
        <v>0.2</v>
      </c>
      <c r="D120" s="10">
        <f t="shared" ref="D120:D151" si="2">SUM(B120^2)</f>
        <v>0.64000000000000012</v>
      </c>
      <c r="E120" s="10">
        <f t="shared" ref="E120:E151" si="3">SUM(C120^2)</f>
        <v>4.0000000000000008E-2</v>
      </c>
    </row>
    <row r="121" spans="1:5" ht="17.45" customHeight="1" x14ac:dyDescent="0.2">
      <c r="A121" s="8">
        <v>34</v>
      </c>
      <c r="B121" s="10">
        <v>0.4</v>
      </c>
      <c r="C121" s="10">
        <v>0.6</v>
      </c>
      <c r="D121" s="10">
        <f t="shared" si="2"/>
        <v>0.16000000000000003</v>
      </c>
      <c r="E121" s="10">
        <f t="shared" si="3"/>
        <v>0.36</v>
      </c>
    </row>
    <row r="122" spans="1:5" ht="17.45" customHeight="1" x14ac:dyDescent="0.2">
      <c r="A122" s="8">
        <v>35</v>
      </c>
      <c r="B122" s="10">
        <v>0.6</v>
      </c>
      <c r="C122" s="10">
        <v>0.4</v>
      </c>
      <c r="D122" s="10">
        <f t="shared" si="2"/>
        <v>0.36</v>
      </c>
      <c r="E122" s="10">
        <f t="shared" si="3"/>
        <v>0.16000000000000003</v>
      </c>
    </row>
    <row r="123" spans="1:5" ht="17.45" customHeight="1" x14ac:dyDescent="0.2">
      <c r="A123" s="8">
        <v>36</v>
      </c>
      <c r="B123" s="10">
        <v>0.3</v>
      </c>
      <c r="C123" s="10">
        <v>0.7</v>
      </c>
      <c r="D123" s="10">
        <f t="shared" si="2"/>
        <v>0.09</v>
      </c>
      <c r="E123" s="10">
        <f t="shared" si="3"/>
        <v>0.48999999999999994</v>
      </c>
    </row>
    <row r="124" spans="1:5" ht="17.45" customHeight="1" x14ac:dyDescent="0.2">
      <c r="A124" s="8">
        <v>37</v>
      </c>
      <c r="B124" s="10">
        <v>0.6</v>
      </c>
      <c r="C124" s="10">
        <v>0.4</v>
      </c>
      <c r="D124" s="10">
        <f t="shared" si="2"/>
        <v>0.36</v>
      </c>
      <c r="E124" s="10">
        <f t="shared" si="3"/>
        <v>0.16000000000000003</v>
      </c>
    </row>
    <row r="125" spans="1:5" ht="17.45" customHeight="1" x14ac:dyDescent="0.2">
      <c r="A125" s="8">
        <v>38</v>
      </c>
      <c r="B125" s="10">
        <v>0.7</v>
      </c>
      <c r="C125" s="10">
        <v>0.3</v>
      </c>
      <c r="D125" s="10">
        <f t="shared" si="2"/>
        <v>0.48999999999999994</v>
      </c>
      <c r="E125" s="10">
        <f t="shared" si="3"/>
        <v>0.09</v>
      </c>
    </row>
    <row r="126" spans="1:5" ht="17.45" customHeight="1" x14ac:dyDescent="0.2">
      <c r="A126" s="8">
        <v>39</v>
      </c>
      <c r="B126" s="10">
        <v>0.3</v>
      </c>
      <c r="C126" s="10">
        <v>0.7</v>
      </c>
      <c r="D126" s="10">
        <f t="shared" si="2"/>
        <v>0.09</v>
      </c>
      <c r="E126" s="10">
        <f t="shared" si="3"/>
        <v>0.48999999999999994</v>
      </c>
    </row>
    <row r="127" spans="1:5" ht="17.45" customHeight="1" x14ac:dyDescent="0.2">
      <c r="A127" s="8">
        <v>40</v>
      </c>
      <c r="B127" s="10">
        <v>0.6</v>
      </c>
      <c r="C127" s="10">
        <v>0.4</v>
      </c>
      <c r="D127" s="10">
        <f t="shared" si="2"/>
        <v>0.36</v>
      </c>
      <c r="E127" s="10">
        <f t="shared" si="3"/>
        <v>0.16000000000000003</v>
      </c>
    </row>
    <row r="128" spans="1:5" ht="17.45" customHeight="1" x14ac:dyDescent="0.2">
      <c r="A128" s="8">
        <v>41</v>
      </c>
      <c r="B128" s="10">
        <v>0.6</v>
      </c>
      <c r="C128" s="10">
        <v>0.4</v>
      </c>
      <c r="D128" s="10">
        <f t="shared" si="2"/>
        <v>0.36</v>
      </c>
      <c r="E128" s="10">
        <f t="shared" si="3"/>
        <v>0.16000000000000003</v>
      </c>
    </row>
    <row r="129" spans="1:5" ht="17.45" customHeight="1" x14ac:dyDescent="0.2">
      <c r="A129" s="8">
        <v>42</v>
      </c>
      <c r="B129" s="10">
        <v>0.8</v>
      </c>
      <c r="C129" s="10">
        <v>0.2</v>
      </c>
      <c r="D129" s="10">
        <f t="shared" si="2"/>
        <v>0.64000000000000012</v>
      </c>
      <c r="E129" s="10">
        <f t="shared" si="3"/>
        <v>4.0000000000000008E-2</v>
      </c>
    </row>
    <row r="130" spans="1:5" ht="17.45" customHeight="1" x14ac:dyDescent="0.2">
      <c r="A130" s="8">
        <v>43</v>
      </c>
      <c r="B130" s="10">
        <v>0.4</v>
      </c>
      <c r="C130" s="10">
        <v>0.6</v>
      </c>
      <c r="D130" s="10">
        <f t="shared" si="2"/>
        <v>0.16000000000000003</v>
      </c>
      <c r="E130" s="10">
        <f t="shared" si="3"/>
        <v>0.36</v>
      </c>
    </row>
    <row r="131" spans="1:5" ht="17.45" customHeight="1" x14ac:dyDescent="0.2">
      <c r="A131" s="8">
        <v>44</v>
      </c>
      <c r="B131" s="10">
        <v>0.6</v>
      </c>
      <c r="C131" s="10">
        <v>0.4</v>
      </c>
      <c r="D131" s="10">
        <f t="shared" si="2"/>
        <v>0.36</v>
      </c>
      <c r="E131" s="10">
        <f t="shared" si="3"/>
        <v>0.16000000000000003</v>
      </c>
    </row>
    <row r="132" spans="1:5" ht="17.45" customHeight="1" x14ac:dyDescent="0.2">
      <c r="A132" s="8">
        <v>45</v>
      </c>
      <c r="B132" s="10">
        <v>0.3</v>
      </c>
      <c r="C132" s="10">
        <v>0.7</v>
      </c>
      <c r="D132" s="10">
        <f t="shared" si="2"/>
        <v>0.09</v>
      </c>
      <c r="E132" s="10">
        <f t="shared" si="3"/>
        <v>0.48999999999999994</v>
      </c>
    </row>
    <row r="133" spans="1:5" ht="17.45" customHeight="1" x14ac:dyDescent="0.2">
      <c r="A133" s="8">
        <v>46</v>
      </c>
      <c r="B133" s="10">
        <v>0.6</v>
      </c>
      <c r="C133" s="10">
        <v>0.4</v>
      </c>
      <c r="D133" s="10">
        <f t="shared" si="2"/>
        <v>0.36</v>
      </c>
      <c r="E133" s="10">
        <f t="shared" si="3"/>
        <v>0.16000000000000003</v>
      </c>
    </row>
    <row r="134" spans="1:5" ht="17.45" customHeight="1" x14ac:dyDescent="0.2">
      <c r="A134" s="8">
        <v>47</v>
      </c>
      <c r="B134" s="10">
        <v>0.7</v>
      </c>
      <c r="C134" s="10">
        <v>0.3</v>
      </c>
      <c r="D134" s="10">
        <f t="shared" si="2"/>
        <v>0.48999999999999994</v>
      </c>
      <c r="E134" s="10">
        <f t="shared" si="3"/>
        <v>0.09</v>
      </c>
    </row>
    <row r="135" spans="1:5" ht="17.45" customHeight="1" x14ac:dyDescent="0.2">
      <c r="A135" s="8">
        <v>48</v>
      </c>
      <c r="B135" s="10">
        <v>0.3</v>
      </c>
      <c r="C135" s="10">
        <v>0.7</v>
      </c>
      <c r="D135" s="10">
        <f t="shared" si="2"/>
        <v>0.09</v>
      </c>
      <c r="E135" s="10">
        <f t="shared" si="3"/>
        <v>0.48999999999999994</v>
      </c>
    </row>
    <row r="136" spans="1:5" ht="17.45" customHeight="1" x14ac:dyDescent="0.2">
      <c r="A136" s="8">
        <v>49</v>
      </c>
      <c r="B136" s="10">
        <v>0.8</v>
      </c>
      <c r="C136" s="10">
        <v>0.2</v>
      </c>
      <c r="D136" s="10">
        <f t="shared" si="2"/>
        <v>0.64000000000000012</v>
      </c>
      <c r="E136" s="10">
        <f t="shared" si="3"/>
        <v>4.0000000000000008E-2</v>
      </c>
    </row>
    <row r="137" spans="1:5" ht="17.45" customHeight="1" x14ac:dyDescent="0.2">
      <c r="A137" s="8">
        <v>50</v>
      </c>
      <c r="B137" s="10">
        <v>0.6</v>
      </c>
      <c r="C137" s="10">
        <v>0.4</v>
      </c>
      <c r="D137" s="10">
        <f t="shared" si="2"/>
        <v>0.36</v>
      </c>
      <c r="E137" s="10">
        <f t="shared" si="3"/>
        <v>0.16000000000000003</v>
      </c>
    </row>
    <row r="138" spans="1:5" ht="17.45" customHeight="1" x14ac:dyDescent="0.2">
      <c r="A138" s="8">
        <v>51</v>
      </c>
      <c r="B138" s="10">
        <v>0.8</v>
      </c>
      <c r="C138" s="10">
        <v>0.2</v>
      </c>
      <c r="D138" s="10">
        <f t="shared" si="2"/>
        <v>0.64000000000000012</v>
      </c>
      <c r="E138" s="10">
        <f t="shared" si="3"/>
        <v>4.0000000000000008E-2</v>
      </c>
    </row>
    <row r="139" spans="1:5" ht="17.45" customHeight="1" x14ac:dyDescent="0.2">
      <c r="A139" s="8">
        <v>52</v>
      </c>
      <c r="B139" s="10">
        <v>0.4</v>
      </c>
      <c r="C139" s="10">
        <v>0.6</v>
      </c>
      <c r="D139" s="10">
        <f t="shared" si="2"/>
        <v>0.16000000000000003</v>
      </c>
      <c r="E139" s="10">
        <f t="shared" si="3"/>
        <v>0.36</v>
      </c>
    </row>
    <row r="140" spans="1:5" ht="17.45" customHeight="1" x14ac:dyDescent="0.2">
      <c r="A140" s="8">
        <v>53</v>
      </c>
      <c r="B140" s="10">
        <v>0.6</v>
      </c>
      <c r="C140" s="10">
        <v>0.4</v>
      </c>
      <c r="D140" s="10">
        <f t="shared" si="2"/>
        <v>0.36</v>
      </c>
      <c r="E140" s="10">
        <f t="shared" si="3"/>
        <v>0.16000000000000003</v>
      </c>
    </row>
    <row r="141" spans="1:5" ht="17.45" customHeight="1" x14ac:dyDescent="0.2">
      <c r="A141" s="8">
        <v>54</v>
      </c>
      <c r="B141" s="10">
        <v>0.3</v>
      </c>
      <c r="C141" s="10">
        <v>0.7</v>
      </c>
      <c r="D141" s="10">
        <f t="shared" si="2"/>
        <v>0.09</v>
      </c>
      <c r="E141" s="10">
        <f t="shared" si="3"/>
        <v>0.48999999999999994</v>
      </c>
    </row>
    <row r="142" spans="1:5" ht="17.45" customHeight="1" x14ac:dyDescent="0.2">
      <c r="A142" s="8">
        <v>55</v>
      </c>
      <c r="B142" s="10">
        <v>0.6</v>
      </c>
      <c r="C142" s="10">
        <v>0.4</v>
      </c>
      <c r="D142" s="10">
        <f t="shared" si="2"/>
        <v>0.36</v>
      </c>
      <c r="E142" s="10">
        <f t="shared" si="3"/>
        <v>0.16000000000000003</v>
      </c>
    </row>
    <row r="143" spans="1:5" ht="17.45" customHeight="1" x14ac:dyDescent="0.2">
      <c r="A143" s="8">
        <v>56</v>
      </c>
      <c r="B143" s="10">
        <v>0.7</v>
      </c>
      <c r="C143" s="10">
        <v>0.3</v>
      </c>
      <c r="D143" s="10">
        <f t="shared" si="2"/>
        <v>0.48999999999999994</v>
      </c>
      <c r="E143" s="10">
        <f t="shared" si="3"/>
        <v>0.09</v>
      </c>
    </row>
    <row r="144" spans="1:5" ht="17.45" customHeight="1" x14ac:dyDescent="0.2">
      <c r="A144" s="8">
        <v>57</v>
      </c>
      <c r="B144" s="10">
        <v>0.3</v>
      </c>
      <c r="C144" s="10">
        <v>0.7</v>
      </c>
      <c r="D144" s="10">
        <f t="shared" si="2"/>
        <v>0.09</v>
      </c>
      <c r="E144" s="10">
        <f t="shared" si="3"/>
        <v>0.48999999999999994</v>
      </c>
    </row>
    <row r="145" spans="1:5" ht="17.45" customHeight="1" x14ac:dyDescent="0.2">
      <c r="A145" s="8">
        <v>58</v>
      </c>
      <c r="B145" s="10">
        <v>0.6</v>
      </c>
      <c r="C145" s="10">
        <v>0.4</v>
      </c>
      <c r="D145" s="10">
        <f t="shared" si="2"/>
        <v>0.36</v>
      </c>
      <c r="E145" s="10">
        <f t="shared" si="3"/>
        <v>0.16000000000000003</v>
      </c>
    </row>
    <row r="146" spans="1:5" ht="17.45" customHeight="1" x14ac:dyDescent="0.2">
      <c r="A146" s="8">
        <v>59</v>
      </c>
      <c r="B146" s="10">
        <v>0.6</v>
      </c>
      <c r="C146" s="10">
        <v>0.4</v>
      </c>
      <c r="D146" s="10">
        <f t="shared" si="2"/>
        <v>0.36</v>
      </c>
      <c r="E146" s="10">
        <f t="shared" si="3"/>
        <v>0.16000000000000003</v>
      </c>
    </row>
    <row r="147" spans="1:5" ht="17.45" customHeight="1" x14ac:dyDescent="0.2">
      <c r="A147" s="8">
        <v>60</v>
      </c>
      <c r="B147" s="10">
        <v>0.8</v>
      </c>
      <c r="C147" s="10">
        <v>0.2</v>
      </c>
      <c r="D147" s="10">
        <f t="shared" si="2"/>
        <v>0.64000000000000012</v>
      </c>
      <c r="E147" s="10">
        <f t="shared" si="3"/>
        <v>4.0000000000000008E-2</v>
      </c>
    </row>
    <row r="148" spans="1:5" ht="17.45" customHeight="1" x14ac:dyDescent="0.2">
      <c r="A148" s="8">
        <v>61</v>
      </c>
      <c r="B148" s="10">
        <v>0.4</v>
      </c>
      <c r="C148" s="10">
        <v>0.6</v>
      </c>
      <c r="D148" s="10">
        <f t="shared" si="2"/>
        <v>0.16000000000000003</v>
      </c>
      <c r="E148" s="10">
        <f t="shared" si="3"/>
        <v>0.36</v>
      </c>
    </row>
    <row r="149" spans="1:5" ht="17.45" customHeight="1" x14ac:dyDescent="0.2">
      <c r="A149" s="8">
        <v>62</v>
      </c>
      <c r="B149" s="10">
        <v>0.6</v>
      </c>
      <c r="C149" s="10">
        <v>0.4</v>
      </c>
      <c r="D149" s="10">
        <f t="shared" si="2"/>
        <v>0.36</v>
      </c>
      <c r="E149" s="10">
        <f t="shared" si="3"/>
        <v>0.16000000000000003</v>
      </c>
    </row>
    <row r="150" spans="1:5" ht="17.45" customHeight="1" x14ac:dyDescent="0.2">
      <c r="A150" s="8">
        <v>63</v>
      </c>
      <c r="B150" s="10">
        <v>0.3</v>
      </c>
      <c r="C150" s="10">
        <v>0.7</v>
      </c>
      <c r="D150" s="10">
        <f t="shared" si="2"/>
        <v>0.09</v>
      </c>
      <c r="E150" s="10">
        <f t="shared" si="3"/>
        <v>0.48999999999999994</v>
      </c>
    </row>
    <row r="151" spans="1:5" ht="17.45" customHeight="1" x14ac:dyDescent="0.2">
      <c r="A151" s="8">
        <v>64</v>
      </c>
      <c r="B151" s="10">
        <v>0.6</v>
      </c>
      <c r="C151" s="10">
        <v>0.4</v>
      </c>
      <c r="D151" s="10">
        <f t="shared" si="2"/>
        <v>0.36</v>
      </c>
      <c r="E151" s="10">
        <f t="shared" si="3"/>
        <v>0.16000000000000003</v>
      </c>
    </row>
    <row r="152" spans="1:5" ht="17.45" customHeight="1" x14ac:dyDescent="0.2">
      <c r="A152" s="8">
        <v>65</v>
      </c>
      <c r="B152" s="10">
        <v>0.2</v>
      </c>
      <c r="C152" s="10">
        <v>0.8</v>
      </c>
      <c r="D152" s="10">
        <f t="shared" ref="D152:D162" si="4">SUM(B152^2)</f>
        <v>4.0000000000000008E-2</v>
      </c>
      <c r="E152" s="10">
        <f t="shared" ref="E152:E162" si="5">SUM(C152^2)</f>
        <v>0.64000000000000012</v>
      </c>
    </row>
    <row r="153" spans="1:5" ht="17.45" customHeight="1" x14ac:dyDescent="0.2">
      <c r="A153" s="8">
        <v>66</v>
      </c>
      <c r="B153" s="10">
        <v>0.3</v>
      </c>
      <c r="C153" s="10">
        <v>0.7</v>
      </c>
      <c r="D153" s="10">
        <f t="shared" si="4"/>
        <v>0.09</v>
      </c>
      <c r="E153" s="10">
        <f t="shared" si="5"/>
        <v>0.48999999999999994</v>
      </c>
    </row>
    <row r="154" spans="1:5" ht="17.45" customHeight="1" x14ac:dyDescent="0.2">
      <c r="A154" s="8">
        <v>67</v>
      </c>
      <c r="B154" s="10">
        <v>0.8</v>
      </c>
      <c r="C154" s="10">
        <v>0.2</v>
      </c>
      <c r="D154" s="10">
        <f t="shared" si="4"/>
        <v>0.64000000000000012</v>
      </c>
      <c r="E154" s="10">
        <f t="shared" si="5"/>
        <v>4.0000000000000008E-2</v>
      </c>
    </row>
    <row r="155" spans="1:5" ht="17.45" customHeight="1" x14ac:dyDescent="0.2">
      <c r="A155" s="8">
        <v>68</v>
      </c>
      <c r="B155" s="10">
        <v>0.6</v>
      </c>
      <c r="C155" s="10">
        <v>0.4</v>
      </c>
      <c r="D155" s="10">
        <f t="shared" si="4"/>
        <v>0.36</v>
      </c>
      <c r="E155" s="10">
        <f t="shared" si="5"/>
        <v>0.16000000000000003</v>
      </c>
    </row>
    <row r="156" spans="1:5" ht="17.45" customHeight="1" x14ac:dyDescent="0.2">
      <c r="A156" s="8">
        <v>69</v>
      </c>
      <c r="B156" s="10">
        <v>0.8</v>
      </c>
      <c r="C156" s="10">
        <v>0.2</v>
      </c>
      <c r="D156" s="10">
        <f t="shared" si="4"/>
        <v>0.64000000000000012</v>
      </c>
      <c r="E156" s="10">
        <f t="shared" si="5"/>
        <v>4.0000000000000008E-2</v>
      </c>
    </row>
    <row r="157" spans="1:5" ht="17.45" customHeight="1" x14ac:dyDescent="0.2">
      <c r="A157" s="8">
        <v>70</v>
      </c>
      <c r="B157" s="10">
        <v>0.4</v>
      </c>
      <c r="C157" s="10">
        <v>0.6</v>
      </c>
      <c r="D157" s="10">
        <f t="shared" si="4"/>
        <v>0.16000000000000003</v>
      </c>
      <c r="E157" s="10">
        <f t="shared" si="5"/>
        <v>0.36</v>
      </c>
    </row>
    <row r="158" spans="1:5" ht="17.45" customHeight="1" x14ac:dyDescent="0.2">
      <c r="A158" s="8">
        <v>71</v>
      </c>
      <c r="B158" s="10">
        <v>0.6</v>
      </c>
      <c r="C158" s="10">
        <v>0.4</v>
      </c>
      <c r="D158" s="10">
        <f t="shared" si="4"/>
        <v>0.36</v>
      </c>
      <c r="E158" s="10">
        <f t="shared" si="5"/>
        <v>0.16000000000000003</v>
      </c>
    </row>
    <row r="159" spans="1:5" ht="17.45" customHeight="1" x14ac:dyDescent="0.2">
      <c r="A159" s="8">
        <v>72</v>
      </c>
      <c r="B159" s="10">
        <v>0.6</v>
      </c>
      <c r="C159" s="10">
        <v>0.4</v>
      </c>
      <c r="D159" s="10">
        <f t="shared" si="4"/>
        <v>0.36</v>
      </c>
      <c r="E159" s="10">
        <f t="shared" si="5"/>
        <v>0.16000000000000003</v>
      </c>
    </row>
    <row r="160" spans="1:5" ht="17.45" customHeight="1" x14ac:dyDescent="0.2">
      <c r="A160" s="8">
        <v>73</v>
      </c>
      <c r="B160" s="10">
        <v>0.4</v>
      </c>
      <c r="C160" s="10">
        <v>0.6</v>
      </c>
      <c r="D160" s="10">
        <f t="shared" si="4"/>
        <v>0.16000000000000003</v>
      </c>
      <c r="E160" s="10">
        <f t="shared" si="5"/>
        <v>0.36</v>
      </c>
    </row>
    <row r="161" spans="1:5" ht="17.45" customHeight="1" x14ac:dyDescent="0.2">
      <c r="A161" s="8">
        <v>74</v>
      </c>
      <c r="B161" s="10">
        <v>0.6</v>
      </c>
      <c r="C161" s="10">
        <v>0.4</v>
      </c>
      <c r="D161" s="10">
        <f t="shared" si="4"/>
        <v>0.36</v>
      </c>
      <c r="E161" s="10">
        <f t="shared" si="5"/>
        <v>0.16000000000000003</v>
      </c>
    </row>
    <row r="162" spans="1:5" ht="17.45" customHeight="1" x14ac:dyDescent="0.2">
      <c r="A162" s="8">
        <v>75</v>
      </c>
      <c r="B162" s="55">
        <v>0.3</v>
      </c>
      <c r="C162" s="55">
        <v>0.7</v>
      </c>
      <c r="D162" s="55">
        <f t="shared" si="4"/>
        <v>0.09</v>
      </c>
      <c r="E162" s="55">
        <f t="shared" si="5"/>
        <v>0.48999999999999994</v>
      </c>
    </row>
    <row r="163" spans="1:5" ht="17.45" customHeight="1" x14ac:dyDescent="0.2">
      <c r="B163" s="57">
        <f>SUM(B88:B162)</f>
        <v>41.20000000000001</v>
      </c>
      <c r="C163" s="57">
        <f t="shared" ref="C163:E163" si="6">SUM(C88:C162)</f>
        <v>33.799999999999983</v>
      </c>
      <c r="D163" s="57">
        <f t="shared" si="6"/>
        <v>24.999999999999989</v>
      </c>
      <c r="E163" s="57">
        <f t="shared" si="6"/>
        <v>17.599999999999998</v>
      </c>
    </row>
    <row r="164" spans="1:5" ht="17.45" customHeight="1" x14ac:dyDescent="0.2">
      <c r="B164" s="10"/>
      <c r="C164" s="10"/>
    </row>
    <row r="166" spans="1:5" x14ac:dyDescent="0.2">
      <c r="B166" s="8" t="s">
        <v>24</v>
      </c>
    </row>
    <row r="172" spans="1:5" x14ac:dyDescent="0.2">
      <c r="B172" s="8" t="s">
        <v>128</v>
      </c>
    </row>
    <row r="173" spans="1:5" x14ac:dyDescent="0.2">
      <c r="B173" s="8" t="s">
        <v>129</v>
      </c>
    </row>
    <row r="174" spans="1:5" x14ac:dyDescent="0.2">
      <c r="B174" s="8" t="s">
        <v>25</v>
      </c>
    </row>
  </sheetData>
  <mergeCells count="5">
    <mergeCell ref="E5:E6"/>
    <mergeCell ref="A5:A6"/>
    <mergeCell ref="B86:B87"/>
    <mergeCell ref="C86:C87"/>
    <mergeCell ref="B5:B6"/>
  </mergeCells>
  <pageMargins left="0.7" right="0.7" top="0.75" bottom="0.75" header="0.3" footer="0.3"/>
  <pageSetup paperSize="9" orientation="portrait" horizontalDpi="4294967293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5:L85"/>
  <sheetViews>
    <sheetView zoomScale="115" zoomScaleNormal="115" workbookViewId="0">
      <selection activeCell="A8" sqref="A8"/>
    </sheetView>
  </sheetViews>
  <sheetFormatPr defaultRowHeight="15" x14ac:dyDescent="0.25"/>
  <cols>
    <col min="3" max="3" width="31.140625" style="121" bestFit="1" customWidth="1"/>
    <col min="4" max="4" width="10.42578125" customWidth="1"/>
    <col min="5" max="5" width="12.42578125" customWidth="1"/>
    <col min="7" max="7" width="10.7109375" customWidth="1"/>
    <col min="8" max="8" width="11" customWidth="1"/>
    <col min="9" max="9" width="32.42578125" style="121" customWidth="1"/>
    <col min="13" max="13" width="24.28515625" bestFit="1" customWidth="1"/>
  </cols>
  <sheetData>
    <row r="5" spans="1:12" ht="15.75" thickBot="1" x14ac:dyDescent="0.3"/>
    <row r="6" spans="1:12" ht="15.75" customHeight="1" thickTop="1" x14ac:dyDescent="0.25">
      <c r="A6" s="165" t="s">
        <v>21</v>
      </c>
      <c r="B6" s="165" t="s">
        <v>22</v>
      </c>
      <c r="C6" s="122" t="s">
        <v>26</v>
      </c>
      <c r="D6" s="115" t="s">
        <v>28</v>
      </c>
      <c r="E6" s="115"/>
      <c r="F6" s="163"/>
      <c r="G6" s="82"/>
      <c r="H6" s="82"/>
      <c r="I6" s="127" t="s">
        <v>27</v>
      </c>
      <c r="J6" s="82"/>
      <c r="K6" s="82"/>
      <c r="L6" s="82"/>
    </row>
    <row r="7" spans="1:12" ht="23.25" customHeight="1" x14ac:dyDescent="0.25">
      <c r="A7" s="166"/>
      <c r="B7" s="166"/>
      <c r="C7" s="123" t="s">
        <v>126</v>
      </c>
      <c r="D7" s="116" t="s">
        <v>33</v>
      </c>
      <c r="E7" s="116" t="s">
        <v>34</v>
      </c>
      <c r="F7" s="164"/>
      <c r="G7" s="85"/>
      <c r="H7" s="85"/>
      <c r="I7" s="123" t="s">
        <v>127</v>
      </c>
      <c r="J7" s="85"/>
      <c r="K7" s="85"/>
      <c r="L7" s="85"/>
    </row>
    <row r="8" spans="1:12" x14ac:dyDescent="0.25">
      <c r="A8" s="66">
        <v>0.5</v>
      </c>
      <c r="B8" s="66">
        <v>0.5</v>
      </c>
      <c r="C8" s="124">
        <f>SUM(A8^2)</f>
        <v>0.25</v>
      </c>
      <c r="D8" s="117">
        <v>0</v>
      </c>
      <c r="E8" s="117">
        <v>130</v>
      </c>
      <c r="F8" s="86">
        <f t="shared" ref="F8:F39" si="0">SUM(C8*C8)</f>
        <v>6.25E-2</v>
      </c>
      <c r="G8" s="86">
        <f t="shared" ref="G8:G39" si="1">SUM(F8*D8)</f>
        <v>0</v>
      </c>
      <c r="H8" s="86">
        <f t="shared" ref="H8:H39" si="2">SUM(E8*F8)</f>
        <v>8.125</v>
      </c>
      <c r="I8" s="124">
        <f t="shared" ref="I8:I39" si="3">SUM(B8^2)</f>
        <v>0.25</v>
      </c>
      <c r="J8" s="86">
        <f>SUM(I8*I8)</f>
        <v>6.25E-2</v>
      </c>
      <c r="K8" s="86">
        <f t="shared" ref="K8:K39" si="4">SUM(J8*D8)</f>
        <v>0</v>
      </c>
      <c r="L8" s="86">
        <f t="shared" ref="L8:L39" si="5">SUM(J8*E8)</f>
        <v>8.125</v>
      </c>
    </row>
    <row r="9" spans="1:12" x14ac:dyDescent="0.25">
      <c r="A9" s="66">
        <v>0.7</v>
      </c>
      <c r="B9" s="66">
        <v>0.3</v>
      </c>
      <c r="C9" s="124">
        <f t="shared" ref="C9:C72" si="6">SUM(A9^2)</f>
        <v>0.48999999999999994</v>
      </c>
      <c r="D9" s="117">
        <v>0</v>
      </c>
      <c r="E9" s="117">
        <v>140</v>
      </c>
      <c r="F9" s="86">
        <f t="shared" si="0"/>
        <v>0.24009999999999992</v>
      </c>
      <c r="G9" s="86">
        <f t="shared" si="1"/>
        <v>0</v>
      </c>
      <c r="H9" s="86">
        <f t="shared" si="2"/>
        <v>33.61399999999999</v>
      </c>
      <c r="I9" s="124">
        <f t="shared" si="3"/>
        <v>0.09</v>
      </c>
      <c r="J9" s="86">
        <f t="shared" ref="J9:J72" si="7">SUM(I9*I9)</f>
        <v>8.0999999999999996E-3</v>
      </c>
      <c r="K9" s="86">
        <f t="shared" si="4"/>
        <v>0</v>
      </c>
      <c r="L9" s="86">
        <f t="shared" si="5"/>
        <v>1.1339999999999999</v>
      </c>
    </row>
    <row r="10" spans="1:12" x14ac:dyDescent="0.25">
      <c r="A10" s="66">
        <v>0.3</v>
      </c>
      <c r="B10" s="66">
        <v>0.7</v>
      </c>
      <c r="C10" s="124">
        <f t="shared" si="6"/>
        <v>0.09</v>
      </c>
      <c r="D10" s="117">
        <v>0</v>
      </c>
      <c r="E10" s="117">
        <v>136</v>
      </c>
      <c r="F10" s="86">
        <f t="shared" si="0"/>
        <v>8.0999999999999996E-3</v>
      </c>
      <c r="G10" s="86">
        <f t="shared" si="1"/>
        <v>0</v>
      </c>
      <c r="H10" s="86">
        <f t="shared" si="2"/>
        <v>1.1015999999999999</v>
      </c>
      <c r="I10" s="124">
        <f t="shared" si="3"/>
        <v>0.48999999999999994</v>
      </c>
      <c r="J10" s="86">
        <f t="shared" si="7"/>
        <v>0.24009999999999992</v>
      </c>
      <c r="K10" s="86">
        <f t="shared" si="4"/>
        <v>0</v>
      </c>
      <c r="L10" s="86">
        <f t="shared" si="5"/>
        <v>32.65359999999999</v>
      </c>
    </row>
    <row r="11" spans="1:12" x14ac:dyDescent="0.25">
      <c r="A11" s="66">
        <v>0.8</v>
      </c>
      <c r="B11" s="66">
        <v>0.2</v>
      </c>
      <c r="C11" s="124">
        <f t="shared" si="6"/>
        <v>0.64000000000000012</v>
      </c>
      <c r="D11" s="117">
        <v>0</v>
      </c>
      <c r="E11" s="117">
        <v>140</v>
      </c>
      <c r="F11" s="86">
        <f t="shared" si="0"/>
        <v>0.40960000000000019</v>
      </c>
      <c r="G11" s="86">
        <f t="shared" si="1"/>
        <v>0</v>
      </c>
      <c r="H11" s="86">
        <f t="shared" si="2"/>
        <v>57.344000000000023</v>
      </c>
      <c r="I11" s="124">
        <f t="shared" si="3"/>
        <v>4.0000000000000008E-2</v>
      </c>
      <c r="J11" s="86">
        <f t="shared" si="7"/>
        <v>1.6000000000000007E-3</v>
      </c>
      <c r="K11" s="86">
        <f t="shared" si="4"/>
        <v>0</v>
      </c>
      <c r="L11" s="86">
        <f t="shared" si="5"/>
        <v>0.22400000000000009</v>
      </c>
    </row>
    <row r="12" spans="1:12" x14ac:dyDescent="0.25">
      <c r="A12" s="66">
        <v>0.6</v>
      </c>
      <c r="B12" s="66">
        <v>0.4</v>
      </c>
      <c r="C12" s="124">
        <f t="shared" si="6"/>
        <v>0.36</v>
      </c>
      <c r="D12" s="117">
        <v>0</v>
      </c>
      <c r="E12" s="117">
        <v>132</v>
      </c>
      <c r="F12" s="86">
        <f t="shared" si="0"/>
        <v>0.12959999999999999</v>
      </c>
      <c r="G12" s="86">
        <f t="shared" si="1"/>
        <v>0</v>
      </c>
      <c r="H12" s="86">
        <f t="shared" si="2"/>
        <v>17.107199999999999</v>
      </c>
      <c r="I12" s="124">
        <f t="shared" si="3"/>
        <v>0.16000000000000003</v>
      </c>
      <c r="J12" s="86">
        <f t="shared" si="7"/>
        <v>2.5600000000000012E-2</v>
      </c>
      <c r="K12" s="86">
        <f t="shared" si="4"/>
        <v>0</v>
      </c>
      <c r="L12" s="86">
        <f t="shared" si="5"/>
        <v>3.3792000000000018</v>
      </c>
    </row>
    <row r="13" spans="1:12" x14ac:dyDescent="0.25">
      <c r="A13" s="66">
        <v>0.8</v>
      </c>
      <c r="B13" s="66">
        <v>0.2</v>
      </c>
      <c r="C13" s="124">
        <f t="shared" si="6"/>
        <v>0.64000000000000012</v>
      </c>
      <c r="D13" s="117">
        <v>1</v>
      </c>
      <c r="E13" s="117">
        <v>180</v>
      </c>
      <c r="F13" s="86">
        <f t="shared" si="0"/>
        <v>0.40960000000000019</v>
      </c>
      <c r="G13" s="86">
        <f t="shared" si="1"/>
        <v>0.40960000000000019</v>
      </c>
      <c r="H13" s="86">
        <f t="shared" si="2"/>
        <v>73.728000000000037</v>
      </c>
      <c r="I13" s="124">
        <f t="shared" si="3"/>
        <v>4.0000000000000008E-2</v>
      </c>
      <c r="J13" s="86">
        <f t="shared" si="7"/>
        <v>1.6000000000000007E-3</v>
      </c>
      <c r="K13" s="86">
        <f t="shared" si="4"/>
        <v>1.6000000000000007E-3</v>
      </c>
      <c r="L13" s="86">
        <f t="shared" si="5"/>
        <v>0.28800000000000014</v>
      </c>
    </row>
    <row r="14" spans="1:12" x14ac:dyDescent="0.25">
      <c r="A14" s="66">
        <v>0.4</v>
      </c>
      <c r="B14" s="66">
        <v>0.6</v>
      </c>
      <c r="C14" s="124">
        <f t="shared" si="6"/>
        <v>0.16000000000000003</v>
      </c>
      <c r="D14" s="117">
        <v>1</v>
      </c>
      <c r="E14" s="117">
        <v>183</v>
      </c>
      <c r="F14" s="86">
        <f t="shared" si="0"/>
        <v>2.5600000000000012E-2</v>
      </c>
      <c r="G14" s="86">
        <f t="shared" si="1"/>
        <v>2.5600000000000012E-2</v>
      </c>
      <c r="H14" s="86">
        <f t="shared" si="2"/>
        <v>4.6848000000000019</v>
      </c>
      <c r="I14" s="124">
        <f t="shared" si="3"/>
        <v>0.36</v>
      </c>
      <c r="J14" s="86">
        <f t="shared" si="7"/>
        <v>0.12959999999999999</v>
      </c>
      <c r="K14" s="86">
        <f t="shared" si="4"/>
        <v>0.12959999999999999</v>
      </c>
      <c r="L14" s="86">
        <f t="shared" si="5"/>
        <v>23.716799999999999</v>
      </c>
    </row>
    <row r="15" spans="1:12" x14ac:dyDescent="0.25">
      <c r="A15" s="66">
        <v>0.6</v>
      </c>
      <c r="B15" s="66">
        <v>0.4</v>
      </c>
      <c r="C15" s="124">
        <f t="shared" si="6"/>
        <v>0.36</v>
      </c>
      <c r="D15" s="117">
        <v>1</v>
      </c>
      <c r="E15" s="117">
        <v>190</v>
      </c>
      <c r="F15" s="86">
        <f t="shared" si="0"/>
        <v>0.12959999999999999</v>
      </c>
      <c r="G15" s="86">
        <f t="shared" si="1"/>
        <v>0.12959999999999999</v>
      </c>
      <c r="H15" s="86">
        <f t="shared" si="2"/>
        <v>24.623999999999999</v>
      </c>
      <c r="I15" s="124">
        <f t="shared" si="3"/>
        <v>0.16000000000000003</v>
      </c>
      <c r="J15" s="86">
        <f t="shared" si="7"/>
        <v>2.5600000000000012E-2</v>
      </c>
      <c r="K15" s="86">
        <f t="shared" si="4"/>
        <v>2.5600000000000012E-2</v>
      </c>
      <c r="L15" s="86">
        <f t="shared" si="5"/>
        <v>4.8640000000000025</v>
      </c>
    </row>
    <row r="16" spans="1:12" x14ac:dyDescent="0.25">
      <c r="A16" s="66">
        <v>0.3</v>
      </c>
      <c r="B16" s="66">
        <v>0.7</v>
      </c>
      <c r="C16" s="124">
        <f t="shared" si="6"/>
        <v>0.09</v>
      </c>
      <c r="D16" s="117">
        <v>1</v>
      </c>
      <c r="E16" s="117">
        <v>189</v>
      </c>
      <c r="F16" s="86">
        <f t="shared" si="0"/>
        <v>8.0999999999999996E-3</v>
      </c>
      <c r="G16" s="86">
        <f t="shared" si="1"/>
        <v>8.0999999999999996E-3</v>
      </c>
      <c r="H16" s="86">
        <f t="shared" si="2"/>
        <v>1.5308999999999999</v>
      </c>
      <c r="I16" s="124">
        <f t="shared" si="3"/>
        <v>0.48999999999999994</v>
      </c>
      <c r="J16" s="86">
        <f t="shared" si="7"/>
        <v>0.24009999999999992</v>
      </c>
      <c r="K16" s="86">
        <f t="shared" si="4"/>
        <v>0.24009999999999992</v>
      </c>
      <c r="L16" s="86">
        <f t="shared" si="5"/>
        <v>45.378899999999987</v>
      </c>
    </row>
    <row r="17" spans="1:12" x14ac:dyDescent="0.25">
      <c r="A17" s="66">
        <v>0.6</v>
      </c>
      <c r="B17" s="66">
        <v>0.4</v>
      </c>
      <c r="C17" s="124">
        <f t="shared" si="6"/>
        <v>0.36</v>
      </c>
      <c r="D17" s="117">
        <v>1</v>
      </c>
      <c r="E17" s="117">
        <v>189</v>
      </c>
      <c r="F17" s="86">
        <f t="shared" si="0"/>
        <v>0.12959999999999999</v>
      </c>
      <c r="G17" s="86">
        <f t="shared" si="1"/>
        <v>0.12959999999999999</v>
      </c>
      <c r="H17" s="86">
        <f t="shared" si="2"/>
        <v>24.494399999999999</v>
      </c>
      <c r="I17" s="124">
        <f t="shared" si="3"/>
        <v>0.16000000000000003</v>
      </c>
      <c r="J17" s="86">
        <f t="shared" si="7"/>
        <v>2.5600000000000012E-2</v>
      </c>
      <c r="K17" s="86">
        <f t="shared" si="4"/>
        <v>2.5600000000000012E-2</v>
      </c>
      <c r="L17" s="86">
        <f t="shared" si="5"/>
        <v>4.8384000000000018</v>
      </c>
    </row>
    <row r="18" spans="1:12" x14ac:dyDescent="0.25">
      <c r="A18" s="66">
        <v>0.7</v>
      </c>
      <c r="B18" s="66">
        <v>0.3</v>
      </c>
      <c r="C18" s="124">
        <f t="shared" si="6"/>
        <v>0.48999999999999994</v>
      </c>
      <c r="D18" s="117">
        <v>1</v>
      </c>
      <c r="E18" s="117">
        <v>181</v>
      </c>
      <c r="F18" s="86">
        <f t="shared" si="0"/>
        <v>0.24009999999999992</v>
      </c>
      <c r="G18" s="86">
        <f t="shared" si="1"/>
        <v>0.24009999999999992</v>
      </c>
      <c r="H18" s="86">
        <f t="shared" si="2"/>
        <v>43.458099999999988</v>
      </c>
      <c r="I18" s="124">
        <f t="shared" si="3"/>
        <v>0.09</v>
      </c>
      <c r="J18" s="86">
        <f t="shared" si="7"/>
        <v>8.0999999999999996E-3</v>
      </c>
      <c r="K18" s="86">
        <f t="shared" si="4"/>
        <v>8.0999999999999996E-3</v>
      </c>
      <c r="L18" s="86">
        <f t="shared" si="5"/>
        <v>1.4661</v>
      </c>
    </row>
    <row r="19" spans="1:12" x14ac:dyDescent="0.25">
      <c r="A19" s="66">
        <v>0.3</v>
      </c>
      <c r="B19" s="66">
        <v>0.7</v>
      </c>
      <c r="C19" s="124">
        <f t="shared" si="6"/>
        <v>0.09</v>
      </c>
      <c r="D19" s="117">
        <v>1</v>
      </c>
      <c r="E19" s="117">
        <v>180</v>
      </c>
      <c r="F19" s="86">
        <f t="shared" si="0"/>
        <v>8.0999999999999996E-3</v>
      </c>
      <c r="G19" s="86">
        <f t="shared" si="1"/>
        <v>8.0999999999999996E-3</v>
      </c>
      <c r="H19" s="86">
        <f t="shared" si="2"/>
        <v>1.458</v>
      </c>
      <c r="I19" s="124">
        <f t="shared" si="3"/>
        <v>0.48999999999999994</v>
      </c>
      <c r="J19" s="86">
        <f t="shared" si="7"/>
        <v>0.24009999999999992</v>
      </c>
      <c r="K19" s="86">
        <f t="shared" si="4"/>
        <v>0.24009999999999992</v>
      </c>
      <c r="L19" s="86">
        <f t="shared" si="5"/>
        <v>43.217999999999989</v>
      </c>
    </row>
    <row r="20" spans="1:12" x14ac:dyDescent="0.25">
      <c r="A20" s="66">
        <v>0.8</v>
      </c>
      <c r="B20" s="66">
        <v>0.2</v>
      </c>
      <c r="C20" s="124">
        <f t="shared" si="6"/>
        <v>0.64000000000000012</v>
      </c>
      <c r="D20" s="117">
        <v>1</v>
      </c>
      <c r="E20" s="117">
        <v>179</v>
      </c>
      <c r="F20" s="86">
        <f t="shared" si="0"/>
        <v>0.40960000000000019</v>
      </c>
      <c r="G20" s="86">
        <f t="shared" si="1"/>
        <v>0.40960000000000019</v>
      </c>
      <c r="H20" s="86">
        <f t="shared" si="2"/>
        <v>73.31840000000004</v>
      </c>
      <c r="I20" s="124">
        <f t="shared" si="3"/>
        <v>4.0000000000000008E-2</v>
      </c>
      <c r="J20" s="86">
        <f t="shared" si="7"/>
        <v>1.6000000000000007E-3</v>
      </c>
      <c r="K20" s="86">
        <f t="shared" si="4"/>
        <v>1.6000000000000007E-3</v>
      </c>
      <c r="L20" s="86">
        <f t="shared" si="5"/>
        <v>0.28640000000000015</v>
      </c>
    </row>
    <row r="21" spans="1:12" x14ac:dyDescent="0.25">
      <c r="A21" s="66">
        <v>0.6</v>
      </c>
      <c r="B21" s="66">
        <v>0.4</v>
      </c>
      <c r="C21" s="124">
        <f t="shared" si="6"/>
        <v>0.36</v>
      </c>
      <c r="D21" s="117">
        <v>1</v>
      </c>
      <c r="E21" s="117">
        <v>179</v>
      </c>
      <c r="F21" s="86">
        <f t="shared" si="0"/>
        <v>0.12959999999999999</v>
      </c>
      <c r="G21" s="86">
        <f t="shared" si="1"/>
        <v>0.12959999999999999</v>
      </c>
      <c r="H21" s="86">
        <f t="shared" si="2"/>
        <v>23.198399999999999</v>
      </c>
      <c r="I21" s="124">
        <f t="shared" si="3"/>
        <v>0.16000000000000003</v>
      </c>
      <c r="J21" s="86">
        <f t="shared" si="7"/>
        <v>2.5600000000000012E-2</v>
      </c>
      <c r="K21" s="86">
        <f t="shared" si="4"/>
        <v>2.5600000000000012E-2</v>
      </c>
      <c r="L21" s="86">
        <f t="shared" si="5"/>
        <v>4.5824000000000025</v>
      </c>
    </row>
    <row r="22" spans="1:12" x14ac:dyDescent="0.25">
      <c r="A22" s="66">
        <v>0.8</v>
      </c>
      <c r="B22" s="66">
        <v>0.2</v>
      </c>
      <c r="C22" s="124">
        <f t="shared" si="6"/>
        <v>0.64000000000000012</v>
      </c>
      <c r="D22" s="117">
        <v>1</v>
      </c>
      <c r="E22" s="117">
        <v>180</v>
      </c>
      <c r="F22" s="86">
        <f t="shared" si="0"/>
        <v>0.40960000000000019</v>
      </c>
      <c r="G22" s="86">
        <f t="shared" si="1"/>
        <v>0.40960000000000019</v>
      </c>
      <c r="H22" s="86">
        <f t="shared" si="2"/>
        <v>73.728000000000037</v>
      </c>
      <c r="I22" s="124">
        <f t="shared" si="3"/>
        <v>4.0000000000000008E-2</v>
      </c>
      <c r="J22" s="86">
        <f t="shared" si="7"/>
        <v>1.6000000000000007E-3</v>
      </c>
      <c r="K22" s="86">
        <f t="shared" si="4"/>
        <v>1.6000000000000007E-3</v>
      </c>
      <c r="L22" s="86">
        <f t="shared" si="5"/>
        <v>0.28800000000000014</v>
      </c>
    </row>
    <row r="23" spans="1:12" x14ac:dyDescent="0.25">
      <c r="A23" s="66">
        <v>0.4</v>
      </c>
      <c r="B23" s="66">
        <v>0.6</v>
      </c>
      <c r="C23" s="124">
        <f t="shared" si="6"/>
        <v>0.16000000000000003</v>
      </c>
      <c r="D23" s="117">
        <v>1</v>
      </c>
      <c r="E23" s="117">
        <v>175</v>
      </c>
      <c r="F23" s="86">
        <f t="shared" si="0"/>
        <v>2.5600000000000012E-2</v>
      </c>
      <c r="G23" s="86">
        <f t="shared" si="1"/>
        <v>2.5600000000000012E-2</v>
      </c>
      <c r="H23" s="86">
        <f t="shared" si="2"/>
        <v>4.4800000000000022</v>
      </c>
      <c r="I23" s="124">
        <f t="shared" si="3"/>
        <v>0.36</v>
      </c>
      <c r="J23" s="86">
        <f t="shared" si="7"/>
        <v>0.12959999999999999</v>
      </c>
      <c r="K23" s="86">
        <f t="shared" si="4"/>
        <v>0.12959999999999999</v>
      </c>
      <c r="L23" s="86">
        <f t="shared" si="5"/>
        <v>22.68</v>
      </c>
    </row>
    <row r="24" spans="1:12" x14ac:dyDescent="0.25">
      <c r="A24" s="66">
        <v>0.6</v>
      </c>
      <c r="B24" s="66">
        <v>0.4</v>
      </c>
      <c r="C24" s="124">
        <f t="shared" si="6"/>
        <v>0.36</v>
      </c>
      <c r="D24" s="117">
        <v>1</v>
      </c>
      <c r="E24" s="117">
        <v>175</v>
      </c>
      <c r="F24" s="86">
        <f t="shared" si="0"/>
        <v>0.12959999999999999</v>
      </c>
      <c r="G24" s="86">
        <f t="shared" si="1"/>
        <v>0.12959999999999999</v>
      </c>
      <c r="H24" s="86">
        <f t="shared" si="2"/>
        <v>22.68</v>
      </c>
      <c r="I24" s="124">
        <f t="shared" si="3"/>
        <v>0.16000000000000003</v>
      </c>
      <c r="J24" s="86">
        <f t="shared" si="7"/>
        <v>2.5600000000000012E-2</v>
      </c>
      <c r="K24" s="86">
        <f t="shared" si="4"/>
        <v>2.5600000000000012E-2</v>
      </c>
      <c r="L24" s="86">
        <f t="shared" si="5"/>
        <v>4.4800000000000022</v>
      </c>
    </row>
    <row r="25" spans="1:12" x14ac:dyDescent="0.25">
      <c r="A25" s="66">
        <v>0.3</v>
      </c>
      <c r="B25" s="66">
        <v>0.7</v>
      </c>
      <c r="C25" s="124">
        <f t="shared" si="6"/>
        <v>0.09</v>
      </c>
      <c r="D25" s="117">
        <v>1</v>
      </c>
      <c r="E25" s="117">
        <v>173</v>
      </c>
      <c r="F25" s="86">
        <f t="shared" si="0"/>
        <v>8.0999999999999996E-3</v>
      </c>
      <c r="G25" s="86">
        <f t="shared" si="1"/>
        <v>8.0999999999999996E-3</v>
      </c>
      <c r="H25" s="86">
        <f t="shared" si="2"/>
        <v>1.4013</v>
      </c>
      <c r="I25" s="124">
        <f t="shared" si="3"/>
        <v>0.48999999999999994</v>
      </c>
      <c r="J25" s="86">
        <f t="shared" si="7"/>
        <v>0.24009999999999992</v>
      </c>
      <c r="K25" s="86">
        <f t="shared" si="4"/>
        <v>0.24009999999999992</v>
      </c>
      <c r="L25" s="86">
        <f t="shared" si="5"/>
        <v>41.537299999999988</v>
      </c>
    </row>
    <row r="26" spans="1:12" x14ac:dyDescent="0.25">
      <c r="A26" s="66">
        <v>0.6</v>
      </c>
      <c r="B26" s="66">
        <v>0.4</v>
      </c>
      <c r="C26" s="124">
        <f t="shared" si="6"/>
        <v>0.36</v>
      </c>
      <c r="D26" s="117">
        <v>1</v>
      </c>
      <c r="E26" s="117">
        <v>179</v>
      </c>
      <c r="F26" s="86">
        <f t="shared" si="0"/>
        <v>0.12959999999999999</v>
      </c>
      <c r="G26" s="86">
        <f t="shared" si="1"/>
        <v>0.12959999999999999</v>
      </c>
      <c r="H26" s="86">
        <f t="shared" si="2"/>
        <v>23.198399999999999</v>
      </c>
      <c r="I26" s="124">
        <f t="shared" si="3"/>
        <v>0.16000000000000003</v>
      </c>
      <c r="J26" s="86">
        <f t="shared" si="7"/>
        <v>2.5600000000000012E-2</v>
      </c>
      <c r="K26" s="86">
        <f t="shared" si="4"/>
        <v>2.5600000000000012E-2</v>
      </c>
      <c r="L26" s="86">
        <f t="shared" si="5"/>
        <v>4.5824000000000025</v>
      </c>
    </row>
    <row r="27" spans="1:12" x14ac:dyDescent="0.25">
      <c r="A27" s="66">
        <v>0.7</v>
      </c>
      <c r="B27" s="66">
        <v>0.3</v>
      </c>
      <c r="C27" s="124">
        <f t="shared" si="6"/>
        <v>0.48999999999999994</v>
      </c>
      <c r="D27" s="117">
        <v>1</v>
      </c>
      <c r="E27" s="117">
        <v>171</v>
      </c>
      <c r="F27" s="86">
        <f t="shared" si="0"/>
        <v>0.24009999999999992</v>
      </c>
      <c r="G27" s="86">
        <f t="shared" si="1"/>
        <v>0.24009999999999992</v>
      </c>
      <c r="H27" s="86">
        <f t="shared" si="2"/>
        <v>41.057099999999984</v>
      </c>
      <c r="I27" s="124">
        <f t="shared" si="3"/>
        <v>0.09</v>
      </c>
      <c r="J27" s="86">
        <f t="shared" si="7"/>
        <v>8.0999999999999996E-3</v>
      </c>
      <c r="K27" s="86">
        <f t="shared" si="4"/>
        <v>8.0999999999999996E-3</v>
      </c>
      <c r="L27" s="86">
        <f t="shared" si="5"/>
        <v>1.3851</v>
      </c>
    </row>
    <row r="28" spans="1:12" x14ac:dyDescent="0.25">
      <c r="A28" s="66">
        <v>0.3</v>
      </c>
      <c r="B28" s="66">
        <v>0.7</v>
      </c>
      <c r="C28" s="124">
        <f t="shared" si="6"/>
        <v>0.09</v>
      </c>
      <c r="D28" s="117">
        <v>1</v>
      </c>
      <c r="E28" s="117">
        <v>171</v>
      </c>
      <c r="F28" s="86">
        <f t="shared" si="0"/>
        <v>8.0999999999999996E-3</v>
      </c>
      <c r="G28" s="86">
        <f t="shared" si="1"/>
        <v>8.0999999999999996E-3</v>
      </c>
      <c r="H28" s="86">
        <f t="shared" si="2"/>
        <v>1.3851</v>
      </c>
      <c r="I28" s="124">
        <f t="shared" si="3"/>
        <v>0.48999999999999994</v>
      </c>
      <c r="J28" s="86">
        <f t="shared" si="7"/>
        <v>0.24009999999999992</v>
      </c>
      <c r="K28" s="86">
        <f t="shared" si="4"/>
        <v>0.24009999999999992</v>
      </c>
      <c r="L28" s="86">
        <f t="shared" si="5"/>
        <v>41.057099999999984</v>
      </c>
    </row>
    <row r="29" spans="1:12" x14ac:dyDescent="0.25">
      <c r="A29" s="66">
        <v>0.8</v>
      </c>
      <c r="B29" s="66">
        <v>0.2</v>
      </c>
      <c r="C29" s="124">
        <f t="shared" si="6"/>
        <v>0.64000000000000012</v>
      </c>
      <c r="D29" s="117">
        <v>1</v>
      </c>
      <c r="E29" s="117">
        <v>172</v>
      </c>
      <c r="F29" s="86">
        <f t="shared" si="0"/>
        <v>0.40960000000000019</v>
      </c>
      <c r="G29" s="86">
        <f t="shared" si="1"/>
        <v>0.40960000000000019</v>
      </c>
      <c r="H29" s="86">
        <f t="shared" si="2"/>
        <v>70.451200000000028</v>
      </c>
      <c r="I29" s="124">
        <f t="shared" si="3"/>
        <v>4.0000000000000008E-2</v>
      </c>
      <c r="J29" s="86">
        <f t="shared" si="7"/>
        <v>1.6000000000000007E-3</v>
      </c>
      <c r="K29" s="86">
        <f t="shared" si="4"/>
        <v>1.6000000000000007E-3</v>
      </c>
      <c r="L29" s="86">
        <f t="shared" si="5"/>
        <v>0.27520000000000011</v>
      </c>
    </row>
    <row r="30" spans="1:12" x14ac:dyDescent="0.25">
      <c r="A30" s="66">
        <v>0.6</v>
      </c>
      <c r="B30" s="66">
        <v>0.4</v>
      </c>
      <c r="C30" s="124">
        <f t="shared" si="6"/>
        <v>0.36</v>
      </c>
      <c r="D30" s="117">
        <v>1</v>
      </c>
      <c r="E30" s="117">
        <v>169</v>
      </c>
      <c r="F30" s="86">
        <f t="shared" si="0"/>
        <v>0.12959999999999999</v>
      </c>
      <c r="G30" s="86">
        <f t="shared" si="1"/>
        <v>0.12959999999999999</v>
      </c>
      <c r="H30" s="86">
        <f t="shared" si="2"/>
        <v>21.9024</v>
      </c>
      <c r="I30" s="124">
        <f t="shared" si="3"/>
        <v>0.16000000000000003</v>
      </c>
      <c r="J30" s="86">
        <f t="shared" si="7"/>
        <v>2.5600000000000012E-2</v>
      </c>
      <c r="K30" s="86">
        <f t="shared" si="4"/>
        <v>2.5600000000000012E-2</v>
      </c>
      <c r="L30" s="86">
        <f t="shared" si="5"/>
        <v>4.3264000000000022</v>
      </c>
    </row>
    <row r="31" spans="1:12" x14ac:dyDescent="0.25">
      <c r="A31" s="66">
        <v>0.8</v>
      </c>
      <c r="B31" s="66">
        <v>0.2</v>
      </c>
      <c r="C31" s="124">
        <f t="shared" si="6"/>
        <v>0.64000000000000012</v>
      </c>
      <c r="D31" s="117">
        <v>1</v>
      </c>
      <c r="E31" s="117">
        <v>169</v>
      </c>
      <c r="F31" s="86">
        <f t="shared" si="0"/>
        <v>0.40960000000000019</v>
      </c>
      <c r="G31" s="86">
        <f t="shared" si="1"/>
        <v>0.40960000000000019</v>
      </c>
      <c r="H31" s="86">
        <f t="shared" si="2"/>
        <v>69.222400000000036</v>
      </c>
      <c r="I31" s="124">
        <f t="shared" si="3"/>
        <v>4.0000000000000008E-2</v>
      </c>
      <c r="J31" s="86">
        <f t="shared" si="7"/>
        <v>1.6000000000000007E-3</v>
      </c>
      <c r="K31" s="86">
        <f t="shared" si="4"/>
        <v>1.6000000000000007E-3</v>
      </c>
      <c r="L31" s="86">
        <f t="shared" si="5"/>
        <v>0.27040000000000014</v>
      </c>
    </row>
    <row r="32" spans="1:12" x14ac:dyDescent="0.25">
      <c r="A32" s="66">
        <v>0.4</v>
      </c>
      <c r="B32" s="66">
        <v>0.6</v>
      </c>
      <c r="C32" s="124">
        <f t="shared" si="6"/>
        <v>0.16000000000000003</v>
      </c>
      <c r="D32" s="117">
        <v>1</v>
      </c>
      <c r="E32" s="117">
        <v>169</v>
      </c>
      <c r="F32" s="86">
        <f t="shared" si="0"/>
        <v>2.5600000000000012E-2</v>
      </c>
      <c r="G32" s="86">
        <f t="shared" si="1"/>
        <v>2.5600000000000012E-2</v>
      </c>
      <c r="H32" s="86">
        <f t="shared" si="2"/>
        <v>4.3264000000000022</v>
      </c>
      <c r="I32" s="124">
        <f t="shared" si="3"/>
        <v>0.36</v>
      </c>
      <c r="J32" s="86">
        <f t="shared" si="7"/>
        <v>0.12959999999999999</v>
      </c>
      <c r="K32" s="86">
        <f t="shared" si="4"/>
        <v>0.12959999999999999</v>
      </c>
      <c r="L32" s="86">
        <f t="shared" si="5"/>
        <v>21.9024</v>
      </c>
    </row>
    <row r="33" spans="1:12" x14ac:dyDescent="0.25">
      <c r="A33" s="66">
        <v>0.6</v>
      </c>
      <c r="B33" s="66">
        <v>0.4</v>
      </c>
      <c r="C33" s="124">
        <f t="shared" si="6"/>
        <v>0.36</v>
      </c>
      <c r="D33" s="117">
        <v>2</v>
      </c>
      <c r="E33" s="117">
        <v>138</v>
      </c>
      <c r="F33" s="86">
        <f t="shared" si="0"/>
        <v>0.12959999999999999</v>
      </c>
      <c r="G33" s="86">
        <f t="shared" si="1"/>
        <v>0.25919999999999999</v>
      </c>
      <c r="H33" s="86">
        <f t="shared" si="2"/>
        <v>17.884799999999998</v>
      </c>
      <c r="I33" s="124">
        <f t="shared" si="3"/>
        <v>0.16000000000000003</v>
      </c>
      <c r="J33" s="86">
        <f t="shared" si="7"/>
        <v>2.5600000000000012E-2</v>
      </c>
      <c r="K33" s="86">
        <f t="shared" si="4"/>
        <v>5.1200000000000023E-2</v>
      </c>
      <c r="L33" s="86">
        <f t="shared" si="5"/>
        <v>3.5328000000000017</v>
      </c>
    </row>
    <row r="34" spans="1:12" x14ac:dyDescent="0.25">
      <c r="A34" s="66">
        <v>0.3</v>
      </c>
      <c r="B34" s="66">
        <v>0.7</v>
      </c>
      <c r="C34" s="124">
        <f t="shared" si="6"/>
        <v>0.09</v>
      </c>
      <c r="D34" s="117">
        <v>1</v>
      </c>
      <c r="E34" s="117">
        <v>140</v>
      </c>
      <c r="F34" s="86">
        <f t="shared" si="0"/>
        <v>8.0999999999999996E-3</v>
      </c>
      <c r="G34" s="86">
        <f t="shared" si="1"/>
        <v>8.0999999999999996E-3</v>
      </c>
      <c r="H34" s="86">
        <f t="shared" si="2"/>
        <v>1.1339999999999999</v>
      </c>
      <c r="I34" s="124">
        <f t="shared" si="3"/>
        <v>0.48999999999999994</v>
      </c>
      <c r="J34" s="86">
        <f t="shared" si="7"/>
        <v>0.24009999999999992</v>
      </c>
      <c r="K34" s="86">
        <f t="shared" si="4"/>
        <v>0.24009999999999992</v>
      </c>
      <c r="L34" s="86">
        <f t="shared" si="5"/>
        <v>33.61399999999999</v>
      </c>
    </row>
    <row r="35" spans="1:12" x14ac:dyDescent="0.25">
      <c r="A35" s="66">
        <v>0.6</v>
      </c>
      <c r="B35" s="66">
        <v>0.4</v>
      </c>
      <c r="C35" s="124">
        <f t="shared" si="6"/>
        <v>0.36</v>
      </c>
      <c r="D35" s="117">
        <v>4</v>
      </c>
      <c r="E35" s="117">
        <v>136</v>
      </c>
      <c r="F35" s="86">
        <f t="shared" si="0"/>
        <v>0.12959999999999999</v>
      </c>
      <c r="G35" s="86">
        <f t="shared" si="1"/>
        <v>0.51839999999999997</v>
      </c>
      <c r="H35" s="86">
        <f t="shared" si="2"/>
        <v>17.625599999999999</v>
      </c>
      <c r="I35" s="124">
        <f t="shared" si="3"/>
        <v>0.16000000000000003</v>
      </c>
      <c r="J35" s="86">
        <f t="shared" si="7"/>
        <v>2.5600000000000012E-2</v>
      </c>
      <c r="K35" s="86">
        <f t="shared" si="4"/>
        <v>0.10240000000000005</v>
      </c>
      <c r="L35" s="86">
        <f t="shared" si="5"/>
        <v>3.4816000000000016</v>
      </c>
    </row>
    <row r="36" spans="1:12" x14ac:dyDescent="0.25">
      <c r="A36" s="66">
        <v>0.7</v>
      </c>
      <c r="B36" s="66">
        <v>0.3</v>
      </c>
      <c r="C36" s="124">
        <f t="shared" si="6"/>
        <v>0.48999999999999994</v>
      </c>
      <c r="D36" s="117">
        <v>1</v>
      </c>
      <c r="E36" s="117">
        <v>134</v>
      </c>
      <c r="F36" s="86">
        <f t="shared" si="0"/>
        <v>0.24009999999999992</v>
      </c>
      <c r="G36" s="86">
        <f t="shared" si="1"/>
        <v>0.24009999999999992</v>
      </c>
      <c r="H36" s="86">
        <f t="shared" si="2"/>
        <v>32.173399999999987</v>
      </c>
      <c r="I36" s="124">
        <f t="shared" si="3"/>
        <v>0.09</v>
      </c>
      <c r="J36" s="86">
        <f t="shared" si="7"/>
        <v>8.0999999999999996E-3</v>
      </c>
      <c r="K36" s="86">
        <f t="shared" si="4"/>
        <v>8.0999999999999996E-3</v>
      </c>
      <c r="L36" s="86">
        <f t="shared" si="5"/>
        <v>1.0853999999999999</v>
      </c>
    </row>
    <row r="37" spans="1:12" x14ac:dyDescent="0.25">
      <c r="A37" s="66">
        <v>0.3</v>
      </c>
      <c r="B37" s="66">
        <v>0.7</v>
      </c>
      <c r="C37" s="124">
        <f t="shared" si="6"/>
        <v>0.09</v>
      </c>
      <c r="D37" s="117">
        <v>3</v>
      </c>
      <c r="E37" s="117">
        <v>138</v>
      </c>
      <c r="F37" s="86">
        <f t="shared" si="0"/>
        <v>8.0999999999999996E-3</v>
      </c>
      <c r="G37" s="86">
        <f t="shared" si="1"/>
        <v>2.4299999999999999E-2</v>
      </c>
      <c r="H37" s="86">
        <f t="shared" si="2"/>
        <v>1.1177999999999999</v>
      </c>
      <c r="I37" s="124">
        <f t="shared" si="3"/>
        <v>0.48999999999999994</v>
      </c>
      <c r="J37" s="86">
        <f t="shared" si="7"/>
        <v>0.24009999999999992</v>
      </c>
      <c r="K37" s="86">
        <f t="shared" si="4"/>
        <v>0.72029999999999972</v>
      </c>
      <c r="L37" s="86">
        <f t="shared" si="5"/>
        <v>33.133799999999987</v>
      </c>
    </row>
    <row r="38" spans="1:12" x14ac:dyDescent="0.25">
      <c r="A38" s="66">
        <v>0.6</v>
      </c>
      <c r="B38" s="66">
        <v>0.4</v>
      </c>
      <c r="C38" s="124">
        <f t="shared" si="6"/>
        <v>0.36</v>
      </c>
      <c r="D38" s="117">
        <v>6</v>
      </c>
      <c r="E38" s="117">
        <v>145</v>
      </c>
      <c r="F38" s="86">
        <f t="shared" si="0"/>
        <v>0.12959999999999999</v>
      </c>
      <c r="G38" s="86">
        <f t="shared" si="1"/>
        <v>0.77759999999999996</v>
      </c>
      <c r="H38" s="86">
        <f t="shared" si="2"/>
        <v>18.791999999999998</v>
      </c>
      <c r="I38" s="124">
        <f t="shared" si="3"/>
        <v>0.16000000000000003</v>
      </c>
      <c r="J38" s="86">
        <f t="shared" si="7"/>
        <v>2.5600000000000012E-2</v>
      </c>
      <c r="K38" s="86">
        <f t="shared" si="4"/>
        <v>0.15360000000000007</v>
      </c>
      <c r="L38" s="86">
        <f t="shared" si="5"/>
        <v>3.7120000000000015</v>
      </c>
    </row>
    <row r="39" spans="1:12" x14ac:dyDescent="0.25">
      <c r="A39" s="66">
        <v>0.6</v>
      </c>
      <c r="B39" s="66">
        <v>0.4</v>
      </c>
      <c r="C39" s="124">
        <f t="shared" si="6"/>
        <v>0.36</v>
      </c>
      <c r="D39" s="117">
        <v>7</v>
      </c>
      <c r="E39" s="117">
        <v>130</v>
      </c>
      <c r="F39" s="86">
        <f t="shared" si="0"/>
        <v>0.12959999999999999</v>
      </c>
      <c r="G39" s="86">
        <f t="shared" si="1"/>
        <v>0.90720000000000001</v>
      </c>
      <c r="H39" s="86">
        <f t="shared" si="2"/>
        <v>16.847999999999999</v>
      </c>
      <c r="I39" s="124">
        <f t="shared" si="3"/>
        <v>0.16000000000000003</v>
      </c>
      <c r="J39" s="86">
        <f t="shared" si="7"/>
        <v>2.5600000000000012E-2</v>
      </c>
      <c r="K39" s="86">
        <f t="shared" si="4"/>
        <v>0.17920000000000008</v>
      </c>
      <c r="L39" s="86">
        <f t="shared" si="5"/>
        <v>3.3280000000000016</v>
      </c>
    </row>
    <row r="40" spans="1:12" x14ac:dyDescent="0.25">
      <c r="A40" s="66">
        <v>0.8</v>
      </c>
      <c r="B40" s="66">
        <v>0.2</v>
      </c>
      <c r="C40" s="124">
        <f t="shared" si="6"/>
        <v>0.64000000000000012</v>
      </c>
      <c r="D40" s="117">
        <v>8</v>
      </c>
      <c r="E40" s="117">
        <v>130</v>
      </c>
      <c r="F40" s="86">
        <f t="shared" ref="F40:F71" si="8">SUM(C40*C40)</f>
        <v>0.40960000000000019</v>
      </c>
      <c r="G40" s="86">
        <f t="shared" ref="G40:G71" si="9">SUM(F40*D40)</f>
        <v>3.2768000000000015</v>
      </c>
      <c r="H40" s="86">
        <f t="shared" ref="H40:H71" si="10">SUM(E40*F40)</f>
        <v>53.248000000000026</v>
      </c>
      <c r="I40" s="124">
        <f t="shared" ref="I40:I71" si="11">SUM(B40^2)</f>
        <v>4.0000000000000008E-2</v>
      </c>
      <c r="J40" s="86">
        <f t="shared" si="7"/>
        <v>1.6000000000000007E-3</v>
      </c>
      <c r="K40" s="86">
        <f t="shared" ref="K40:K71" si="12">SUM(J40*D40)</f>
        <v>1.2800000000000006E-2</v>
      </c>
      <c r="L40" s="86">
        <f t="shared" ref="L40:L71" si="13">SUM(J40*E40)</f>
        <v>0.2080000000000001</v>
      </c>
    </row>
    <row r="41" spans="1:12" x14ac:dyDescent="0.25">
      <c r="A41" s="66">
        <v>0.4</v>
      </c>
      <c r="B41" s="66">
        <v>0.6</v>
      </c>
      <c r="C41" s="124">
        <f t="shared" si="6"/>
        <v>0.16000000000000003</v>
      </c>
      <c r="D41" s="117">
        <v>9</v>
      </c>
      <c r="E41" s="117">
        <v>144</v>
      </c>
      <c r="F41" s="86">
        <f t="shared" si="8"/>
        <v>2.5600000000000012E-2</v>
      </c>
      <c r="G41" s="86">
        <f t="shared" si="9"/>
        <v>0.2304000000000001</v>
      </c>
      <c r="H41" s="86">
        <f t="shared" si="10"/>
        <v>3.6864000000000017</v>
      </c>
      <c r="I41" s="124">
        <f t="shared" si="11"/>
        <v>0.36</v>
      </c>
      <c r="J41" s="86">
        <f t="shared" si="7"/>
        <v>0.12959999999999999</v>
      </c>
      <c r="K41" s="86">
        <f t="shared" si="12"/>
        <v>1.1663999999999999</v>
      </c>
      <c r="L41" s="86">
        <f t="shared" si="13"/>
        <v>18.662399999999998</v>
      </c>
    </row>
    <row r="42" spans="1:12" x14ac:dyDescent="0.25">
      <c r="A42" s="66">
        <v>0.6</v>
      </c>
      <c r="B42" s="66">
        <v>0.4</v>
      </c>
      <c r="C42" s="124">
        <f t="shared" si="6"/>
        <v>0.36</v>
      </c>
      <c r="D42" s="117">
        <v>10</v>
      </c>
      <c r="E42" s="117">
        <v>145</v>
      </c>
      <c r="F42" s="86">
        <f t="shared" si="8"/>
        <v>0.12959999999999999</v>
      </c>
      <c r="G42" s="86">
        <f t="shared" si="9"/>
        <v>1.2959999999999998</v>
      </c>
      <c r="H42" s="86">
        <f t="shared" si="10"/>
        <v>18.791999999999998</v>
      </c>
      <c r="I42" s="124">
        <f t="shared" si="11"/>
        <v>0.16000000000000003</v>
      </c>
      <c r="J42" s="86">
        <f t="shared" si="7"/>
        <v>2.5600000000000012E-2</v>
      </c>
      <c r="K42" s="86">
        <f t="shared" si="12"/>
        <v>0.25600000000000012</v>
      </c>
      <c r="L42" s="86">
        <f t="shared" si="13"/>
        <v>3.7120000000000015</v>
      </c>
    </row>
    <row r="43" spans="1:12" x14ac:dyDescent="0.25">
      <c r="A43" s="66">
        <v>0.3</v>
      </c>
      <c r="B43" s="66">
        <v>0.7</v>
      </c>
      <c r="C43" s="124">
        <f t="shared" si="6"/>
        <v>0.09</v>
      </c>
      <c r="D43" s="117">
        <v>11</v>
      </c>
      <c r="E43" s="117">
        <v>130</v>
      </c>
      <c r="F43" s="86">
        <f t="shared" si="8"/>
        <v>8.0999999999999996E-3</v>
      </c>
      <c r="G43" s="86">
        <f t="shared" si="9"/>
        <v>8.9099999999999999E-2</v>
      </c>
      <c r="H43" s="86">
        <f t="shared" si="10"/>
        <v>1.0529999999999999</v>
      </c>
      <c r="I43" s="124">
        <f t="shared" si="11"/>
        <v>0.48999999999999994</v>
      </c>
      <c r="J43" s="86">
        <f t="shared" si="7"/>
        <v>0.24009999999999992</v>
      </c>
      <c r="K43" s="86">
        <f t="shared" si="12"/>
        <v>2.6410999999999993</v>
      </c>
      <c r="L43" s="86">
        <f t="shared" si="13"/>
        <v>31.21299999999999</v>
      </c>
    </row>
    <row r="44" spans="1:12" x14ac:dyDescent="0.25">
      <c r="A44" s="66">
        <v>0.6</v>
      </c>
      <c r="B44" s="66">
        <v>0.4</v>
      </c>
      <c r="C44" s="124">
        <f t="shared" si="6"/>
        <v>0.36</v>
      </c>
      <c r="D44" s="117">
        <v>12</v>
      </c>
      <c r="E44" s="117">
        <v>133</v>
      </c>
      <c r="F44" s="86">
        <f t="shared" si="8"/>
        <v>0.12959999999999999</v>
      </c>
      <c r="G44" s="86">
        <f t="shared" si="9"/>
        <v>1.5551999999999999</v>
      </c>
      <c r="H44" s="86">
        <f t="shared" si="10"/>
        <v>17.236799999999999</v>
      </c>
      <c r="I44" s="124">
        <f t="shared" si="11"/>
        <v>0.16000000000000003</v>
      </c>
      <c r="J44" s="86">
        <f t="shared" si="7"/>
        <v>2.5600000000000012E-2</v>
      </c>
      <c r="K44" s="86">
        <f t="shared" si="12"/>
        <v>0.30720000000000014</v>
      </c>
      <c r="L44" s="86">
        <f t="shared" si="13"/>
        <v>3.4048000000000016</v>
      </c>
    </row>
    <row r="45" spans="1:12" x14ac:dyDescent="0.25">
      <c r="A45" s="66">
        <v>0.7</v>
      </c>
      <c r="B45" s="66">
        <v>0.3</v>
      </c>
      <c r="C45" s="124">
        <f t="shared" si="6"/>
        <v>0.48999999999999994</v>
      </c>
      <c r="D45" s="117">
        <v>6</v>
      </c>
      <c r="E45" s="117">
        <v>151</v>
      </c>
      <c r="F45" s="86">
        <f t="shared" si="8"/>
        <v>0.24009999999999992</v>
      </c>
      <c r="G45" s="86">
        <f t="shared" si="9"/>
        <v>1.4405999999999994</v>
      </c>
      <c r="H45" s="86">
        <f t="shared" si="10"/>
        <v>36.255099999999992</v>
      </c>
      <c r="I45" s="124">
        <f t="shared" si="11"/>
        <v>0.09</v>
      </c>
      <c r="J45" s="86">
        <f t="shared" si="7"/>
        <v>8.0999999999999996E-3</v>
      </c>
      <c r="K45" s="86">
        <f t="shared" si="12"/>
        <v>4.8599999999999997E-2</v>
      </c>
      <c r="L45" s="86">
        <f t="shared" si="13"/>
        <v>1.2230999999999999</v>
      </c>
    </row>
    <row r="46" spans="1:12" x14ac:dyDescent="0.25">
      <c r="A46" s="66">
        <v>0.3</v>
      </c>
      <c r="B46" s="66">
        <v>0.7</v>
      </c>
      <c r="C46" s="124">
        <f t="shared" si="6"/>
        <v>0.09</v>
      </c>
      <c r="D46" s="117">
        <v>12</v>
      </c>
      <c r="E46" s="117">
        <v>151</v>
      </c>
      <c r="F46" s="86">
        <f t="shared" si="8"/>
        <v>8.0999999999999996E-3</v>
      </c>
      <c r="G46" s="86">
        <f t="shared" si="9"/>
        <v>9.7199999999999995E-2</v>
      </c>
      <c r="H46" s="86">
        <f t="shared" si="10"/>
        <v>1.2230999999999999</v>
      </c>
      <c r="I46" s="124">
        <f t="shared" si="11"/>
        <v>0.48999999999999994</v>
      </c>
      <c r="J46" s="86">
        <f t="shared" si="7"/>
        <v>0.24009999999999992</v>
      </c>
      <c r="K46" s="86">
        <f t="shared" si="12"/>
        <v>2.8811999999999989</v>
      </c>
      <c r="L46" s="86">
        <f t="shared" si="13"/>
        <v>36.255099999999992</v>
      </c>
    </row>
    <row r="47" spans="1:12" x14ac:dyDescent="0.25">
      <c r="A47" s="66">
        <v>0.6</v>
      </c>
      <c r="B47" s="66">
        <v>0.4</v>
      </c>
      <c r="C47" s="124">
        <f t="shared" si="6"/>
        <v>0.36</v>
      </c>
      <c r="D47" s="117">
        <v>12</v>
      </c>
      <c r="E47" s="117">
        <v>120</v>
      </c>
      <c r="F47" s="86">
        <f t="shared" si="8"/>
        <v>0.12959999999999999</v>
      </c>
      <c r="G47" s="86">
        <f t="shared" si="9"/>
        <v>1.5551999999999999</v>
      </c>
      <c r="H47" s="86">
        <f t="shared" si="10"/>
        <v>15.552</v>
      </c>
      <c r="I47" s="124">
        <f t="shared" si="11"/>
        <v>0.16000000000000003</v>
      </c>
      <c r="J47" s="86">
        <f t="shared" si="7"/>
        <v>2.5600000000000012E-2</v>
      </c>
      <c r="K47" s="86">
        <f t="shared" si="12"/>
        <v>0.30720000000000014</v>
      </c>
      <c r="L47" s="86">
        <f t="shared" si="13"/>
        <v>3.0720000000000014</v>
      </c>
    </row>
    <row r="48" spans="1:12" x14ac:dyDescent="0.25">
      <c r="A48" s="66">
        <v>0.6</v>
      </c>
      <c r="B48" s="66">
        <v>0.4</v>
      </c>
      <c r="C48" s="124">
        <f t="shared" si="6"/>
        <v>0.36</v>
      </c>
      <c r="D48" s="117">
        <v>9</v>
      </c>
      <c r="E48" s="117">
        <v>101</v>
      </c>
      <c r="F48" s="86">
        <f t="shared" si="8"/>
        <v>0.12959999999999999</v>
      </c>
      <c r="G48" s="86">
        <f t="shared" si="9"/>
        <v>1.1663999999999999</v>
      </c>
      <c r="H48" s="86">
        <f t="shared" si="10"/>
        <v>13.089599999999999</v>
      </c>
      <c r="I48" s="124">
        <f t="shared" si="11"/>
        <v>0.16000000000000003</v>
      </c>
      <c r="J48" s="86">
        <f t="shared" si="7"/>
        <v>2.5600000000000012E-2</v>
      </c>
      <c r="K48" s="86">
        <f t="shared" si="12"/>
        <v>0.2304000000000001</v>
      </c>
      <c r="L48" s="86">
        <f t="shared" si="13"/>
        <v>2.5856000000000012</v>
      </c>
    </row>
    <row r="49" spans="1:12" x14ac:dyDescent="0.25">
      <c r="A49" s="66">
        <v>0.8</v>
      </c>
      <c r="B49" s="66">
        <v>0.2</v>
      </c>
      <c r="C49" s="124">
        <f t="shared" si="6"/>
        <v>0.64000000000000012</v>
      </c>
      <c r="D49" s="117">
        <v>10</v>
      </c>
      <c r="E49" s="117">
        <v>99</v>
      </c>
      <c r="F49" s="86">
        <f t="shared" si="8"/>
        <v>0.40960000000000019</v>
      </c>
      <c r="G49" s="86">
        <f t="shared" si="9"/>
        <v>4.0960000000000019</v>
      </c>
      <c r="H49" s="86">
        <f t="shared" si="10"/>
        <v>40.550400000000018</v>
      </c>
      <c r="I49" s="124">
        <f t="shared" si="11"/>
        <v>4.0000000000000008E-2</v>
      </c>
      <c r="J49" s="86">
        <f t="shared" si="7"/>
        <v>1.6000000000000007E-3</v>
      </c>
      <c r="K49" s="86">
        <f t="shared" si="12"/>
        <v>1.6000000000000007E-2</v>
      </c>
      <c r="L49" s="86">
        <f t="shared" si="13"/>
        <v>0.15840000000000007</v>
      </c>
    </row>
    <row r="50" spans="1:12" x14ac:dyDescent="0.25">
      <c r="A50" s="66">
        <v>0.4</v>
      </c>
      <c r="B50" s="66">
        <v>0.6</v>
      </c>
      <c r="C50" s="124">
        <f t="shared" si="6"/>
        <v>0.16000000000000003</v>
      </c>
      <c r="D50" s="117">
        <v>8</v>
      </c>
      <c r="E50" s="117">
        <v>100</v>
      </c>
      <c r="F50" s="86">
        <f t="shared" si="8"/>
        <v>2.5600000000000012E-2</v>
      </c>
      <c r="G50" s="86">
        <f t="shared" si="9"/>
        <v>0.20480000000000009</v>
      </c>
      <c r="H50" s="86">
        <f t="shared" si="10"/>
        <v>2.5600000000000014</v>
      </c>
      <c r="I50" s="124">
        <f t="shared" si="11"/>
        <v>0.36</v>
      </c>
      <c r="J50" s="86">
        <f t="shared" si="7"/>
        <v>0.12959999999999999</v>
      </c>
      <c r="K50" s="86">
        <f t="shared" si="12"/>
        <v>1.0367999999999999</v>
      </c>
      <c r="L50" s="86">
        <f t="shared" si="13"/>
        <v>12.959999999999999</v>
      </c>
    </row>
    <row r="51" spans="1:12" x14ac:dyDescent="0.25">
      <c r="A51" s="66">
        <v>0.6</v>
      </c>
      <c r="B51" s="66">
        <v>0.4</v>
      </c>
      <c r="C51" s="124">
        <f t="shared" si="6"/>
        <v>0.36</v>
      </c>
      <c r="D51" s="117">
        <v>12</v>
      </c>
      <c r="E51" s="117">
        <v>90</v>
      </c>
      <c r="F51" s="86">
        <f t="shared" si="8"/>
        <v>0.12959999999999999</v>
      </c>
      <c r="G51" s="86">
        <f t="shared" si="9"/>
        <v>1.5551999999999999</v>
      </c>
      <c r="H51" s="86">
        <f t="shared" si="10"/>
        <v>11.664</v>
      </c>
      <c r="I51" s="124">
        <f t="shared" si="11"/>
        <v>0.16000000000000003</v>
      </c>
      <c r="J51" s="86">
        <f t="shared" si="7"/>
        <v>2.5600000000000012E-2</v>
      </c>
      <c r="K51" s="86">
        <f t="shared" si="12"/>
        <v>0.30720000000000014</v>
      </c>
      <c r="L51" s="86">
        <f t="shared" si="13"/>
        <v>2.3040000000000012</v>
      </c>
    </row>
    <row r="52" spans="1:12" x14ac:dyDescent="0.25">
      <c r="A52" s="66">
        <v>0.3</v>
      </c>
      <c r="B52" s="66">
        <v>0.7</v>
      </c>
      <c r="C52" s="124">
        <f t="shared" si="6"/>
        <v>0.09</v>
      </c>
      <c r="D52" s="117">
        <v>7</v>
      </c>
      <c r="E52" s="117">
        <v>110</v>
      </c>
      <c r="F52" s="86">
        <f t="shared" si="8"/>
        <v>8.0999999999999996E-3</v>
      </c>
      <c r="G52" s="86">
        <f t="shared" si="9"/>
        <v>5.67E-2</v>
      </c>
      <c r="H52" s="86">
        <f t="shared" si="10"/>
        <v>0.8909999999999999</v>
      </c>
      <c r="I52" s="124">
        <f t="shared" si="11"/>
        <v>0.48999999999999994</v>
      </c>
      <c r="J52" s="86">
        <f t="shared" si="7"/>
        <v>0.24009999999999992</v>
      </c>
      <c r="K52" s="86">
        <f t="shared" si="12"/>
        <v>1.6806999999999994</v>
      </c>
      <c r="L52" s="86">
        <f t="shared" si="13"/>
        <v>26.410999999999991</v>
      </c>
    </row>
    <row r="53" spans="1:12" x14ac:dyDescent="0.25">
      <c r="A53" s="66">
        <v>0.6</v>
      </c>
      <c r="B53" s="66">
        <v>0.4</v>
      </c>
      <c r="C53" s="124">
        <f t="shared" si="6"/>
        <v>0.36</v>
      </c>
      <c r="D53" s="117">
        <v>1</v>
      </c>
      <c r="E53" s="117">
        <v>90</v>
      </c>
      <c r="F53" s="86">
        <f t="shared" si="8"/>
        <v>0.12959999999999999</v>
      </c>
      <c r="G53" s="86">
        <f t="shared" si="9"/>
        <v>0.12959999999999999</v>
      </c>
      <c r="H53" s="86">
        <f t="shared" si="10"/>
        <v>11.664</v>
      </c>
      <c r="I53" s="124">
        <f t="shared" si="11"/>
        <v>0.16000000000000003</v>
      </c>
      <c r="J53" s="86">
        <f t="shared" si="7"/>
        <v>2.5600000000000012E-2</v>
      </c>
      <c r="K53" s="86">
        <f t="shared" si="12"/>
        <v>2.5600000000000012E-2</v>
      </c>
      <c r="L53" s="86">
        <f t="shared" si="13"/>
        <v>2.3040000000000012</v>
      </c>
    </row>
    <row r="54" spans="1:12" x14ac:dyDescent="0.25">
      <c r="A54" s="66">
        <v>0.7</v>
      </c>
      <c r="B54" s="66">
        <v>0.3</v>
      </c>
      <c r="C54" s="124">
        <f t="shared" si="6"/>
        <v>0.48999999999999994</v>
      </c>
      <c r="D54" s="117">
        <v>2</v>
      </c>
      <c r="E54" s="117">
        <v>83</v>
      </c>
      <c r="F54" s="86">
        <f t="shared" si="8"/>
        <v>0.24009999999999992</v>
      </c>
      <c r="G54" s="86">
        <f t="shared" si="9"/>
        <v>0.48019999999999985</v>
      </c>
      <c r="H54" s="86">
        <f t="shared" si="10"/>
        <v>19.928299999999993</v>
      </c>
      <c r="I54" s="124">
        <f t="shared" si="11"/>
        <v>0.09</v>
      </c>
      <c r="J54" s="86">
        <f t="shared" si="7"/>
        <v>8.0999999999999996E-3</v>
      </c>
      <c r="K54" s="86">
        <f t="shared" si="12"/>
        <v>1.6199999999999999E-2</v>
      </c>
      <c r="L54" s="86">
        <f t="shared" si="13"/>
        <v>0.67230000000000001</v>
      </c>
    </row>
    <row r="55" spans="1:12" x14ac:dyDescent="0.25">
      <c r="A55" s="66">
        <v>0.3</v>
      </c>
      <c r="B55" s="66">
        <v>0.7</v>
      </c>
      <c r="C55" s="124">
        <f t="shared" si="6"/>
        <v>0.09</v>
      </c>
      <c r="D55" s="117">
        <v>2</v>
      </c>
      <c r="E55" s="117">
        <v>110</v>
      </c>
      <c r="F55" s="86">
        <f t="shared" si="8"/>
        <v>8.0999999999999996E-3</v>
      </c>
      <c r="G55" s="86">
        <f t="shared" si="9"/>
        <v>1.6199999999999999E-2</v>
      </c>
      <c r="H55" s="86">
        <f t="shared" si="10"/>
        <v>0.8909999999999999</v>
      </c>
      <c r="I55" s="124">
        <f t="shared" si="11"/>
        <v>0.48999999999999994</v>
      </c>
      <c r="J55" s="86">
        <f t="shared" si="7"/>
        <v>0.24009999999999992</v>
      </c>
      <c r="K55" s="86">
        <f t="shared" si="12"/>
        <v>0.48019999999999985</v>
      </c>
      <c r="L55" s="86">
        <f t="shared" si="13"/>
        <v>26.410999999999991</v>
      </c>
    </row>
    <row r="56" spans="1:12" x14ac:dyDescent="0.25">
      <c r="A56" s="66">
        <v>0.8</v>
      </c>
      <c r="B56" s="66">
        <v>0.2</v>
      </c>
      <c r="C56" s="124">
        <f t="shared" si="6"/>
        <v>0.64000000000000012</v>
      </c>
      <c r="D56" s="117">
        <v>2</v>
      </c>
      <c r="E56" s="117">
        <v>95</v>
      </c>
      <c r="F56" s="86">
        <f t="shared" si="8"/>
        <v>0.40960000000000019</v>
      </c>
      <c r="G56" s="86">
        <f t="shared" si="9"/>
        <v>0.81920000000000037</v>
      </c>
      <c r="H56" s="86">
        <f t="shared" si="10"/>
        <v>38.91200000000002</v>
      </c>
      <c r="I56" s="124">
        <f t="shared" si="11"/>
        <v>4.0000000000000008E-2</v>
      </c>
      <c r="J56" s="86">
        <f t="shared" si="7"/>
        <v>1.6000000000000007E-3</v>
      </c>
      <c r="K56" s="86">
        <f t="shared" si="12"/>
        <v>3.2000000000000015E-3</v>
      </c>
      <c r="L56" s="86">
        <f t="shared" si="13"/>
        <v>0.15200000000000008</v>
      </c>
    </row>
    <row r="57" spans="1:12" x14ac:dyDescent="0.25">
      <c r="A57" s="66">
        <v>0.6</v>
      </c>
      <c r="B57" s="66">
        <v>0.4</v>
      </c>
      <c r="C57" s="124">
        <f t="shared" si="6"/>
        <v>0.36</v>
      </c>
      <c r="D57" s="117">
        <v>1</v>
      </c>
      <c r="E57" s="117">
        <v>90</v>
      </c>
      <c r="F57" s="86">
        <f t="shared" si="8"/>
        <v>0.12959999999999999</v>
      </c>
      <c r="G57" s="86">
        <f t="shared" si="9"/>
        <v>0.12959999999999999</v>
      </c>
      <c r="H57" s="86">
        <f t="shared" si="10"/>
        <v>11.664</v>
      </c>
      <c r="I57" s="124">
        <f t="shared" si="11"/>
        <v>0.16000000000000003</v>
      </c>
      <c r="J57" s="86">
        <f t="shared" si="7"/>
        <v>2.5600000000000012E-2</v>
      </c>
      <c r="K57" s="86">
        <f t="shared" si="12"/>
        <v>2.5600000000000012E-2</v>
      </c>
      <c r="L57" s="86">
        <f t="shared" si="13"/>
        <v>2.3040000000000012</v>
      </c>
    </row>
    <row r="58" spans="1:12" x14ac:dyDescent="0.25">
      <c r="A58" s="66">
        <v>0.8</v>
      </c>
      <c r="B58" s="66">
        <v>0.2</v>
      </c>
      <c r="C58" s="124">
        <f t="shared" si="6"/>
        <v>0.64000000000000012</v>
      </c>
      <c r="D58" s="117">
        <v>4</v>
      </c>
      <c r="E58" s="117">
        <v>69</v>
      </c>
      <c r="F58" s="86">
        <f t="shared" si="8"/>
        <v>0.40960000000000019</v>
      </c>
      <c r="G58" s="86">
        <f t="shared" si="9"/>
        <v>1.6384000000000007</v>
      </c>
      <c r="H58" s="86">
        <f t="shared" si="10"/>
        <v>28.262400000000014</v>
      </c>
      <c r="I58" s="124">
        <f t="shared" si="11"/>
        <v>4.0000000000000008E-2</v>
      </c>
      <c r="J58" s="86">
        <f t="shared" si="7"/>
        <v>1.6000000000000007E-3</v>
      </c>
      <c r="K58" s="86">
        <f t="shared" si="12"/>
        <v>6.4000000000000029E-3</v>
      </c>
      <c r="L58" s="86">
        <f t="shared" si="13"/>
        <v>0.11040000000000005</v>
      </c>
    </row>
    <row r="59" spans="1:12" x14ac:dyDescent="0.25">
      <c r="A59" s="66">
        <v>0.4</v>
      </c>
      <c r="B59" s="66">
        <v>0.6</v>
      </c>
      <c r="C59" s="124">
        <f t="shared" si="6"/>
        <v>0.16000000000000003</v>
      </c>
      <c r="D59" s="117">
        <v>3</v>
      </c>
      <c r="E59" s="117">
        <v>106</v>
      </c>
      <c r="F59" s="86">
        <f t="shared" si="8"/>
        <v>2.5600000000000012E-2</v>
      </c>
      <c r="G59" s="86">
        <f t="shared" si="9"/>
        <v>7.6800000000000035E-2</v>
      </c>
      <c r="H59" s="86">
        <f t="shared" si="10"/>
        <v>2.7136000000000013</v>
      </c>
      <c r="I59" s="124">
        <f t="shared" si="11"/>
        <v>0.36</v>
      </c>
      <c r="J59" s="86">
        <f t="shared" si="7"/>
        <v>0.12959999999999999</v>
      </c>
      <c r="K59" s="86">
        <f t="shared" si="12"/>
        <v>0.38879999999999998</v>
      </c>
      <c r="L59" s="86">
        <f t="shared" si="13"/>
        <v>13.737599999999999</v>
      </c>
    </row>
    <row r="60" spans="1:12" x14ac:dyDescent="0.25">
      <c r="A60" s="66">
        <v>0.6</v>
      </c>
      <c r="B60" s="66">
        <v>0.4</v>
      </c>
      <c r="C60" s="124">
        <f t="shared" si="6"/>
        <v>0.36</v>
      </c>
      <c r="D60" s="117">
        <v>6</v>
      </c>
      <c r="E60" s="117">
        <v>93</v>
      </c>
      <c r="F60" s="86">
        <f t="shared" si="8"/>
        <v>0.12959999999999999</v>
      </c>
      <c r="G60" s="86">
        <f t="shared" si="9"/>
        <v>0.77759999999999996</v>
      </c>
      <c r="H60" s="86">
        <f t="shared" si="10"/>
        <v>12.0528</v>
      </c>
      <c r="I60" s="124">
        <f t="shared" si="11"/>
        <v>0.16000000000000003</v>
      </c>
      <c r="J60" s="86">
        <f t="shared" si="7"/>
        <v>2.5600000000000012E-2</v>
      </c>
      <c r="K60" s="86">
        <f t="shared" si="12"/>
        <v>0.15360000000000007</v>
      </c>
      <c r="L60" s="86">
        <f t="shared" si="13"/>
        <v>2.3808000000000011</v>
      </c>
    </row>
    <row r="61" spans="1:12" x14ac:dyDescent="0.25">
      <c r="A61" s="66">
        <v>0.3</v>
      </c>
      <c r="B61" s="66">
        <v>0.7</v>
      </c>
      <c r="C61" s="124">
        <f t="shared" si="6"/>
        <v>0.09</v>
      </c>
      <c r="D61" s="117">
        <v>5</v>
      </c>
      <c r="E61" s="117">
        <v>65</v>
      </c>
      <c r="F61" s="86">
        <f t="shared" si="8"/>
        <v>8.0999999999999996E-3</v>
      </c>
      <c r="G61" s="86">
        <f t="shared" si="9"/>
        <v>4.0499999999999994E-2</v>
      </c>
      <c r="H61" s="86">
        <f t="shared" si="10"/>
        <v>0.52649999999999997</v>
      </c>
      <c r="I61" s="124">
        <f t="shared" si="11"/>
        <v>0.48999999999999994</v>
      </c>
      <c r="J61" s="86">
        <f t="shared" si="7"/>
        <v>0.24009999999999992</v>
      </c>
      <c r="K61" s="86">
        <f t="shared" si="12"/>
        <v>1.2004999999999997</v>
      </c>
      <c r="L61" s="86">
        <f t="shared" si="13"/>
        <v>15.606499999999995</v>
      </c>
    </row>
    <row r="62" spans="1:12" x14ac:dyDescent="0.25">
      <c r="A62" s="66">
        <v>0.6</v>
      </c>
      <c r="B62" s="66">
        <v>0.4</v>
      </c>
      <c r="C62" s="124">
        <f t="shared" si="6"/>
        <v>0.36</v>
      </c>
      <c r="D62" s="117">
        <v>5</v>
      </c>
      <c r="E62" s="117">
        <v>45</v>
      </c>
      <c r="F62" s="86">
        <f t="shared" si="8"/>
        <v>0.12959999999999999</v>
      </c>
      <c r="G62" s="86">
        <f t="shared" si="9"/>
        <v>0.64799999999999991</v>
      </c>
      <c r="H62" s="86">
        <f t="shared" si="10"/>
        <v>5.8319999999999999</v>
      </c>
      <c r="I62" s="124">
        <f t="shared" si="11"/>
        <v>0.16000000000000003</v>
      </c>
      <c r="J62" s="86">
        <f t="shared" si="7"/>
        <v>2.5600000000000012E-2</v>
      </c>
      <c r="K62" s="86">
        <f t="shared" si="12"/>
        <v>0.12800000000000006</v>
      </c>
      <c r="L62" s="86">
        <f t="shared" si="13"/>
        <v>1.1520000000000006</v>
      </c>
    </row>
    <row r="63" spans="1:12" x14ac:dyDescent="0.25">
      <c r="A63" s="66">
        <v>0.7</v>
      </c>
      <c r="B63" s="66">
        <v>0.3</v>
      </c>
      <c r="C63" s="124">
        <f t="shared" si="6"/>
        <v>0.48999999999999994</v>
      </c>
      <c r="D63" s="117">
        <v>7</v>
      </c>
      <c r="E63" s="117">
        <v>106</v>
      </c>
      <c r="F63" s="86">
        <f t="shared" si="8"/>
        <v>0.24009999999999992</v>
      </c>
      <c r="G63" s="86">
        <f t="shared" si="9"/>
        <v>1.6806999999999994</v>
      </c>
      <c r="H63" s="86">
        <f t="shared" si="10"/>
        <v>25.450599999999991</v>
      </c>
      <c r="I63" s="124">
        <f t="shared" si="11"/>
        <v>0.09</v>
      </c>
      <c r="J63" s="86">
        <f t="shared" si="7"/>
        <v>8.0999999999999996E-3</v>
      </c>
      <c r="K63" s="86">
        <f t="shared" si="12"/>
        <v>5.67E-2</v>
      </c>
      <c r="L63" s="86">
        <f t="shared" si="13"/>
        <v>0.85859999999999992</v>
      </c>
    </row>
    <row r="64" spans="1:12" x14ac:dyDescent="0.25">
      <c r="A64" s="66">
        <v>0.3</v>
      </c>
      <c r="B64" s="66">
        <v>0.7</v>
      </c>
      <c r="C64" s="124">
        <f t="shared" si="6"/>
        <v>0.09</v>
      </c>
      <c r="D64" s="117">
        <v>10</v>
      </c>
      <c r="E64" s="117">
        <v>112</v>
      </c>
      <c r="F64" s="86">
        <f t="shared" si="8"/>
        <v>8.0999999999999996E-3</v>
      </c>
      <c r="G64" s="86">
        <f t="shared" si="9"/>
        <v>8.0999999999999989E-2</v>
      </c>
      <c r="H64" s="86">
        <f t="shared" si="10"/>
        <v>0.90720000000000001</v>
      </c>
      <c r="I64" s="124">
        <f t="shared" si="11"/>
        <v>0.48999999999999994</v>
      </c>
      <c r="J64" s="86">
        <f t="shared" si="7"/>
        <v>0.24009999999999992</v>
      </c>
      <c r="K64" s="86">
        <f t="shared" si="12"/>
        <v>2.4009999999999994</v>
      </c>
      <c r="L64" s="86">
        <f t="shared" si="13"/>
        <v>26.891199999999991</v>
      </c>
    </row>
    <row r="65" spans="1:12" x14ac:dyDescent="0.25">
      <c r="A65" s="66">
        <v>0.6</v>
      </c>
      <c r="B65" s="66">
        <v>0.4</v>
      </c>
      <c r="C65" s="124">
        <f t="shared" si="6"/>
        <v>0.36</v>
      </c>
      <c r="D65" s="117">
        <v>10</v>
      </c>
      <c r="E65" s="117">
        <v>106</v>
      </c>
      <c r="F65" s="86">
        <f t="shared" si="8"/>
        <v>0.12959999999999999</v>
      </c>
      <c r="G65" s="86">
        <f t="shared" si="9"/>
        <v>1.2959999999999998</v>
      </c>
      <c r="H65" s="86">
        <f t="shared" si="10"/>
        <v>13.737599999999999</v>
      </c>
      <c r="I65" s="124">
        <f t="shared" si="11"/>
        <v>0.16000000000000003</v>
      </c>
      <c r="J65" s="86">
        <f t="shared" si="7"/>
        <v>2.5600000000000012E-2</v>
      </c>
      <c r="K65" s="86">
        <f t="shared" si="12"/>
        <v>0.25600000000000012</v>
      </c>
      <c r="L65" s="86">
        <f t="shared" si="13"/>
        <v>2.7136000000000013</v>
      </c>
    </row>
    <row r="66" spans="1:12" x14ac:dyDescent="0.25">
      <c r="A66" s="66">
        <v>0.6</v>
      </c>
      <c r="B66" s="66">
        <v>0.4</v>
      </c>
      <c r="C66" s="124">
        <f t="shared" si="6"/>
        <v>0.36</v>
      </c>
      <c r="D66" s="117">
        <v>6</v>
      </c>
      <c r="E66" s="117">
        <v>106</v>
      </c>
      <c r="F66" s="86">
        <f t="shared" si="8"/>
        <v>0.12959999999999999</v>
      </c>
      <c r="G66" s="86">
        <f t="shared" si="9"/>
        <v>0.77759999999999996</v>
      </c>
      <c r="H66" s="86">
        <f t="shared" si="10"/>
        <v>13.737599999999999</v>
      </c>
      <c r="I66" s="124">
        <f t="shared" si="11"/>
        <v>0.16000000000000003</v>
      </c>
      <c r="J66" s="86">
        <f t="shared" si="7"/>
        <v>2.5600000000000012E-2</v>
      </c>
      <c r="K66" s="86">
        <f t="shared" si="12"/>
        <v>0.15360000000000007</v>
      </c>
      <c r="L66" s="86">
        <f t="shared" si="13"/>
        <v>2.7136000000000013</v>
      </c>
    </row>
    <row r="67" spans="1:12" x14ac:dyDescent="0.25">
      <c r="A67" s="66">
        <v>0.8</v>
      </c>
      <c r="B67" s="66">
        <v>0.2</v>
      </c>
      <c r="C67" s="124">
        <f t="shared" si="6"/>
        <v>0.64000000000000012</v>
      </c>
      <c r="D67" s="117">
        <v>7</v>
      </c>
      <c r="E67" s="117">
        <v>91</v>
      </c>
      <c r="F67" s="86">
        <f t="shared" si="8"/>
        <v>0.40960000000000019</v>
      </c>
      <c r="G67" s="86">
        <f t="shared" si="9"/>
        <v>2.8672000000000013</v>
      </c>
      <c r="H67" s="86">
        <f t="shared" si="10"/>
        <v>37.273600000000016</v>
      </c>
      <c r="I67" s="124">
        <f t="shared" si="11"/>
        <v>4.0000000000000008E-2</v>
      </c>
      <c r="J67" s="86">
        <f t="shared" si="7"/>
        <v>1.6000000000000007E-3</v>
      </c>
      <c r="K67" s="86">
        <f t="shared" si="12"/>
        <v>1.1200000000000005E-2</v>
      </c>
      <c r="L67" s="86">
        <f t="shared" si="13"/>
        <v>0.14560000000000006</v>
      </c>
    </row>
    <row r="68" spans="1:12" x14ac:dyDescent="0.25">
      <c r="A68" s="66">
        <v>0.4</v>
      </c>
      <c r="B68" s="66">
        <v>0.6</v>
      </c>
      <c r="C68" s="124">
        <f t="shared" si="6"/>
        <v>0.16000000000000003</v>
      </c>
      <c r="D68" s="117">
        <v>11</v>
      </c>
      <c r="E68" s="117">
        <v>76</v>
      </c>
      <c r="F68" s="86">
        <f t="shared" si="8"/>
        <v>2.5600000000000012E-2</v>
      </c>
      <c r="G68" s="86">
        <f t="shared" si="9"/>
        <v>0.28160000000000013</v>
      </c>
      <c r="H68" s="86">
        <f t="shared" si="10"/>
        <v>1.9456000000000009</v>
      </c>
      <c r="I68" s="124">
        <f t="shared" si="11"/>
        <v>0.36</v>
      </c>
      <c r="J68" s="86">
        <f t="shared" si="7"/>
        <v>0.12959999999999999</v>
      </c>
      <c r="K68" s="86">
        <f t="shared" si="12"/>
        <v>1.4256</v>
      </c>
      <c r="L68" s="86">
        <f t="shared" si="13"/>
        <v>9.8495999999999988</v>
      </c>
    </row>
    <row r="69" spans="1:12" x14ac:dyDescent="0.25">
      <c r="A69" s="66">
        <v>0.6</v>
      </c>
      <c r="B69" s="66">
        <v>0.4</v>
      </c>
      <c r="C69" s="124">
        <f t="shared" si="6"/>
        <v>0.36</v>
      </c>
      <c r="D69" s="117">
        <v>11</v>
      </c>
      <c r="E69" s="117">
        <v>64</v>
      </c>
      <c r="F69" s="86">
        <f t="shared" si="8"/>
        <v>0.12959999999999999</v>
      </c>
      <c r="G69" s="86">
        <f t="shared" si="9"/>
        <v>1.4256</v>
      </c>
      <c r="H69" s="86">
        <f t="shared" si="10"/>
        <v>8.2943999999999996</v>
      </c>
      <c r="I69" s="124">
        <f t="shared" si="11"/>
        <v>0.16000000000000003</v>
      </c>
      <c r="J69" s="86">
        <f t="shared" si="7"/>
        <v>2.5600000000000012E-2</v>
      </c>
      <c r="K69" s="86">
        <f t="shared" si="12"/>
        <v>0.28160000000000013</v>
      </c>
      <c r="L69" s="86">
        <f t="shared" si="13"/>
        <v>1.6384000000000007</v>
      </c>
    </row>
    <row r="70" spans="1:12" x14ac:dyDescent="0.25">
      <c r="A70" s="66">
        <v>0.3</v>
      </c>
      <c r="B70" s="66">
        <v>0.7</v>
      </c>
      <c r="C70" s="124">
        <f t="shared" si="6"/>
        <v>0.09</v>
      </c>
      <c r="D70" s="117">
        <v>11</v>
      </c>
      <c r="E70" s="117">
        <v>72</v>
      </c>
      <c r="F70" s="86">
        <f t="shared" si="8"/>
        <v>8.0999999999999996E-3</v>
      </c>
      <c r="G70" s="86">
        <f t="shared" si="9"/>
        <v>8.9099999999999999E-2</v>
      </c>
      <c r="H70" s="86">
        <f t="shared" si="10"/>
        <v>0.58319999999999994</v>
      </c>
      <c r="I70" s="124">
        <f t="shared" si="11"/>
        <v>0.48999999999999994</v>
      </c>
      <c r="J70" s="86">
        <f t="shared" si="7"/>
        <v>0.24009999999999992</v>
      </c>
      <c r="K70" s="86">
        <f t="shared" si="12"/>
        <v>2.6410999999999993</v>
      </c>
      <c r="L70" s="86">
        <f t="shared" si="13"/>
        <v>17.287199999999995</v>
      </c>
    </row>
    <row r="71" spans="1:12" x14ac:dyDescent="0.25">
      <c r="A71" s="66">
        <v>0.6</v>
      </c>
      <c r="B71" s="66">
        <v>0.4</v>
      </c>
      <c r="C71" s="124">
        <f t="shared" si="6"/>
        <v>0.36</v>
      </c>
      <c r="D71" s="117">
        <v>11</v>
      </c>
      <c r="E71" s="117">
        <v>80</v>
      </c>
      <c r="F71" s="86">
        <f t="shared" si="8"/>
        <v>0.12959999999999999</v>
      </c>
      <c r="G71" s="86">
        <f t="shared" si="9"/>
        <v>1.4256</v>
      </c>
      <c r="H71" s="86">
        <f t="shared" si="10"/>
        <v>10.367999999999999</v>
      </c>
      <c r="I71" s="124">
        <f t="shared" si="11"/>
        <v>0.16000000000000003</v>
      </c>
      <c r="J71" s="86">
        <f t="shared" si="7"/>
        <v>2.5600000000000012E-2</v>
      </c>
      <c r="K71" s="86">
        <f t="shared" si="12"/>
        <v>0.28160000000000013</v>
      </c>
      <c r="L71" s="86">
        <f t="shared" si="13"/>
        <v>2.0480000000000009</v>
      </c>
    </row>
    <row r="72" spans="1:12" x14ac:dyDescent="0.25">
      <c r="A72" s="66">
        <v>0.2</v>
      </c>
      <c r="B72" s="66">
        <v>0.8</v>
      </c>
      <c r="C72" s="124">
        <f t="shared" si="6"/>
        <v>4.0000000000000008E-2</v>
      </c>
      <c r="D72" s="117">
        <v>12</v>
      </c>
      <c r="E72" s="117">
        <v>70</v>
      </c>
      <c r="F72" s="86">
        <f t="shared" ref="F72:F82" si="14">SUM(C72*C72)</f>
        <v>1.6000000000000007E-3</v>
      </c>
      <c r="G72" s="86">
        <f t="shared" ref="G72:G82" si="15">SUM(F72*D72)</f>
        <v>1.9200000000000009E-2</v>
      </c>
      <c r="H72" s="86">
        <f t="shared" ref="H72:H82" si="16">SUM(E72*F72)</f>
        <v>0.11200000000000004</v>
      </c>
      <c r="I72" s="124">
        <f t="shared" ref="I72:I82" si="17">SUM(B72^2)</f>
        <v>0.64000000000000012</v>
      </c>
      <c r="J72" s="86">
        <f t="shared" si="7"/>
        <v>0.40960000000000019</v>
      </c>
      <c r="K72" s="86">
        <f t="shared" ref="K72:K82" si="18">SUM(J72*D72)</f>
        <v>4.9152000000000022</v>
      </c>
      <c r="L72" s="86">
        <f t="shared" ref="L72:L82" si="19">SUM(J72*E72)</f>
        <v>28.672000000000011</v>
      </c>
    </row>
    <row r="73" spans="1:12" x14ac:dyDescent="0.25">
      <c r="A73" s="66">
        <v>0.3</v>
      </c>
      <c r="B73" s="66">
        <v>0.7</v>
      </c>
      <c r="C73" s="124">
        <f t="shared" ref="C73:C82" si="20">SUM(A73^2)</f>
        <v>0.09</v>
      </c>
      <c r="D73" s="117">
        <v>16</v>
      </c>
      <c r="E73" s="117">
        <v>70</v>
      </c>
      <c r="F73" s="86">
        <f t="shared" si="14"/>
        <v>8.0999999999999996E-3</v>
      </c>
      <c r="G73" s="86">
        <f t="shared" si="15"/>
        <v>0.12959999999999999</v>
      </c>
      <c r="H73" s="86">
        <f t="shared" si="16"/>
        <v>0.56699999999999995</v>
      </c>
      <c r="I73" s="124">
        <f t="shared" si="17"/>
        <v>0.48999999999999994</v>
      </c>
      <c r="J73" s="86">
        <f t="shared" ref="J73:J82" si="21">SUM(I73*I73)</f>
        <v>0.24009999999999992</v>
      </c>
      <c r="K73" s="86">
        <f t="shared" si="18"/>
        <v>3.8415999999999988</v>
      </c>
      <c r="L73" s="86">
        <f t="shared" si="19"/>
        <v>16.806999999999995</v>
      </c>
    </row>
    <row r="74" spans="1:12" x14ac:dyDescent="0.25">
      <c r="A74" s="66">
        <v>0.8</v>
      </c>
      <c r="B74" s="66">
        <v>0.2</v>
      </c>
      <c r="C74" s="124">
        <f t="shared" si="20"/>
        <v>0.64000000000000012</v>
      </c>
      <c r="D74" s="117">
        <v>17</v>
      </c>
      <c r="E74" s="117">
        <v>63</v>
      </c>
      <c r="F74" s="86">
        <f t="shared" si="14"/>
        <v>0.40960000000000019</v>
      </c>
      <c r="G74" s="86">
        <f t="shared" si="15"/>
        <v>6.9632000000000032</v>
      </c>
      <c r="H74" s="86">
        <f t="shared" si="16"/>
        <v>25.804800000000011</v>
      </c>
      <c r="I74" s="124">
        <f t="shared" si="17"/>
        <v>4.0000000000000008E-2</v>
      </c>
      <c r="J74" s="86">
        <f t="shared" si="21"/>
        <v>1.6000000000000007E-3</v>
      </c>
      <c r="K74" s="86">
        <f t="shared" si="18"/>
        <v>2.7200000000000012E-2</v>
      </c>
      <c r="L74" s="86">
        <f t="shared" si="19"/>
        <v>0.10080000000000004</v>
      </c>
    </row>
    <row r="75" spans="1:12" x14ac:dyDescent="0.25">
      <c r="A75" s="66">
        <v>0.6</v>
      </c>
      <c r="B75" s="66">
        <v>0.4</v>
      </c>
      <c r="C75" s="124">
        <f t="shared" si="20"/>
        <v>0.36</v>
      </c>
      <c r="D75" s="117">
        <v>18</v>
      </c>
      <c r="E75" s="117">
        <v>60</v>
      </c>
      <c r="F75" s="86">
        <f t="shared" si="14"/>
        <v>0.12959999999999999</v>
      </c>
      <c r="G75" s="86">
        <f t="shared" si="15"/>
        <v>2.3327999999999998</v>
      </c>
      <c r="H75" s="86">
        <f t="shared" si="16"/>
        <v>7.7759999999999998</v>
      </c>
      <c r="I75" s="124">
        <f t="shared" si="17"/>
        <v>0.16000000000000003</v>
      </c>
      <c r="J75" s="86">
        <f t="shared" si="21"/>
        <v>2.5600000000000012E-2</v>
      </c>
      <c r="K75" s="86">
        <f t="shared" si="18"/>
        <v>0.46080000000000021</v>
      </c>
      <c r="L75" s="86">
        <f t="shared" si="19"/>
        <v>1.5360000000000007</v>
      </c>
    </row>
    <row r="76" spans="1:12" x14ac:dyDescent="0.25">
      <c r="A76" s="66">
        <v>0.8</v>
      </c>
      <c r="B76" s="66">
        <v>0.2</v>
      </c>
      <c r="C76" s="124">
        <f t="shared" si="20"/>
        <v>0.64000000000000012</v>
      </c>
      <c r="D76" s="117">
        <v>17</v>
      </c>
      <c r="E76" s="117">
        <v>74</v>
      </c>
      <c r="F76" s="86">
        <f t="shared" si="14"/>
        <v>0.40960000000000019</v>
      </c>
      <c r="G76" s="86">
        <f t="shared" si="15"/>
        <v>6.9632000000000032</v>
      </c>
      <c r="H76" s="86">
        <f t="shared" si="16"/>
        <v>30.310400000000016</v>
      </c>
      <c r="I76" s="124">
        <f t="shared" si="17"/>
        <v>4.0000000000000008E-2</v>
      </c>
      <c r="J76" s="86">
        <f t="shared" si="21"/>
        <v>1.6000000000000007E-3</v>
      </c>
      <c r="K76" s="86">
        <f t="shared" si="18"/>
        <v>2.7200000000000012E-2</v>
      </c>
      <c r="L76" s="86">
        <f t="shared" si="19"/>
        <v>0.11840000000000006</v>
      </c>
    </row>
    <row r="77" spans="1:12" x14ac:dyDescent="0.25">
      <c r="A77" s="66">
        <v>0.4</v>
      </c>
      <c r="B77" s="66">
        <v>0.6</v>
      </c>
      <c r="C77" s="124">
        <f t="shared" si="20"/>
        <v>0.16000000000000003</v>
      </c>
      <c r="D77" s="117">
        <v>16</v>
      </c>
      <c r="E77" s="117">
        <v>63</v>
      </c>
      <c r="F77" s="86">
        <f t="shared" si="14"/>
        <v>2.5600000000000012E-2</v>
      </c>
      <c r="G77" s="86">
        <f t="shared" si="15"/>
        <v>0.40960000000000019</v>
      </c>
      <c r="H77" s="86">
        <f t="shared" si="16"/>
        <v>1.6128000000000007</v>
      </c>
      <c r="I77" s="124">
        <f t="shared" si="17"/>
        <v>0.36</v>
      </c>
      <c r="J77" s="86">
        <f t="shared" si="21"/>
        <v>0.12959999999999999</v>
      </c>
      <c r="K77" s="86">
        <f t="shared" si="18"/>
        <v>2.0735999999999999</v>
      </c>
      <c r="L77" s="86">
        <f t="shared" si="19"/>
        <v>8.1647999999999996</v>
      </c>
    </row>
    <row r="78" spans="1:12" x14ac:dyDescent="0.25">
      <c r="A78" s="66">
        <v>0.6</v>
      </c>
      <c r="B78" s="66">
        <v>0.4</v>
      </c>
      <c r="C78" s="124">
        <f t="shared" si="20"/>
        <v>0.36</v>
      </c>
      <c r="D78" s="117">
        <v>19</v>
      </c>
      <c r="E78" s="117">
        <v>120</v>
      </c>
      <c r="F78" s="86">
        <f t="shared" si="14"/>
        <v>0.12959999999999999</v>
      </c>
      <c r="G78" s="86">
        <f t="shared" si="15"/>
        <v>2.4623999999999997</v>
      </c>
      <c r="H78" s="86">
        <f t="shared" si="16"/>
        <v>15.552</v>
      </c>
      <c r="I78" s="124">
        <f t="shared" si="17"/>
        <v>0.16000000000000003</v>
      </c>
      <c r="J78" s="86">
        <f t="shared" si="21"/>
        <v>2.5600000000000012E-2</v>
      </c>
      <c r="K78" s="86">
        <f t="shared" si="18"/>
        <v>0.48640000000000022</v>
      </c>
      <c r="L78" s="86">
        <f t="shared" si="19"/>
        <v>3.0720000000000014</v>
      </c>
    </row>
    <row r="79" spans="1:12" x14ac:dyDescent="0.25">
      <c r="A79" s="66">
        <v>0.6</v>
      </c>
      <c r="B79" s="66">
        <v>0.4</v>
      </c>
      <c r="C79" s="124">
        <f t="shared" si="20"/>
        <v>0.36</v>
      </c>
      <c r="D79" s="117">
        <v>19</v>
      </c>
      <c r="E79" s="117">
        <v>84</v>
      </c>
      <c r="F79" s="86">
        <f t="shared" si="14"/>
        <v>0.12959999999999999</v>
      </c>
      <c r="G79" s="86">
        <f t="shared" si="15"/>
        <v>2.4623999999999997</v>
      </c>
      <c r="H79" s="86">
        <f t="shared" si="16"/>
        <v>10.8864</v>
      </c>
      <c r="I79" s="124">
        <f t="shared" si="17"/>
        <v>0.16000000000000003</v>
      </c>
      <c r="J79" s="86">
        <f t="shared" si="21"/>
        <v>2.5600000000000012E-2</v>
      </c>
      <c r="K79" s="86">
        <f t="shared" si="18"/>
        <v>0.48640000000000022</v>
      </c>
      <c r="L79" s="86">
        <f t="shared" si="19"/>
        <v>2.1504000000000012</v>
      </c>
    </row>
    <row r="80" spans="1:12" x14ac:dyDescent="0.25">
      <c r="A80" s="66">
        <v>0.4</v>
      </c>
      <c r="B80" s="66">
        <v>0.6</v>
      </c>
      <c r="C80" s="124">
        <f t="shared" si="20"/>
        <v>0.16000000000000003</v>
      </c>
      <c r="D80" s="107">
        <v>19</v>
      </c>
      <c r="E80" s="107">
        <v>84</v>
      </c>
      <c r="F80" s="86">
        <f t="shared" si="14"/>
        <v>2.5600000000000012E-2</v>
      </c>
      <c r="G80" s="86">
        <f t="shared" si="15"/>
        <v>0.48640000000000022</v>
      </c>
      <c r="H80" s="86">
        <f t="shared" si="16"/>
        <v>2.1504000000000012</v>
      </c>
      <c r="I80" s="124">
        <f t="shared" si="17"/>
        <v>0.36</v>
      </c>
      <c r="J80" s="86">
        <f t="shared" si="21"/>
        <v>0.12959999999999999</v>
      </c>
      <c r="K80" s="86">
        <f t="shared" si="18"/>
        <v>2.4623999999999997</v>
      </c>
      <c r="L80" s="86">
        <f t="shared" si="19"/>
        <v>10.8864</v>
      </c>
    </row>
    <row r="81" spans="1:12" x14ac:dyDescent="0.25">
      <c r="A81" s="66">
        <v>0.6</v>
      </c>
      <c r="B81" s="66">
        <v>0.4</v>
      </c>
      <c r="C81" s="124">
        <f t="shared" si="20"/>
        <v>0.36</v>
      </c>
      <c r="D81" s="107">
        <v>19</v>
      </c>
      <c r="E81" s="107">
        <v>60</v>
      </c>
      <c r="F81" s="86">
        <f t="shared" si="14"/>
        <v>0.12959999999999999</v>
      </c>
      <c r="G81" s="86">
        <f t="shared" si="15"/>
        <v>2.4623999999999997</v>
      </c>
      <c r="H81" s="86">
        <f t="shared" si="16"/>
        <v>7.7759999999999998</v>
      </c>
      <c r="I81" s="124">
        <f t="shared" si="17"/>
        <v>0.16000000000000003</v>
      </c>
      <c r="J81" s="86">
        <f t="shared" si="21"/>
        <v>2.5600000000000012E-2</v>
      </c>
      <c r="K81" s="86">
        <f t="shared" si="18"/>
        <v>0.48640000000000022</v>
      </c>
      <c r="L81" s="86">
        <f t="shared" si="19"/>
        <v>1.5360000000000007</v>
      </c>
    </row>
    <row r="82" spans="1:12" x14ac:dyDescent="0.25">
      <c r="A82" s="67">
        <v>0.3</v>
      </c>
      <c r="B82" s="67">
        <v>0.7</v>
      </c>
      <c r="C82" s="125">
        <f t="shared" si="20"/>
        <v>0.09</v>
      </c>
      <c r="D82" s="118">
        <v>19</v>
      </c>
      <c r="E82" s="118">
        <v>92</v>
      </c>
      <c r="F82" s="86">
        <f t="shared" si="14"/>
        <v>8.0999999999999996E-3</v>
      </c>
      <c r="G82" s="86">
        <f t="shared" si="15"/>
        <v>0.15389999999999998</v>
      </c>
      <c r="H82" s="86">
        <f t="shared" si="16"/>
        <v>0.74519999999999997</v>
      </c>
      <c r="I82" s="124">
        <f t="shared" si="17"/>
        <v>0.48999999999999994</v>
      </c>
      <c r="J82" s="86">
        <f t="shared" si="21"/>
        <v>0.24009999999999992</v>
      </c>
      <c r="K82" s="86">
        <f t="shared" si="18"/>
        <v>4.5618999999999987</v>
      </c>
      <c r="L82" s="86">
        <f t="shared" si="19"/>
        <v>22.089199999999995</v>
      </c>
    </row>
    <row r="83" spans="1:12" x14ac:dyDescent="0.25">
      <c r="A83" s="87"/>
      <c r="B83" s="87"/>
      <c r="C83" s="126"/>
      <c r="D83" s="87"/>
      <c r="E83" s="87"/>
      <c r="F83" s="88">
        <f>SUM(F8:F82)</f>
        <v>11.058400000000008</v>
      </c>
      <c r="G83" s="88">
        <f>SUM(G8:G82)</f>
        <v>62.295100000000012</v>
      </c>
      <c r="H83" s="88">
        <f>SUM(H8:H82)</f>
        <v>1391.0335000000009</v>
      </c>
      <c r="I83" s="126"/>
      <c r="J83" s="88">
        <f>SUM(J8:J82)</f>
        <v>6.2743999999999964</v>
      </c>
      <c r="K83" s="86">
        <f>SUM(K8:K82)</f>
        <v>43.639100000000006</v>
      </c>
      <c r="L83" s="86">
        <f>SUM(L8:L82)</f>
        <v>765.10549999999978</v>
      </c>
    </row>
    <row r="84" spans="1:12" x14ac:dyDescent="0.25">
      <c r="A84" s="87"/>
      <c r="B84" s="87"/>
      <c r="C84" s="126"/>
      <c r="D84" s="87"/>
      <c r="E84" s="87"/>
      <c r="F84" s="87"/>
      <c r="G84" s="89">
        <f>SUM(G83/F83)</f>
        <v>5.6332832959560122</v>
      </c>
      <c r="H84" s="89">
        <f>SUM(H83/F83)</f>
        <v>125.78976162916877</v>
      </c>
      <c r="I84" s="126"/>
      <c r="J84" s="87"/>
      <c r="K84" s="89">
        <f>SUM(K83/J83)</f>
        <v>6.9551032768073489</v>
      </c>
      <c r="L84" s="89">
        <f>SUM(L83/J83)</f>
        <v>121.940823026903</v>
      </c>
    </row>
    <row r="85" spans="1:12" x14ac:dyDescent="0.25">
      <c r="I85" s="128"/>
      <c r="J85" s="27"/>
      <c r="K85" s="27"/>
      <c r="L85" s="27"/>
    </row>
  </sheetData>
  <mergeCells count="3">
    <mergeCell ref="F6:F7"/>
    <mergeCell ref="A6:A7"/>
    <mergeCell ref="B6:B7"/>
  </mergeCells>
  <pageMargins left="0.7" right="0.7" top="0.75" bottom="0.75" header="0.3" footer="0.3"/>
  <pageSetup paperSize="9" scale="80" orientation="landscape" horizontalDpi="4294967293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AH86"/>
  <sheetViews>
    <sheetView topLeftCell="C1" zoomScaleNormal="100" workbookViewId="0">
      <selection activeCell="I8" sqref="I8"/>
    </sheetView>
  </sheetViews>
  <sheetFormatPr defaultRowHeight="15" x14ac:dyDescent="0.25"/>
  <cols>
    <col min="1" max="2" width="4.42578125" style="81" customWidth="1"/>
    <col min="3" max="3" width="14.140625" style="81" customWidth="1"/>
    <col min="4" max="4" width="3.7109375" style="81" bestFit="1" customWidth="1"/>
    <col min="5" max="5" width="19" style="81" customWidth="1"/>
    <col min="6" max="6" width="8" style="81" customWidth="1"/>
    <col min="7" max="7" width="6.140625" style="81" customWidth="1"/>
    <col min="8" max="8" width="8.7109375" customWidth="1"/>
    <col min="9" max="9" width="33.42578125" style="91" bestFit="1" customWidth="1"/>
    <col min="10" max="11" width="6.28515625" customWidth="1"/>
    <col min="12" max="12" width="7.140625" customWidth="1"/>
    <col min="13" max="13" width="19.28515625" customWidth="1"/>
    <col min="14" max="14" width="0.28515625" customWidth="1"/>
    <col min="15" max="15" width="15.5703125" customWidth="1"/>
    <col min="16" max="16" width="1.42578125" customWidth="1"/>
    <col min="17" max="17" width="10.28515625" customWidth="1"/>
    <col min="18" max="18" width="14.140625" customWidth="1"/>
  </cols>
  <sheetData>
    <row r="4" spans="1:34" x14ac:dyDescent="0.25">
      <c r="R4" s="2"/>
      <c r="S4" s="2"/>
      <c r="T4" s="2"/>
      <c r="U4" s="2"/>
      <c r="V4" s="2"/>
      <c r="W4" s="2"/>
    </row>
    <row r="5" spans="1:34" ht="15.75" thickBot="1" x14ac:dyDescent="0.3">
      <c r="R5" s="38"/>
      <c r="S5" s="38"/>
      <c r="T5" s="38"/>
      <c r="U5" s="38"/>
      <c r="V5" s="38"/>
      <c r="W5" s="38"/>
    </row>
    <row r="6" spans="1:34" ht="15.75" customHeight="1" thickTop="1" x14ac:dyDescent="0.25">
      <c r="A6" s="172" t="s">
        <v>21</v>
      </c>
      <c r="B6" s="172" t="s">
        <v>22</v>
      </c>
      <c r="C6" s="178" t="s">
        <v>26</v>
      </c>
      <c r="D6" s="180" t="s">
        <v>28</v>
      </c>
      <c r="E6" s="180"/>
      <c r="F6" s="163"/>
      <c r="G6" s="94"/>
      <c r="H6" s="82"/>
      <c r="I6" s="176" t="s">
        <v>27</v>
      </c>
      <c r="J6" s="82"/>
      <c r="K6" s="82"/>
      <c r="L6" s="82"/>
      <c r="M6" s="175" t="s">
        <v>35</v>
      </c>
      <c r="N6" s="175"/>
      <c r="O6" s="175" t="s">
        <v>36</v>
      </c>
      <c r="P6" s="175"/>
      <c r="Q6" s="167" t="s">
        <v>37</v>
      </c>
    </row>
    <row r="7" spans="1:34" ht="23.25" customHeight="1" x14ac:dyDescent="0.25">
      <c r="A7" s="173"/>
      <c r="B7" s="173"/>
      <c r="C7" s="179"/>
      <c r="D7" s="84" t="s">
        <v>33</v>
      </c>
      <c r="E7" s="84" t="s">
        <v>34</v>
      </c>
      <c r="F7" s="174"/>
      <c r="G7" s="95"/>
      <c r="H7" s="96"/>
      <c r="I7" s="177"/>
      <c r="J7" s="96"/>
      <c r="K7" s="96"/>
      <c r="L7" s="96"/>
      <c r="M7" s="131"/>
      <c r="N7" s="131"/>
      <c r="O7" s="131"/>
      <c r="P7" s="131"/>
      <c r="Q7" s="168"/>
      <c r="S7" s="90" t="s">
        <v>127</v>
      </c>
    </row>
    <row r="8" spans="1:34" x14ac:dyDescent="0.25">
      <c r="A8" s="92">
        <v>0.5</v>
      </c>
      <c r="B8" s="92">
        <v>0.5</v>
      </c>
      <c r="C8" s="92">
        <f>SUM(A8^2)</f>
        <v>0.25</v>
      </c>
      <c r="D8" s="61">
        <v>0</v>
      </c>
      <c r="E8" s="61">
        <v>130</v>
      </c>
      <c r="F8" s="110">
        <f>SUM(C8*C8)</f>
        <v>6.25E-2</v>
      </c>
      <c r="G8" s="109">
        <f>SUM(F8*D8)</f>
        <v>0</v>
      </c>
      <c r="H8" s="86">
        <f>SUM(E8*F8)</f>
        <v>8.125</v>
      </c>
      <c r="I8" s="92">
        <f>SUM(B8^2)</f>
        <v>0.25</v>
      </c>
      <c r="J8" s="86">
        <f>SUM(I8*I8)</f>
        <v>6.25E-2</v>
      </c>
      <c r="K8" s="86">
        <f>SUM(J8*D8)</f>
        <v>0</v>
      </c>
      <c r="L8" s="86">
        <f>SUM(J8*E8)</f>
        <v>8.125</v>
      </c>
      <c r="M8" s="170">
        <f>SUM((D8-G84)^2+(E8-H84)^2*F8)</f>
        <v>32.841762388698257</v>
      </c>
      <c r="N8" s="170"/>
      <c r="O8" s="171">
        <f>SUM((D8-K84)^2+(E8-L84)^2*J8)</f>
        <v>838.93116158466012</v>
      </c>
      <c r="P8" s="171"/>
      <c r="Q8" s="86">
        <f>SUM(M8+O8)</f>
        <v>871.77292397335839</v>
      </c>
      <c r="R8">
        <v>1</v>
      </c>
      <c r="V8" s="120" t="s">
        <v>134</v>
      </c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</row>
    <row r="9" spans="1:34" x14ac:dyDescent="0.25">
      <c r="A9" s="92">
        <v>0.7</v>
      </c>
      <c r="B9" s="92">
        <v>0.3</v>
      </c>
      <c r="C9" s="92">
        <f t="shared" ref="C9:C72" si="0">SUM(A9^2)</f>
        <v>0.48999999999999994</v>
      </c>
      <c r="D9" s="53">
        <v>0</v>
      </c>
      <c r="E9" s="53">
        <v>140</v>
      </c>
      <c r="F9" s="97">
        <f t="shared" ref="F9:F72" si="1">SUM(C9*C9)</f>
        <v>0.24009999999999992</v>
      </c>
      <c r="G9" s="97">
        <f t="shared" ref="G9:G72" si="2">SUM(F9*D9)</f>
        <v>0</v>
      </c>
      <c r="H9" s="86">
        <f t="shared" ref="H9:H72" si="3">SUM(E9*F9)</f>
        <v>33.61399999999999</v>
      </c>
      <c r="I9" s="92">
        <f t="shared" ref="I9:I72" si="4">SUM(B9^2)</f>
        <v>0.09</v>
      </c>
      <c r="J9" s="86">
        <f t="shared" ref="J9:J72" si="5">SUM(I9*I9)</f>
        <v>8.0999999999999996E-3</v>
      </c>
      <c r="K9" s="86">
        <f t="shared" ref="K9:K72" si="6">SUM(J9*D9)</f>
        <v>0</v>
      </c>
      <c r="L9" s="86">
        <f t="shared" ref="L9:L72" si="7">SUM(J9*E9)</f>
        <v>1.1339999999999999</v>
      </c>
      <c r="M9" s="169">
        <f>SUM((D9-G84)^2+(E9-H84)^2*F9)</f>
        <v>80.217483673355247</v>
      </c>
      <c r="N9" s="169"/>
      <c r="O9" s="169">
        <f>SUM((D9-K84)^2+(E9-L84)^2*J9)</f>
        <v>169.85946345045528</v>
      </c>
      <c r="P9" s="169"/>
      <c r="Q9" s="86">
        <f t="shared" ref="Q9:Q72" si="8">SUM(M9+O9)</f>
        <v>250.07694712381053</v>
      </c>
      <c r="R9">
        <v>1</v>
      </c>
      <c r="V9" s="120" t="s">
        <v>135</v>
      </c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</row>
    <row r="10" spans="1:34" x14ac:dyDescent="0.25">
      <c r="A10" s="92">
        <v>0.3</v>
      </c>
      <c r="B10" s="92">
        <v>0.7</v>
      </c>
      <c r="C10" s="92">
        <f t="shared" si="0"/>
        <v>0.09</v>
      </c>
      <c r="D10" s="53">
        <v>0</v>
      </c>
      <c r="E10" s="53">
        <v>136</v>
      </c>
      <c r="F10" s="97">
        <f t="shared" si="1"/>
        <v>8.0999999999999996E-3</v>
      </c>
      <c r="G10" s="97">
        <f t="shared" si="2"/>
        <v>0</v>
      </c>
      <c r="H10" s="86">
        <f t="shared" si="3"/>
        <v>1.1015999999999999</v>
      </c>
      <c r="I10" s="92">
        <f t="shared" si="4"/>
        <v>0.48999999999999994</v>
      </c>
      <c r="J10" s="86">
        <f t="shared" si="5"/>
        <v>0.24009999999999992</v>
      </c>
      <c r="K10" s="86">
        <f t="shared" si="6"/>
        <v>0</v>
      </c>
      <c r="L10" s="86">
        <f t="shared" si="7"/>
        <v>32.65359999999999</v>
      </c>
      <c r="M10" s="169">
        <f>SUM((D10-G84)^2+(E10-H84)^2*F10)</f>
        <v>32.578297329969509</v>
      </c>
      <c r="N10" s="169"/>
      <c r="O10" s="169">
        <f>SUM((D10-K84)^2+(E10-L84)^2*J10)</f>
        <v>3418.0646861863888</v>
      </c>
      <c r="P10" s="169"/>
      <c r="Q10" s="86">
        <f t="shared" si="8"/>
        <v>3450.6429835163585</v>
      </c>
      <c r="R10">
        <v>1</v>
      </c>
    </row>
    <row r="11" spans="1:34" x14ac:dyDescent="0.25">
      <c r="A11" s="92">
        <v>0.8</v>
      </c>
      <c r="B11" s="92">
        <v>0.2</v>
      </c>
      <c r="C11" s="92">
        <f t="shared" si="0"/>
        <v>0.64000000000000012</v>
      </c>
      <c r="D11" s="53">
        <v>0</v>
      </c>
      <c r="E11" s="53">
        <v>140</v>
      </c>
      <c r="F11" s="97">
        <f t="shared" si="1"/>
        <v>0.40960000000000019</v>
      </c>
      <c r="G11" s="97">
        <f t="shared" si="2"/>
        <v>0</v>
      </c>
      <c r="H11" s="86">
        <f t="shared" si="3"/>
        <v>57.344000000000023</v>
      </c>
      <c r="I11" s="92">
        <f t="shared" si="4"/>
        <v>4.0000000000000008E-2</v>
      </c>
      <c r="J11" s="86">
        <f t="shared" si="5"/>
        <v>1.6000000000000007E-3</v>
      </c>
      <c r="K11" s="86">
        <f t="shared" si="6"/>
        <v>0</v>
      </c>
      <c r="L11" s="86">
        <f t="shared" si="7"/>
        <v>0.22400000000000009</v>
      </c>
      <c r="M11" s="169">
        <f>SUM((D11-G84)^2+(E11-H84)^2*F11)</f>
        <v>114.44476691057091</v>
      </c>
      <c r="N11" s="169"/>
      <c r="O11" s="169">
        <f>SUM((D11-K84)^2+(E11-L84)^2*J11)</f>
        <v>72.370696526246249</v>
      </c>
      <c r="P11" s="169"/>
      <c r="Q11" s="86">
        <f t="shared" si="8"/>
        <v>186.81546343681714</v>
      </c>
      <c r="R11">
        <v>2</v>
      </c>
    </row>
    <row r="12" spans="1:34" x14ac:dyDescent="0.25">
      <c r="A12" s="92">
        <v>0.6</v>
      </c>
      <c r="B12" s="92">
        <v>0.4</v>
      </c>
      <c r="C12" s="92">
        <f t="shared" si="0"/>
        <v>0.36</v>
      </c>
      <c r="D12" s="53">
        <v>0</v>
      </c>
      <c r="E12" s="53">
        <v>132</v>
      </c>
      <c r="F12" s="97">
        <f t="shared" si="1"/>
        <v>0.12959999999999999</v>
      </c>
      <c r="G12" s="97">
        <f t="shared" si="2"/>
        <v>0</v>
      </c>
      <c r="H12" s="86">
        <f t="shared" si="3"/>
        <v>17.107199999999999</v>
      </c>
      <c r="I12" s="92">
        <f t="shared" si="4"/>
        <v>0.16000000000000003</v>
      </c>
      <c r="J12" s="86">
        <f t="shared" si="5"/>
        <v>2.5600000000000012E-2</v>
      </c>
      <c r="K12" s="86">
        <f t="shared" si="6"/>
        <v>0</v>
      </c>
      <c r="L12" s="86">
        <f t="shared" si="7"/>
        <v>3.3792000000000018</v>
      </c>
      <c r="M12" s="169">
        <f>SUM((D12-G84)^2+(E12-H84)^2*F12)</f>
        <v>36.732171749178811</v>
      </c>
      <c r="N12" s="169"/>
      <c r="O12" s="169">
        <f>SUM((D12-K84)^2+(E12-L84)^2*J12)</f>
        <v>383.8049605175683</v>
      </c>
      <c r="P12" s="169"/>
      <c r="Q12" s="86">
        <f t="shared" si="8"/>
        <v>420.53713226674711</v>
      </c>
      <c r="R12">
        <v>1</v>
      </c>
      <c r="V12" t="s">
        <v>136</v>
      </c>
    </row>
    <row r="13" spans="1:34" x14ac:dyDescent="0.25">
      <c r="A13" s="92">
        <v>0.8</v>
      </c>
      <c r="B13" s="92">
        <v>0.2</v>
      </c>
      <c r="C13" s="92">
        <f t="shared" si="0"/>
        <v>0.64000000000000012</v>
      </c>
      <c r="D13" s="53">
        <v>1</v>
      </c>
      <c r="E13" s="53">
        <v>180</v>
      </c>
      <c r="F13" s="97">
        <f t="shared" si="1"/>
        <v>0.40960000000000019</v>
      </c>
      <c r="G13" s="97">
        <f t="shared" si="2"/>
        <v>0.40960000000000019</v>
      </c>
      <c r="H13" s="86">
        <f t="shared" si="3"/>
        <v>73.728000000000037</v>
      </c>
      <c r="I13" s="92">
        <f t="shared" si="4"/>
        <v>4.0000000000000008E-2</v>
      </c>
      <c r="J13" s="86">
        <f t="shared" si="5"/>
        <v>1.6000000000000007E-3</v>
      </c>
      <c r="K13" s="86">
        <f t="shared" si="6"/>
        <v>1.6000000000000007E-3</v>
      </c>
      <c r="L13" s="86">
        <f t="shared" si="7"/>
        <v>0.28800000000000014</v>
      </c>
      <c r="M13" s="169">
        <f>SUM((D13-G84)^2+(E13-H84)^2*F13)</f>
        <v>1225.1792912540573</v>
      </c>
      <c r="N13" s="169"/>
      <c r="O13" s="169">
        <f>SUM((D13-K84)^2+(E13-L84)^2*J13)</f>
        <v>77.696321234046223</v>
      </c>
      <c r="P13" s="169"/>
      <c r="Q13" s="86">
        <f t="shared" si="8"/>
        <v>1302.8756124881036</v>
      </c>
      <c r="R13">
        <v>2</v>
      </c>
    </row>
    <row r="14" spans="1:34" x14ac:dyDescent="0.25">
      <c r="A14" s="92">
        <v>0.4</v>
      </c>
      <c r="B14" s="92">
        <v>0.6</v>
      </c>
      <c r="C14" s="92">
        <f t="shared" si="0"/>
        <v>0.16000000000000003</v>
      </c>
      <c r="D14" s="53">
        <v>1</v>
      </c>
      <c r="E14" s="53">
        <v>183</v>
      </c>
      <c r="F14" s="97">
        <f t="shared" si="1"/>
        <v>2.5600000000000012E-2</v>
      </c>
      <c r="G14" s="97">
        <f t="shared" si="2"/>
        <v>2.5600000000000012E-2</v>
      </c>
      <c r="H14" s="86">
        <f t="shared" si="3"/>
        <v>4.6848000000000019</v>
      </c>
      <c r="I14" s="92">
        <f t="shared" si="4"/>
        <v>0.36</v>
      </c>
      <c r="J14" s="86">
        <f t="shared" si="5"/>
        <v>0.12959999999999999</v>
      </c>
      <c r="K14" s="86">
        <f t="shared" si="6"/>
        <v>0.12959999999999999</v>
      </c>
      <c r="L14" s="86">
        <f t="shared" si="7"/>
        <v>23.716799999999999</v>
      </c>
      <c r="M14" s="169">
        <f>SUM((D14-G84)^2+(E14-H84)^2*F14)</f>
        <v>105.25640528643672</v>
      </c>
      <c r="N14" s="169"/>
      <c r="O14" s="169">
        <f>SUM((D14-K84)^2+(E14-L84)^2*J14)</f>
        <v>3583.8426918755054</v>
      </c>
      <c r="P14" s="169"/>
      <c r="Q14" s="86">
        <f t="shared" si="8"/>
        <v>3689.0990971619422</v>
      </c>
    </row>
    <row r="15" spans="1:34" x14ac:dyDescent="0.25">
      <c r="A15" s="92">
        <v>0.6</v>
      </c>
      <c r="B15" s="92">
        <v>0.4</v>
      </c>
      <c r="C15" s="92">
        <f t="shared" si="0"/>
        <v>0.36</v>
      </c>
      <c r="D15" s="53">
        <v>1</v>
      </c>
      <c r="E15" s="53">
        <v>190</v>
      </c>
      <c r="F15" s="97">
        <f t="shared" si="1"/>
        <v>0.12959999999999999</v>
      </c>
      <c r="G15" s="97">
        <f t="shared" si="2"/>
        <v>0.12959999999999999</v>
      </c>
      <c r="H15" s="86">
        <f t="shared" si="3"/>
        <v>24.623999999999999</v>
      </c>
      <c r="I15" s="92">
        <f t="shared" si="4"/>
        <v>0.16000000000000003</v>
      </c>
      <c r="J15" s="86">
        <f t="shared" si="5"/>
        <v>2.5600000000000012E-2</v>
      </c>
      <c r="K15" s="86">
        <f t="shared" si="6"/>
        <v>2.5600000000000012E-2</v>
      </c>
      <c r="L15" s="86">
        <f t="shared" si="7"/>
        <v>4.8640000000000025</v>
      </c>
      <c r="M15" s="169">
        <f>SUM((D15-G84)^2+(E15-H84)^2*F15)</f>
        <v>555.80224472899511</v>
      </c>
      <c r="N15" s="169"/>
      <c r="O15" s="169">
        <f>SUM((D15-K84)^2+(E15-L84)^2*J15)</f>
        <v>796.93563922877365</v>
      </c>
      <c r="P15" s="169"/>
      <c r="Q15" s="86">
        <f t="shared" si="8"/>
        <v>1352.7378839577686</v>
      </c>
    </row>
    <row r="16" spans="1:34" x14ac:dyDescent="0.25">
      <c r="A16" s="92">
        <v>0.3</v>
      </c>
      <c r="B16" s="92">
        <v>0.7</v>
      </c>
      <c r="C16" s="92">
        <f t="shared" si="0"/>
        <v>0.09</v>
      </c>
      <c r="D16" s="53">
        <v>1</v>
      </c>
      <c r="E16" s="53">
        <v>189</v>
      </c>
      <c r="F16" s="97">
        <f t="shared" si="1"/>
        <v>8.0999999999999996E-3</v>
      </c>
      <c r="G16" s="97">
        <f t="shared" si="2"/>
        <v>8.0999999999999996E-3</v>
      </c>
      <c r="H16" s="86">
        <f t="shared" si="3"/>
        <v>1.5308999999999999</v>
      </c>
      <c r="I16" s="92">
        <f t="shared" si="4"/>
        <v>0.48999999999999994</v>
      </c>
      <c r="J16" s="86">
        <f t="shared" si="5"/>
        <v>0.24009999999999992</v>
      </c>
      <c r="K16" s="86">
        <f t="shared" si="6"/>
        <v>0.24009999999999992</v>
      </c>
      <c r="L16" s="86">
        <f t="shared" si="7"/>
        <v>45.378899999999987</v>
      </c>
      <c r="M16" s="169">
        <f>SUM((D16-G84)^2+(E16-H84)^2*F16)</f>
        <v>53.831141403253177</v>
      </c>
      <c r="N16" s="169"/>
      <c r="O16" s="169">
        <f>SUM((D16-K84)^2+(E16-L84)^2*J16)</f>
        <v>7094.6625976152709</v>
      </c>
      <c r="P16" s="169"/>
      <c r="Q16" s="86">
        <f t="shared" si="8"/>
        <v>7148.4937390185241</v>
      </c>
    </row>
    <row r="17" spans="1:17" x14ac:dyDescent="0.25">
      <c r="A17" s="92">
        <v>0.6</v>
      </c>
      <c r="B17" s="92">
        <v>0.4</v>
      </c>
      <c r="C17" s="92">
        <f t="shared" si="0"/>
        <v>0.36</v>
      </c>
      <c r="D17" s="53">
        <v>1</v>
      </c>
      <c r="E17" s="53">
        <v>189</v>
      </c>
      <c r="F17" s="97">
        <f t="shared" si="1"/>
        <v>0.12959999999999999</v>
      </c>
      <c r="G17" s="97">
        <f t="shared" si="2"/>
        <v>0.12959999999999999</v>
      </c>
      <c r="H17" s="86">
        <f t="shared" si="3"/>
        <v>24.494399999999999</v>
      </c>
      <c r="I17" s="92">
        <f t="shared" si="4"/>
        <v>0.16000000000000003</v>
      </c>
      <c r="J17" s="86">
        <f t="shared" si="5"/>
        <v>2.5600000000000012E-2</v>
      </c>
      <c r="K17" s="86">
        <f t="shared" si="6"/>
        <v>2.5600000000000012E-2</v>
      </c>
      <c r="L17" s="86">
        <f t="shared" si="7"/>
        <v>4.8384000000000018</v>
      </c>
      <c r="M17" s="169">
        <f>SUM((D17-G84)^2+(E17-H84)^2*F17)</f>
        <v>539.28855094327571</v>
      </c>
      <c r="N17" s="169"/>
      <c r="O17" s="169">
        <f>SUM((D17-K84)^2+(E17-L84)^2*J17)</f>
        <v>788.13090672420776</v>
      </c>
      <c r="P17" s="169"/>
      <c r="Q17" s="86">
        <f t="shared" si="8"/>
        <v>1327.4194576674836</v>
      </c>
    </row>
    <row r="18" spans="1:17" x14ac:dyDescent="0.25">
      <c r="A18" s="92">
        <v>0.7</v>
      </c>
      <c r="B18" s="92">
        <v>0.3</v>
      </c>
      <c r="C18" s="92">
        <f t="shared" si="0"/>
        <v>0.48999999999999994</v>
      </c>
      <c r="D18" s="53">
        <v>1</v>
      </c>
      <c r="E18" s="53">
        <v>181</v>
      </c>
      <c r="F18" s="97">
        <f t="shared" si="1"/>
        <v>0.24009999999999992</v>
      </c>
      <c r="G18" s="97">
        <f t="shared" si="2"/>
        <v>0.24009999999999992</v>
      </c>
      <c r="H18" s="86">
        <f t="shared" si="3"/>
        <v>43.458099999999988</v>
      </c>
      <c r="I18" s="92">
        <f t="shared" si="4"/>
        <v>0.09</v>
      </c>
      <c r="J18" s="86">
        <f t="shared" si="5"/>
        <v>8.0999999999999996E-3</v>
      </c>
      <c r="K18" s="86">
        <f t="shared" si="6"/>
        <v>8.0999999999999996E-3</v>
      </c>
      <c r="L18" s="86">
        <f t="shared" si="7"/>
        <v>1.4661</v>
      </c>
      <c r="M18" s="169">
        <f>SUM((D18-G84)^2+(E18-H84)^2*F18)</f>
        <v>753.3330321740425</v>
      </c>
      <c r="N18" s="169"/>
      <c r="O18" s="169">
        <f>SUM((D18-K84)^2+(E18-L84)^2*J18)</f>
        <v>251.90822505177505</v>
      </c>
      <c r="P18" s="169"/>
      <c r="Q18" s="86">
        <f t="shared" si="8"/>
        <v>1005.2412572258175</v>
      </c>
    </row>
    <row r="19" spans="1:17" x14ac:dyDescent="0.25">
      <c r="A19" s="92">
        <v>0.3</v>
      </c>
      <c r="B19" s="92">
        <v>0.7</v>
      </c>
      <c r="C19" s="92">
        <f t="shared" si="0"/>
        <v>0.09</v>
      </c>
      <c r="D19" s="53">
        <v>1</v>
      </c>
      <c r="E19" s="53">
        <v>180</v>
      </c>
      <c r="F19" s="97">
        <f t="shared" si="1"/>
        <v>8.0999999999999996E-3</v>
      </c>
      <c r="G19" s="97">
        <f t="shared" si="2"/>
        <v>8.0999999999999996E-3</v>
      </c>
      <c r="H19" s="86">
        <f t="shared" si="3"/>
        <v>1.458</v>
      </c>
      <c r="I19" s="92">
        <f t="shared" si="4"/>
        <v>0.48999999999999994</v>
      </c>
      <c r="J19" s="86">
        <f t="shared" si="5"/>
        <v>0.24009999999999992</v>
      </c>
      <c r="K19" s="86">
        <f t="shared" si="6"/>
        <v>0.24009999999999992</v>
      </c>
      <c r="L19" s="86">
        <f t="shared" si="7"/>
        <v>43.217999999999989</v>
      </c>
      <c r="M19" s="169">
        <f>SUM((D19-G84)^2+(E19-H84)^2*F19)</f>
        <v>45.27118864878598</v>
      </c>
      <c r="N19" s="169"/>
      <c r="O19" s="169">
        <f>SUM((D19-K84)^2+(E19-L84)^2*J19)</f>
        <v>6373.0627511654129</v>
      </c>
      <c r="P19" s="169"/>
      <c r="Q19" s="86">
        <f t="shared" si="8"/>
        <v>6418.3339398141989</v>
      </c>
    </row>
    <row r="20" spans="1:17" x14ac:dyDescent="0.25">
      <c r="A20" s="92">
        <v>0.8</v>
      </c>
      <c r="B20" s="92">
        <v>0.2</v>
      </c>
      <c r="C20" s="92">
        <f t="shared" si="0"/>
        <v>0.64000000000000012</v>
      </c>
      <c r="D20" s="53">
        <v>1</v>
      </c>
      <c r="E20" s="53">
        <v>179</v>
      </c>
      <c r="F20" s="97">
        <f t="shared" si="1"/>
        <v>0.40960000000000019</v>
      </c>
      <c r="G20" s="97">
        <f t="shared" si="2"/>
        <v>0.40960000000000019</v>
      </c>
      <c r="H20" s="86">
        <f t="shared" si="3"/>
        <v>73.31840000000004</v>
      </c>
      <c r="I20" s="92">
        <f t="shared" si="4"/>
        <v>4.0000000000000008E-2</v>
      </c>
      <c r="J20" s="86">
        <f t="shared" si="5"/>
        <v>1.6000000000000007E-3</v>
      </c>
      <c r="K20" s="86">
        <f t="shared" si="6"/>
        <v>1.6000000000000007E-3</v>
      </c>
      <c r="L20" s="86">
        <f t="shared" si="7"/>
        <v>0.28640000000000015</v>
      </c>
      <c r="M20" s="169">
        <f t="shared" ref="M20" si="9">SUM((D20-G90)^2+(E20-H90)^2*F20)</f>
        <v>13124.993600000005</v>
      </c>
      <c r="N20" s="169"/>
      <c r="O20" s="169">
        <f>SUM((D20-K84)^2+(E20-L84)^2*J20)</f>
        <v>77.178025452510852</v>
      </c>
      <c r="P20" s="169"/>
      <c r="Q20" s="86">
        <f t="shared" si="8"/>
        <v>13202.171625452516</v>
      </c>
    </row>
    <row r="21" spans="1:17" x14ac:dyDescent="0.25">
      <c r="A21" s="92">
        <v>0.6</v>
      </c>
      <c r="B21" s="92">
        <v>0.4</v>
      </c>
      <c r="C21" s="92">
        <f t="shared" si="0"/>
        <v>0.36</v>
      </c>
      <c r="D21" s="53">
        <v>1</v>
      </c>
      <c r="E21" s="53">
        <v>179</v>
      </c>
      <c r="F21" s="97">
        <f t="shared" si="1"/>
        <v>0.12959999999999999</v>
      </c>
      <c r="G21" s="97">
        <f t="shared" si="2"/>
        <v>0.12959999999999999</v>
      </c>
      <c r="H21" s="86">
        <f t="shared" si="3"/>
        <v>23.198399999999999</v>
      </c>
      <c r="I21" s="92">
        <f t="shared" si="4"/>
        <v>0.16000000000000003</v>
      </c>
      <c r="J21" s="86">
        <f t="shared" si="5"/>
        <v>2.5600000000000012E-2</v>
      </c>
      <c r="K21" s="86">
        <f t="shared" si="6"/>
        <v>2.5600000000000012E-2</v>
      </c>
      <c r="L21" s="86">
        <f t="shared" si="7"/>
        <v>4.5824000000000025</v>
      </c>
      <c r="M21" s="169">
        <f>SUM((D21-G84)^2+(E21-H84)^2*F21)</f>
        <v>388.4076130860812</v>
      </c>
      <c r="N21" s="169"/>
      <c r="O21" s="169">
        <f>SUM((D21-K84)^2+(E21-L84)^2*J21)</f>
        <v>702.89958167854923</v>
      </c>
      <c r="P21" s="169"/>
      <c r="Q21" s="86">
        <f t="shared" si="8"/>
        <v>1091.3071947646304</v>
      </c>
    </row>
    <row r="22" spans="1:17" x14ac:dyDescent="0.25">
      <c r="A22" s="92">
        <v>0.8</v>
      </c>
      <c r="B22" s="92">
        <v>0.2</v>
      </c>
      <c r="C22" s="92">
        <f t="shared" si="0"/>
        <v>0.64000000000000012</v>
      </c>
      <c r="D22" s="53">
        <v>1</v>
      </c>
      <c r="E22" s="53">
        <v>180</v>
      </c>
      <c r="F22" s="97">
        <f t="shared" si="1"/>
        <v>0.40960000000000019</v>
      </c>
      <c r="G22" s="97">
        <f t="shared" si="2"/>
        <v>0.40960000000000019</v>
      </c>
      <c r="H22" s="86">
        <f t="shared" si="3"/>
        <v>73.728000000000037</v>
      </c>
      <c r="I22" s="92">
        <f t="shared" si="4"/>
        <v>4.0000000000000008E-2</v>
      </c>
      <c r="J22" s="86">
        <f t="shared" si="5"/>
        <v>1.6000000000000007E-3</v>
      </c>
      <c r="K22" s="86">
        <f t="shared" si="6"/>
        <v>1.6000000000000007E-3</v>
      </c>
      <c r="L22" s="86">
        <f t="shared" si="7"/>
        <v>0.28800000000000014</v>
      </c>
      <c r="M22" s="169">
        <f>SUM((D22-G84)^2+(E22-H84)^2*F22)</f>
        <v>1225.1792912540573</v>
      </c>
      <c r="N22" s="169"/>
      <c r="O22" s="169">
        <f>SUM((D22-K84)^2+(E22-L84)^2*J22)</f>
        <v>77.696321234046223</v>
      </c>
      <c r="P22" s="169"/>
      <c r="Q22" s="86">
        <f t="shared" si="8"/>
        <v>1302.8756124881036</v>
      </c>
    </row>
    <row r="23" spans="1:17" x14ac:dyDescent="0.25">
      <c r="A23" s="92">
        <v>0.4</v>
      </c>
      <c r="B23" s="92">
        <v>0.6</v>
      </c>
      <c r="C23" s="92">
        <f t="shared" si="0"/>
        <v>0.16000000000000003</v>
      </c>
      <c r="D23" s="53">
        <v>1</v>
      </c>
      <c r="E23" s="53">
        <v>175</v>
      </c>
      <c r="F23" s="97">
        <f t="shared" si="1"/>
        <v>2.5600000000000012E-2</v>
      </c>
      <c r="G23" s="97">
        <f t="shared" si="2"/>
        <v>2.5600000000000012E-2</v>
      </c>
      <c r="H23" s="86">
        <f t="shared" si="3"/>
        <v>4.4800000000000022</v>
      </c>
      <c r="I23" s="92">
        <f t="shared" si="4"/>
        <v>0.36</v>
      </c>
      <c r="J23" s="86">
        <f t="shared" si="5"/>
        <v>0.12959999999999999</v>
      </c>
      <c r="K23" s="86">
        <f t="shared" si="6"/>
        <v>0.12959999999999999</v>
      </c>
      <c r="L23" s="86">
        <f t="shared" si="7"/>
        <v>22.68</v>
      </c>
      <c r="M23" s="169">
        <f>SUM((D23-G84)^2+(E23-H84)^2*F23)</f>
        <v>83.461491649744232</v>
      </c>
      <c r="N23" s="169"/>
      <c r="O23" s="169">
        <f>SUM((D23-K84)^2+(E23-L84)^2*J23)</f>
        <v>3249.0238254405886</v>
      </c>
      <c r="P23" s="169"/>
      <c r="Q23" s="86">
        <f t="shared" si="8"/>
        <v>3332.485317090333</v>
      </c>
    </row>
    <row r="24" spans="1:17" x14ac:dyDescent="0.25">
      <c r="A24" s="92">
        <v>0.6</v>
      </c>
      <c r="B24" s="92">
        <v>0.4</v>
      </c>
      <c r="C24" s="92">
        <f t="shared" si="0"/>
        <v>0.36</v>
      </c>
      <c r="D24" s="53">
        <v>1</v>
      </c>
      <c r="E24" s="53">
        <v>175</v>
      </c>
      <c r="F24" s="97">
        <f t="shared" si="1"/>
        <v>0.12959999999999999</v>
      </c>
      <c r="G24" s="97">
        <f t="shared" si="2"/>
        <v>0.12959999999999999</v>
      </c>
      <c r="H24" s="86">
        <f t="shared" si="3"/>
        <v>22.68</v>
      </c>
      <c r="I24" s="92">
        <f t="shared" si="4"/>
        <v>0.16000000000000003</v>
      </c>
      <c r="J24" s="86">
        <f t="shared" si="5"/>
        <v>2.5600000000000012E-2</v>
      </c>
      <c r="K24" s="86">
        <f t="shared" si="6"/>
        <v>2.5600000000000012E-2</v>
      </c>
      <c r="L24" s="86">
        <f t="shared" si="7"/>
        <v>4.4800000000000022</v>
      </c>
      <c r="M24" s="169">
        <f>SUM((D24-G84)^2+(E24-H84)^2*F24)</f>
        <v>335.31283794320336</v>
      </c>
      <c r="N24" s="169"/>
      <c r="O24" s="169">
        <f>SUM((D24-K84)^2+(E24-L84)^2*J24)</f>
        <v>670.24065166028572</v>
      </c>
      <c r="P24" s="169"/>
      <c r="Q24" s="86">
        <f t="shared" si="8"/>
        <v>1005.5534896034891</v>
      </c>
    </row>
    <row r="25" spans="1:17" x14ac:dyDescent="0.25">
      <c r="A25" s="92">
        <v>0.3</v>
      </c>
      <c r="B25" s="92">
        <v>0.7</v>
      </c>
      <c r="C25" s="92">
        <f t="shared" si="0"/>
        <v>0.09</v>
      </c>
      <c r="D25" s="53">
        <v>1</v>
      </c>
      <c r="E25" s="53">
        <v>173</v>
      </c>
      <c r="F25" s="97">
        <f t="shared" si="1"/>
        <v>8.0999999999999996E-3</v>
      </c>
      <c r="G25" s="97">
        <f t="shared" si="2"/>
        <v>8.0999999999999996E-3</v>
      </c>
      <c r="H25" s="86">
        <f t="shared" si="3"/>
        <v>1.4013</v>
      </c>
      <c r="I25" s="92">
        <f t="shared" si="4"/>
        <v>0.48999999999999994</v>
      </c>
      <c r="J25" s="86">
        <f t="shared" si="5"/>
        <v>0.24009999999999992</v>
      </c>
      <c r="K25" s="86">
        <f t="shared" si="6"/>
        <v>0.24009999999999992</v>
      </c>
      <c r="L25" s="86">
        <f t="shared" si="7"/>
        <v>41.537299999999988</v>
      </c>
      <c r="M25" s="169">
        <f>SUM((D25-G84)^2+(E25-H84)^2*F25)</f>
        <v>39.520647617533726</v>
      </c>
      <c r="N25" s="169"/>
      <c r="O25" s="169">
        <f>SUM((D25-K84)^2+(E25-L84)^2*J25)</f>
        <v>5838.7096261488568</v>
      </c>
      <c r="P25" s="169"/>
      <c r="Q25" s="86">
        <f t="shared" si="8"/>
        <v>5878.2302737663904</v>
      </c>
    </row>
    <row r="26" spans="1:17" x14ac:dyDescent="0.25">
      <c r="A26" s="92">
        <v>0.6</v>
      </c>
      <c r="B26" s="92">
        <v>0.4</v>
      </c>
      <c r="C26" s="92">
        <f t="shared" si="0"/>
        <v>0.36</v>
      </c>
      <c r="D26" s="53">
        <v>1</v>
      </c>
      <c r="E26" s="53">
        <v>179</v>
      </c>
      <c r="F26" s="97">
        <f t="shared" si="1"/>
        <v>0.12959999999999999</v>
      </c>
      <c r="G26" s="97">
        <f t="shared" si="2"/>
        <v>0.12959999999999999</v>
      </c>
      <c r="H26" s="86">
        <f t="shared" si="3"/>
        <v>23.198399999999999</v>
      </c>
      <c r="I26" s="92">
        <f t="shared" si="4"/>
        <v>0.16000000000000003</v>
      </c>
      <c r="J26" s="86">
        <f t="shared" si="5"/>
        <v>2.5600000000000012E-2</v>
      </c>
      <c r="K26" s="86">
        <f t="shared" si="6"/>
        <v>2.5600000000000012E-2</v>
      </c>
      <c r="L26" s="86">
        <f t="shared" si="7"/>
        <v>4.5824000000000025</v>
      </c>
      <c r="M26" s="169">
        <f>SUM((D26-G84)^2+(E26-H84)^2*F26)</f>
        <v>388.4076130860812</v>
      </c>
      <c r="N26" s="169"/>
      <c r="O26" s="169">
        <f>SUM((D26-K84)^2+(E26-L84)^2*J26)</f>
        <v>702.89958167854923</v>
      </c>
      <c r="P26" s="169"/>
      <c r="Q26" s="86">
        <f t="shared" si="8"/>
        <v>1091.3071947646304</v>
      </c>
    </row>
    <row r="27" spans="1:17" x14ac:dyDescent="0.25">
      <c r="A27" s="92">
        <v>0.7</v>
      </c>
      <c r="B27" s="92">
        <v>0.3</v>
      </c>
      <c r="C27" s="92">
        <f t="shared" si="0"/>
        <v>0.48999999999999994</v>
      </c>
      <c r="D27" s="53">
        <v>1</v>
      </c>
      <c r="E27" s="53">
        <v>171</v>
      </c>
      <c r="F27" s="97">
        <f t="shared" si="1"/>
        <v>0.24009999999999992</v>
      </c>
      <c r="G27" s="97">
        <f t="shared" si="2"/>
        <v>0.24009999999999992</v>
      </c>
      <c r="H27" s="86">
        <f t="shared" si="3"/>
        <v>41.057099999999984</v>
      </c>
      <c r="I27" s="92">
        <f t="shared" si="4"/>
        <v>0.09</v>
      </c>
      <c r="J27" s="86">
        <f t="shared" si="5"/>
        <v>8.0999999999999996E-3</v>
      </c>
      <c r="K27" s="86">
        <f t="shared" si="6"/>
        <v>8.0999999999999996E-3</v>
      </c>
      <c r="L27" s="86">
        <f t="shared" si="7"/>
        <v>1.3851</v>
      </c>
      <c r="M27" s="169">
        <f>SUM((D27-G84)^2+(E27-H84)^2*F27)</f>
        <v>512.22346751731106</v>
      </c>
      <c r="N27" s="169"/>
      <c r="O27" s="169">
        <f>SUM((D27-K84)^2+(E27-L84)^2*J27)</f>
        <v>226.23650111154711</v>
      </c>
      <c r="P27" s="169"/>
      <c r="Q27" s="86">
        <f t="shared" si="8"/>
        <v>738.45996862885818</v>
      </c>
    </row>
    <row r="28" spans="1:17" x14ac:dyDescent="0.25">
      <c r="A28" s="92">
        <v>0.3</v>
      </c>
      <c r="B28" s="92">
        <v>0.7</v>
      </c>
      <c r="C28" s="92">
        <f t="shared" si="0"/>
        <v>0.09</v>
      </c>
      <c r="D28" s="53">
        <v>1</v>
      </c>
      <c r="E28" s="53">
        <v>171</v>
      </c>
      <c r="F28" s="97">
        <f t="shared" si="1"/>
        <v>8.0999999999999996E-3</v>
      </c>
      <c r="G28" s="97">
        <f t="shared" si="2"/>
        <v>8.0999999999999996E-3</v>
      </c>
      <c r="H28" s="86">
        <f t="shared" si="3"/>
        <v>1.3851</v>
      </c>
      <c r="I28" s="92">
        <f t="shared" si="4"/>
        <v>0.48999999999999994</v>
      </c>
      <c r="J28" s="86">
        <f t="shared" si="5"/>
        <v>0.24009999999999992</v>
      </c>
      <c r="K28" s="86">
        <f t="shared" si="6"/>
        <v>0.24009999999999992</v>
      </c>
      <c r="L28" s="86">
        <f t="shared" si="7"/>
        <v>41.057099999999984</v>
      </c>
      <c r="M28" s="169">
        <f>SUM((D28-G84)^2+(E28-H84)^2*F28)</f>
        <v>38.023435894318794</v>
      </c>
      <c r="N28" s="169"/>
      <c r="O28" s="169">
        <f>SUM((D28-K84)^2+(E28-L84)^2*J28)</f>
        <v>5690.3591047155551</v>
      </c>
      <c r="P28" s="169"/>
      <c r="Q28" s="86">
        <f t="shared" si="8"/>
        <v>5728.382540609874</v>
      </c>
    </row>
    <row r="29" spans="1:17" x14ac:dyDescent="0.25">
      <c r="A29" s="92">
        <v>0.8</v>
      </c>
      <c r="B29" s="92">
        <v>0.2</v>
      </c>
      <c r="C29" s="92">
        <f t="shared" si="0"/>
        <v>0.64000000000000012</v>
      </c>
      <c r="D29" s="53">
        <v>1</v>
      </c>
      <c r="E29" s="53">
        <v>172</v>
      </c>
      <c r="F29" s="97">
        <f t="shared" si="1"/>
        <v>0.40960000000000019</v>
      </c>
      <c r="G29" s="97">
        <f t="shared" si="2"/>
        <v>0.40960000000000019</v>
      </c>
      <c r="H29" s="86">
        <f t="shared" si="3"/>
        <v>70.451200000000028</v>
      </c>
      <c r="I29" s="92">
        <f t="shared" si="4"/>
        <v>4.0000000000000008E-2</v>
      </c>
      <c r="J29" s="86">
        <f t="shared" si="5"/>
        <v>1.6000000000000007E-3</v>
      </c>
      <c r="K29" s="86">
        <f t="shared" si="6"/>
        <v>1.6000000000000007E-3</v>
      </c>
      <c r="L29" s="86">
        <f t="shared" si="7"/>
        <v>0.27520000000000011</v>
      </c>
      <c r="M29" s="169">
        <f>SUM((D29-G84)^2+(E29-H84)^2*F29)</f>
        <v>896.1214730669775</v>
      </c>
      <c r="N29" s="169"/>
      <c r="O29" s="182">
        <f>SUM((D29-K84)^2+(E29-L84)^2*J29)</f>
        <v>73.639554981763283</v>
      </c>
      <c r="P29" s="182"/>
      <c r="Q29" s="86">
        <f t="shared" si="8"/>
        <v>969.76102804874074</v>
      </c>
    </row>
    <row r="30" spans="1:17" x14ac:dyDescent="0.25">
      <c r="A30" s="92">
        <v>0.6</v>
      </c>
      <c r="B30" s="92">
        <v>0.4</v>
      </c>
      <c r="C30" s="92">
        <f t="shared" si="0"/>
        <v>0.36</v>
      </c>
      <c r="D30" s="53">
        <v>1</v>
      </c>
      <c r="E30" s="53">
        <v>169</v>
      </c>
      <c r="F30" s="97">
        <f t="shared" si="1"/>
        <v>0.12959999999999999</v>
      </c>
      <c r="G30" s="97">
        <f t="shared" si="2"/>
        <v>0.12959999999999999</v>
      </c>
      <c r="H30" s="86">
        <f t="shared" si="3"/>
        <v>21.9024</v>
      </c>
      <c r="I30" s="92">
        <f t="shared" si="4"/>
        <v>0.16000000000000003</v>
      </c>
      <c r="J30" s="86">
        <f t="shared" si="5"/>
        <v>2.5600000000000012E-2</v>
      </c>
      <c r="K30" s="86">
        <f t="shared" si="6"/>
        <v>2.5600000000000012E-2</v>
      </c>
      <c r="L30" s="86">
        <f t="shared" si="7"/>
        <v>4.3264000000000022</v>
      </c>
      <c r="M30" s="169">
        <f>SUM((D30-G84)^2+(E30-H84)^2*F30)</f>
        <v>263.44667522888665</v>
      </c>
      <c r="N30" s="169"/>
      <c r="O30" s="169">
        <f>SUM((D30-K84)^2+(E30-L84)^2*J30)</f>
        <v>622.78825663289047</v>
      </c>
      <c r="P30" s="169"/>
      <c r="Q30" s="86">
        <f t="shared" si="8"/>
        <v>886.23493186177711</v>
      </c>
    </row>
    <row r="31" spans="1:17" x14ac:dyDescent="0.25">
      <c r="A31" s="92">
        <v>0.8</v>
      </c>
      <c r="B31" s="92">
        <v>0.2</v>
      </c>
      <c r="C31" s="92">
        <f t="shared" si="0"/>
        <v>0.64000000000000012</v>
      </c>
      <c r="D31" s="53">
        <v>1</v>
      </c>
      <c r="E31" s="53">
        <v>169</v>
      </c>
      <c r="F31" s="97">
        <f t="shared" si="1"/>
        <v>0.40960000000000019</v>
      </c>
      <c r="G31" s="97">
        <f t="shared" si="2"/>
        <v>0.40960000000000019</v>
      </c>
      <c r="H31" s="86">
        <f t="shared" si="3"/>
        <v>69.222400000000036</v>
      </c>
      <c r="I31" s="92">
        <f t="shared" si="4"/>
        <v>4.0000000000000008E-2</v>
      </c>
      <c r="J31" s="86">
        <f t="shared" si="5"/>
        <v>1.6000000000000007E-3</v>
      </c>
      <c r="K31" s="86">
        <f t="shared" si="6"/>
        <v>1.6000000000000007E-3</v>
      </c>
      <c r="L31" s="86">
        <f t="shared" si="7"/>
        <v>0.27040000000000014</v>
      </c>
      <c r="M31" s="169">
        <f>SUM((D31-G84)^2+(E31-H84)^2*F31)</f>
        <v>786.24159124682262</v>
      </c>
      <c r="N31" s="169"/>
      <c r="O31" s="169">
        <f>SUM((D31-K84)^2+(E31-L84)^2*J31)</f>
        <v>72.171067637157179</v>
      </c>
      <c r="P31" s="169"/>
      <c r="Q31" s="86">
        <f t="shared" si="8"/>
        <v>858.41265888397982</v>
      </c>
    </row>
    <row r="32" spans="1:17" x14ac:dyDescent="0.25">
      <c r="A32" s="92">
        <v>0.4</v>
      </c>
      <c r="B32" s="92">
        <v>0.6</v>
      </c>
      <c r="C32" s="92">
        <f t="shared" si="0"/>
        <v>0.16000000000000003</v>
      </c>
      <c r="D32" s="53">
        <v>1</v>
      </c>
      <c r="E32" s="53">
        <v>169</v>
      </c>
      <c r="F32" s="97">
        <f t="shared" si="1"/>
        <v>2.5600000000000012E-2</v>
      </c>
      <c r="G32" s="97">
        <f t="shared" si="2"/>
        <v>2.5600000000000012E-2</v>
      </c>
      <c r="H32" s="86">
        <f t="shared" si="3"/>
        <v>4.3264000000000022</v>
      </c>
      <c r="I32" s="92">
        <f t="shared" si="4"/>
        <v>0.36</v>
      </c>
      <c r="J32" s="86">
        <f t="shared" si="5"/>
        <v>0.12959999999999999</v>
      </c>
      <c r="K32" s="86">
        <f t="shared" si="6"/>
        <v>0.12959999999999999</v>
      </c>
      <c r="L32" s="86">
        <f t="shared" si="7"/>
        <v>21.9024</v>
      </c>
      <c r="M32" s="169">
        <f>SUM((D32-G84)^2+(E32-H84)^2*F32)</f>
        <v>69.265706422224866</v>
      </c>
      <c r="N32" s="169"/>
      <c r="O32" s="169">
        <f>SUM((D32-K84)^2+(E32-L84)^2*J32)</f>
        <v>3008.7960756144003</v>
      </c>
      <c r="P32" s="169"/>
      <c r="Q32" s="86">
        <f t="shared" si="8"/>
        <v>3078.0617820366251</v>
      </c>
    </row>
    <row r="33" spans="1:17" x14ac:dyDescent="0.25">
      <c r="A33" s="92">
        <v>0.6</v>
      </c>
      <c r="B33" s="92">
        <v>0.4</v>
      </c>
      <c r="C33" s="92">
        <f t="shared" si="0"/>
        <v>0.36</v>
      </c>
      <c r="D33" s="53">
        <v>2</v>
      </c>
      <c r="E33" s="53">
        <v>138</v>
      </c>
      <c r="F33" s="97">
        <f t="shared" si="1"/>
        <v>0.12959999999999999</v>
      </c>
      <c r="G33" s="97">
        <f t="shared" si="2"/>
        <v>0.25919999999999999</v>
      </c>
      <c r="H33" s="86">
        <f t="shared" si="3"/>
        <v>17.884799999999998</v>
      </c>
      <c r="I33" s="92">
        <f t="shared" si="4"/>
        <v>0.16000000000000003</v>
      </c>
      <c r="J33" s="86">
        <f t="shared" si="5"/>
        <v>2.5600000000000012E-2</v>
      </c>
      <c r="K33" s="86">
        <f t="shared" si="6"/>
        <v>5.1200000000000023E-2</v>
      </c>
      <c r="L33" s="86">
        <f t="shared" si="7"/>
        <v>3.5328000000000017</v>
      </c>
      <c r="M33" s="169">
        <f>SUM((D33-G84)^2+(E33-H84)^2*F33)</f>
        <v>32.522801279671498</v>
      </c>
      <c r="N33" s="169"/>
      <c r="O33" s="169">
        <f>SUM((D33-K84)^2+(E33-L84)^2*J33)</f>
        <v>396.07054243773416</v>
      </c>
      <c r="P33" s="169"/>
      <c r="Q33" s="86">
        <f t="shared" si="8"/>
        <v>428.59334371740567</v>
      </c>
    </row>
    <row r="34" spans="1:17" x14ac:dyDescent="0.25">
      <c r="A34" s="92">
        <v>0.3</v>
      </c>
      <c r="B34" s="92">
        <v>0.7</v>
      </c>
      <c r="C34" s="92">
        <f t="shared" si="0"/>
        <v>0.09</v>
      </c>
      <c r="D34" s="53">
        <v>1</v>
      </c>
      <c r="E34" s="53">
        <v>140</v>
      </c>
      <c r="F34" s="97">
        <f t="shared" si="1"/>
        <v>8.0999999999999996E-3</v>
      </c>
      <c r="G34" s="97">
        <f t="shared" si="2"/>
        <v>8.0999999999999996E-3</v>
      </c>
      <c r="H34" s="86">
        <f t="shared" si="3"/>
        <v>1.1339999999999999</v>
      </c>
      <c r="I34" s="92">
        <f t="shared" si="4"/>
        <v>0.48999999999999994</v>
      </c>
      <c r="J34" s="86">
        <f t="shared" si="5"/>
        <v>0.24009999999999992</v>
      </c>
      <c r="K34" s="86">
        <f t="shared" si="6"/>
        <v>0.24009999999999992</v>
      </c>
      <c r="L34" s="86">
        <f t="shared" si="7"/>
        <v>33.61399999999999</v>
      </c>
      <c r="M34" s="169">
        <f>SUM((D34-G84)^2+(E34-H84)^2*F34)</f>
        <v>23.102954184487345</v>
      </c>
      <c r="N34" s="169"/>
      <c r="O34" s="169">
        <f>SUM((D34-K84)^2+(E34-L84)^2*J34)</f>
        <v>3636.5483224993782</v>
      </c>
      <c r="P34" s="169"/>
      <c r="Q34" s="86">
        <f t="shared" si="8"/>
        <v>3659.6512766838655</v>
      </c>
    </row>
    <row r="35" spans="1:17" x14ac:dyDescent="0.25">
      <c r="A35" s="92">
        <v>0.6</v>
      </c>
      <c r="B35" s="92">
        <v>0.4</v>
      </c>
      <c r="C35" s="92">
        <f t="shared" si="0"/>
        <v>0.36</v>
      </c>
      <c r="D35" s="53">
        <v>4</v>
      </c>
      <c r="E35" s="53">
        <v>136</v>
      </c>
      <c r="F35" s="97">
        <f t="shared" si="1"/>
        <v>0.12959999999999999</v>
      </c>
      <c r="G35" s="97">
        <f t="shared" si="2"/>
        <v>0.51839999999999997</v>
      </c>
      <c r="H35" s="86">
        <f t="shared" si="3"/>
        <v>17.625599999999999</v>
      </c>
      <c r="I35" s="92">
        <f t="shared" si="4"/>
        <v>0.16000000000000003</v>
      </c>
      <c r="J35" s="86">
        <f t="shared" si="5"/>
        <v>2.5600000000000012E-2</v>
      </c>
      <c r="K35" s="86">
        <f t="shared" si="6"/>
        <v>0.10240000000000005</v>
      </c>
      <c r="L35" s="86">
        <f t="shared" si="7"/>
        <v>3.4816000000000016</v>
      </c>
      <c r="M35" s="169">
        <f>SUM((D35-G84)^2+(E35-H84)^2*F35)</f>
        <v>16.178280524408535</v>
      </c>
      <c r="N35" s="169"/>
      <c r="O35" s="169">
        <f>SUM((D35-K84)^2+(E35-L84)^2*J35)</f>
        <v>368.01666432137301</v>
      </c>
      <c r="P35" s="169"/>
      <c r="Q35" s="86">
        <f t="shared" si="8"/>
        <v>384.19494484578155</v>
      </c>
    </row>
    <row r="36" spans="1:17" x14ac:dyDescent="0.25">
      <c r="A36" s="92">
        <v>0.7</v>
      </c>
      <c r="B36" s="92">
        <v>0.3</v>
      </c>
      <c r="C36" s="92">
        <f t="shared" si="0"/>
        <v>0.48999999999999994</v>
      </c>
      <c r="D36" s="53">
        <v>1</v>
      </c>
      <c r="E36" s="53">
        <v>134</v>
      </c>
      <c r="F36" s="97">
        <f t="shared" si="1"/>
        <v>0.24009999999999992</v>
      </c>
      <c r="G36" s="97">
        <f t="shared" si="2"/>
        <v>0.24009999999999992</v>
      </c>
      <c r="H36" s="86">
        <f t="shared" si="3"/>
        <v>32.173399999999987</v>
      </c>
      <c r="I36" s="92">
        <f t="shared" si="4"/>
        <v>0.09</v>
      </c>
      <c r="J36" s="86">
        <f t="shared" si="5"/>
        <v>8.0999999999999996E-3</v>
      </c>
      <c r="K36" s="86">
        <f t="shared" si="6"/>
        <v>8.0999999999999996E-3</v>
      </c>
      <c r="L36" s="86">
        <f t="shared" si="7"/>
        <v>1.0853999999999999</v>
      </c>
      <c r="M36" s="169">
        <f>SUM((D36-G84)^2+(E36-H84)^2*F36)</f>
        <v>37.651978287404276</v>
      </c>
      <c r="N36" s="169"/>
      <c r="O36" s="169">
        <f>SUM((D36-K84)^2+(E36-L84)^2*J36)</f>
        <v>145.33702253270383</v>
      </c>
      <c r="P36" s="169"/>
      <c r="Q36" s="86">
        <f t="shared" si="8"/>
        <v>182.98900082010812</v>
      </c>
    </row>
    <row r="37" spans="1:17" x14ac:dyDescent="0.25">
      <c r="A37" s="92">
        <v>0.3</v>
      </c>
      <c r="B37" s="92">
        <v>0.7</v>
      </c>
      <c r="C37" s="92">
        <f t="shared" si="0"/>
        <v>0.09</v>
      </c>
      <c r="D37" s="53">
        <v>3</v>
      </c>
      <c r="E37" s="53">
        <v>138</v>
      </c>
      <c r="F37" s="97">
        <f t="shared" si="1"/>
        <v>8.0999999999999996E-3</v>
      </c>
      <c r="G37" s="97">
        <f t="shared" si="2"/>
        <v>2.4299999999999999E-2</v>
      </c>
      <c r="H37" s="86">
        <f t="shared" si="3"/>
        <v>1.1177999999999999</v>
      </c>
      <c r="I37" s="92">
        <f t="shared" si="4"/>
        <v>0.48999999999999994</v>
      </c>
      <c r="J37" s="86">
        <f t="shared" si="5"/>
        <v>0.24009999999999992</v>
      </c>
      <c r="K37" s="86">
        <f t="shared" si="6"/>
        <v>0.72029999999999972</v>
      </c>
      <c r="L37" s="86">
        <f t="shared" si="7"/>
        <v>33.133799999999987</v>
      </c>
      <c r="M37" s="169">
        <f>SUM((D37-G84)^2+(E37-H84)^2*F37)</f>
        <v>8.1418092774483668</v>
      </c>
      <c r="N37" s="169"/>
      <c r="O37" s="169">
        <f>SUM((D37-K84)^2+(E37-L84)^2*J37)</f>
        <v>3500.0705879588472</v>
      </c>
      <c r="P37" s="169"/>
      <c r="Q37" s="86">
        <f t="shared" si="8"/>
        <v>3508.2123972362956</v>
      </c>
    </row>
    <row r="38" spans="1:17" x14ac:dyDescent="0.25">
      <c r="A38" s="92">
        <v>0.6</v>
      </c>
      <c r="B38" s="92">
        <v>0.4</v>
      </c>
      <c r="C38" s="92">
        <f t="shared" si="0"/>
        <v>0.36</v>
      </c>
      <c r="D38" s="53">
        <v>6</v>
      </c>
      <c r="E38" s="53">
        <v>145</v>
      </c>
      <c r="F38" s="97">
        <f t="shared" si="1"/>
        <v>0.12959999999999999</v>
      </c>
      <c r="G38" s="97">
        <f t="shared" si="2"/>
        <v>0.77759999999999996</v>
      </c>
      <c r="H38" s="86">
        <f t="shared" si="3"/>
        <v>18.791999999999998</v>
      </c>
      <c r="I38" s="92">
        <f t="shared" si="4"/>
        <v>0.16000000000000003</v>
      </c>
      <c r="J38" s="86">
        <f t="shared" si="5"/>
        <v>2.5600000000000012E-2</v>
      </c>
      <c r="K38" s="86">
        <f t="shared" si="6"/>
        <v>0.15360000000000007</v>
      </c>
      <c r="L38" s="86">
        <f t="shared" si="7"/>
        <v>3.7120000000000015</v>
      </c>
      <c r="M38" s="169">
        <f>SUM((D38-G84)^2+(E38-H84)^2*F38)</f>
        <v>47.961191412059591</v>
      </c>
      <c r="N38" s="169"/>
      <c r="O38" s="169">
        <f>SUM((D38-K84)^2+(E38-L84)^2*J38)</f>
        <v>416.85964375523633</v>
      </c>
      <c r="P38" s="169"/>
      <c r="Q38" s="86">
        <f t="shared" si="8"/>
        <v>464.82083516729591</v>
      </c>
    </row>
    <row r="39" spans="1:17" x14ac:dyDescent="0.25">
      <c r="A39" s="92">
        <v>0.6</v>
      </c>
      <c r="B39" s="92">
        <v>0.4</v>
      </c>
      <c r="C39" s="92">
        <f t="shared" si="0"/>
        <v>0.36</v>
      </c>
      <c r="D39" s="53">
        <v>7</v>
      </c>
      <c r="E39" s="53">
        <v>130</v>
      </c>
      <c r="F39" s="97">
        <f t="shared" si="1"/>
        <v>0.12959999999999999</v>
      </c>
      <c r="G39" s="97">
        <f t="shared" si="2"/>
        <v>0.90720000000000001</v>
      </c>
      <c r="H39" s="86">
        <f t="shared" si="3"/>
        <v>16.847999999999999</v>
      </c>
      <c r="I39" s="92">
        <f t="shared" si="4"/>
        <v>0.16000000000000003</v>
      </c>
      <c r="J39" s="86">
        <f t="shared" si="5"/>
        <v>2.5600000000000012E-2</v>
      </c>
      <c r="K39" s="86">
        <f t="shared" si="6"/>
        <v>0.17920000000000008</v>
      </c>
      <c r="L39" s="86">
        <f t="shared" si="7"/>
        <v>3.3280000000000016</v>
      </c>
      <c r="M39" s="169">
        <f>SUM((D39-G84)^2+(E39-H84)^2*F39)</f>
        <v>4.1652180343557275</v>
      </c>
      <c r="N39" s="169"/>
      <c r="O39" s="169">
        <f>SUM((D39-K84)^2+(E39-L84)^2*J39)</f>
        <v>323.81444963313368</v>
      </c>
      <c r="P39" s="169"/>
      <c r="Q39" s="86">
        <f t="shared" si="8"/>
        <v>327.97966766748942</v>
      </c>
    </row>
    <row r="40" spans="1:17" x14ac:dyDescent="0.25">
      <c r="A40" s="92">
        <v>0.8</v>
      </c>
      <c r="B40" s="92">
        <v>0.2</v>
      </c>
      <c r="C40" s="92">
        <f t="shared" si="0"/>
        <v>0.64000000000000012</v>
      </c>
      <c r="D40" s="53">
        <v>8</v>
      </c>
      <c r="E40" s="53">
        <v>130</v>
      </c>
      <c r="F40" s="97">
        <f t="shared" si="1"/>
        <v>0.40960000000000019</v>
      </c>
      <c r="G40" s="97">
        <f t="shared" si="2"/>
        <v>3.2768000000000015</v>
      </c>
      <c r="H40" s="86">
        <f t="shared" si="3"/>
        <v>53.248000000000026</v>
      </c>
      <c r="I40" s="92">
        <f t="shared" si="4"/>
        <v>4.0000000000000008E-2</v>
      </c>
      <c r="J40" s="86">
        <f t="shared" si="5"/>
        <v>1.6000000000000007E-3</v>
      </c>
      <c r="K40" s="86">
        <f t="shared" si="6"/>
        <v>1.2800000000000006E-2</v>
      </c>
      <c r="L40" s="86">
        <f t="shared" si="7"/>
        <v>0.2080000000000001</v>
      </c>
      <c r="M40" s="169">
        <f>SUM((D40-G84)^2+(E40-H84)^2*F40)</f>
        <v>12.861961441425208</v>
      </c>
      <c r="N40" s="169"/>
      <c r="O40" s="169">
        <f>SUM((D40-K84)^2+(E40-L84)^2*J40)</f>
        <v>21.330086281975007</v>
      </c>
      <c r="P40" s="169"/>
      <c r="Q40" s="86">
        <f t="shared" si="8"/>
        <v>34.192047723400215</v>
      </c>
    </row>
    <row r="41" spans="1:17" x14ac:dyDescent="0.25">
      <c r="A41" s="92">
        <v>0.4</v>
      </c>
      <c r="B41" s="92">
        <v>0.6</v>
      </c>
      <c r="C41" s="92">
        <f t="shared" si="0"/>
        <v>0.16000000000000003</v>
      </c>
      <c r="D41" s="53">
        <v>9</v>
      </c>
      <c r="E41" s="53">
        <v>144</v>
      </c>
      <c r="F41" s="97">
        <f t="shared" si="1"/>
        <v>2.5600000000000012E-2</v>
      </c>
      <c r="G41" s="97">
        <f t="shared" si="2"/>
        <v>0.2304000000000001</v>
      </c>
      <c r="H41" s="86">
        <f t="shared" si="3"/>
        <v>3.6864000000000017</v>
      </c>
      <c r="I41" s="92">
        <f t="shared" si="4"/>
        <v>0.36</v>
      </c>
      <c r="J41" s="86">
        <f t="shared" si="5"/>
        <v>0.12959999999999999</v>
      </c>
      <c r="K41" s="86">
        <f t="shared" si="6"/>
        <v>1.1663999999999999</v>
      </c>
      <c r="L41" s="86">
        <f t="shared" si="7"/>
        <v>18.662399999999998</v>
      </c>
      <c r="M41" s="169">
        <f>SUM((D41-G84)^2+(E41-H84)^2*F41)</f>
        <v>19.824068572264668</v>
      </c>
      <c r="N41" s="169"/>
      <c r="O41" s="169">
        <f>SUM((D41-K84)^2+(E41-L84)^2*J41)</f>
        <v>2077.0054655763661</v>
      </c>
      <c r="P41" s="169"/>
      <c r="Q41" s="86">
        <f t="shared" si="8"/>
        <v>2096.829534148631</v>
      </c>
    </row>
    <row r="42" spans="1:17" x14ac:dyDescent="0.25">
      <c r="A42" s="92">
        <v>0.6</v>
      </c>
      <c r="B42" s="92">
        <v>0.4</v>
      </c>
      <c r="C42" s="92">
        <f t="shared" si="0"/>
        <v>0.36</v>
      </c>
      <c r="D42" s="53">
        <v>10</v>
      </c>
      <c r="E42" s="53">
        <v>145</v>
      </c>
      <c r="F42" s="97">
        <f t="shared" si="1"/>
        <v>0.12959999999999999</v>
      </c>
      <c r="G42" s="97">
        <f t="shared" si="2"/>
        <v>1.2959999999999998</v>
      </c>
      <c r="H42" s="86">
        <f t="shared" si="3"/>
        <v>18.791999999999998</v>
      </c>
      <c r="I42" s="92">
        <f t="shared" si="4"/>
        <v>0.16000000000000003</v>
      </c>
      <c r="J42" s="86">
        <f t="shared" si="5"/>
        <v>2.5600000000000012E-2</v>
      </c>
      <c r="K42" s="86">
        <f t="shared" si="6"/>
        <v>0.25600000000000012</v>
      </c>
      <c r="L42" s="86">
        <f t="shared" si="7"/>
        <v>3.7120000000000015</v>
      </c>
      <c r="M42" s="169">
        <f>SUM((D42-G84)^2+(E42-H84)^2*F42)</f>
        <v>66.894925044411494</v>
      </c>
      <c r="N42" s="169"/>
      <c r="O42" s="169">
        <f>SUM((D42-K84)^2+(E42-L84)^2*J42)</f>
        <v>425.21881754077754</v>
      </c>
      <c r="P42" s="169"/>
      <c r="Q42" s="86">
        <f t="shared" si="8"/>
        <v>492.11374258518902</v>
      </c>
    </row>
    <row r="43" spans="1:17" x14ac:dyDescent="0.25">
      <c r="A43" s="92">
        <v>0.3</v>
      </c>
      <c r="B43" s="92">
        <v>0.7</v>
      </c>
      <c r="C43" s="92">
        <f t="shared" si="0"/>
        <v>0.09</v>
      </c>
      <c r="D43" s="53">
        <v>11</v>
      </c>
      <c r="E43" s="53">
        <v>130</v>
      </c>
      <c r="F43" s="97">
        <f t="shared" si="1"/>
        <v>8.0999999999999996E-3</v>
      </c>
      <c r="G43" s="97">
        <f t="shared" si="2"/>
        <v>8.9099999999999999E-2</v>
      </c>
      <c r="H43" s="86">
        <f t="shared" si="3"/>
        <v>1.0529999999999999</v>
      </c>
      <c r="I43" s="92">
        <f t="shared" si="4"/>
        <v>0.48999999999999994</v>
      </c>
      <c r="J43" s="86">
        <f t="shared" si="5"/>
        <v>0.24009999999999992</v>
      </c>
      <c r="K43" s="86">
        <f t="shared" si="6"/>
        <v>2.6410999999999993</v>
      </c>
      <c r="L43" s="86">
        <f t="shared" si="7"/>
        <v>31.21299999999999</v>
      </c>
      <c r="M43" s="169">
        <f>SUM((D43-G84)^2+(E43-H84)^2*F43)</f>
        <v>28.945229649292443</v>
      </c>
      <c r="N43" s="169"/>
      <c r="O43" s="169">
        <f>SUM((D43-K84)^2+(E43-L84)^2*J43)</f>
        <v>3053.3676497967222</v>
      </c>
      <c r="P43" s="169"/>
      <c r="Q43" s="86">
        <f t="shared" si="8"/>
        <v>3082.3128794460144</v>
      </c>
    </row>
    <row r="44" spans="1:17" x14ac:dyDescent="0.25">
      <c r="A44" s="92">
        <v>0.6</v>
      </c>
      <c r="B44" s="92">
        <v>0.4</v>
      </c>
      <c r="C44" s="92">
        <f t="shared" si="0"/>
        <v>0.36</v>
      </c>
      <c r="D44" s="53">
        <v>12</v>
      </c>
      <c r="E44" s="53">
        <v>133</v>
      </c>
      <c r="F44" s="97">
        <f t="shared" si="1"/>
        <v>0.12959999999999999</v>
      </c>
      <c r="G44" s="97">
        <f t="shared" si="2"/>
        <v>1.5551999999999999</v>
      </c>
      <c r="H44" s="86">
        <f t="shared" si="3"/>
        <v>17.236799999999999</v>
      </c>
      <c r="I44" s="92">
        <f t="shared" si="4"/>
        <v>0.16000000000000003</v>
      </c>
      <c r="J44" s="86">
        <f t="shared" si="5"/>
        <v>2.5600000000000012E-2</v>
      </c>
      <c r="K44" s="86">
        <f t="shared" si="6"/>
        <v>0.30720000000000014</v>
      </c>
      <c r="L44" s="86">
        <f t="shared" si="7"/>
        <v>3.4048000000000016</v>
      </c>
      <c r="M44" s="169">
        <f>SUM((D44-G84)^2+(E44-H84)^2*F44)</f>
        <v>47.272666431953972</v>
      </c>
      <c r="N44" s="169"/>
      <c r="O44" s="169">
        <f>SUM((D44-K84)^2+(E44-L84)^2*J44)</f>
        <v>366.76881437875784</v>
      </c>
      <c r="P44" s="169"/>
      <c r="Q44" s="86">
        <f t="shared" si="8"/>
        <v>414.04148081071179</v>
      </c>
    </row>
    <row r="45" spans="1:17" x14ac:dyDescent="0.25">
      <c r="A45" s="92">
        <v>0.7</v>
      </c>
      <c r="B45" s="92">
        <v>0.3</v>
      </c>
      <c r="C45" s="92">
        <f t="shared" si="0"/>
        <v>0.48999999999999994</v>
      </c>
      <c r="D45" s="53">
        <v>6</v>
      </c>
      <c r="E45" s="53">
        <v>151</v>
      </c>
      <c r="F45" s="97">
        <f t="shared" si="1"/>
        <v>0.24009999999999992</v>
      </c>
      <c r="G45" s="97">
        <f t="shared" si="2"/>
        <v>1.4405999999999994</v>
      </c>
      <c r="H45" s="86">
        <f t="shared" si="3"/>
        <v>36.255099999999992</v>
      </c>
      <c r="I45" s="92">
        <f t="shared" si="4"/>
        <v>0.09</v>
      </c>
      <c r="J45" s="86">
        <f t="shared" si="5"/>
        <v>8.0999999999999996E-3</v>
      </c>
      <c r="K45" s="86">
        <f t="shared" si="6"/>
        <v>4.8599999999999997E-2</v>
      </c>
      <c r="L45" s="86">
        <f t="shared" si="7"/>
        <v>1.2230999999999999</v>
      </c>
      <c r="M45" s="169">
        <f>SUM((D45-G84)^2+(E45-H84)^2*F45)</f>
        <v>152.7315052442878</v>
      </c>
      <c r="N45" s="169"/>
      <c r="O45" s="169">
        <f>SUM((D45-K84)^2+(E45-L84)^2*J45)</f>
        <v>145.20202046301779</v>
      </c>
      <c r="P45" s="169"/>
      <c r="Q45" s="86">
        <f t="shared" si="8"/>
        <v>297.93352570730559</v>
      </c>
    </row>
    <row r="46" spans="1:17" x14ac:dyDescent="0.25">
      <c r="A46" s="92">
        <v>0.3</v>
      </c>
      <c r="B46" s="92">
        <v>0.7</v>
      </c>
      <c r="C46" s="92">
        <f t="shared" si="0"/>
        <v>0.09</v>
      </c>
      <c r="D46" s="53">
        <v>12</v>
      </c>
      <c r="E46" s="53">
        <v>151</v>
      </c>
      <c r="F46" s="97">
        <f t="shared" si="1"/>
        <v>8.0999999999999996E-3</v>
      </c>
      <c r="G46" s="97">
        <f t="shared" si="2"/>
        <v>9.7199999999999995E-2</v>
      </c>
      <c r="H46" s="86">
        <f t="shared" si="3"/>
        <v>1.2230999999999999</v>
      </c>
      <c r="I46" s="92">
        <f t="shared" si="4"/>
        <v>0.48999999999999994</v>
      </c>
      <c r="J46" s="86">
        <f t="shared" si="5"/>
        <v>0.24009999999999992</v>
      </c>
      <c r="K46" s="86">
        <f t="shared" si="6"/>
        <v>2.8811999999999989</v>
      </c>
      <c r="L46" s="86">
        <f t="shared" si="7"/>
        <v>36.255099999999992</v>
      </c>
      <c r="M46" s="169">
        <f>SUM((D46-G84)^2+(E46-H84)^2*F46)</f>
        <v>45.683086151137204</v>
      </c>
      <c r="N46" s="169"/>
      <c r="O46" s="169">
        <f>SUM((D46-K84)^2+(E46-L84)^2*J46)</f>
        <v>4302.4856182927761</v>
      </c>
      <c r="P46" s="169"/>
      <c r="Q46" s="86">
        <f t="shared" si="8"/>
        <v>4348.1687044439132</v>
      </c>
    </row>
    <row r="47" spans="1:17" x14ac:dyDescent="0.25">
      <c r="A47" s="92">
        <v>0.6</v>
      </c>
      <c r="B47" s="92">
        <v>0.4</v>
      </c>
      <c r="C47" s="92">
        <f t="shared" si="0"/>
        <v>0.36</v>
      </c>
      <c r="D47" s="53">
        <v>12</v>
      </c>
      <c r="E47" s="53">
        <v>120</v>
      </c>
      <c r="F47" s="97">
        <f t="shared" si="1"/>
        <v>0.12959999999999999</v>
      </c>
      <c r="G47" s="97">
        <f t="shared" si="2"/>
        <v>1.5551999999999999</v>
      </c>
      <c r="H47" s="86">
        <f t="shared" si="3"/>
        <v>15.552</v>
      </c>
      <c r="I47" s="92">
        <f t="shared" si="4"/>
        <v>0.16000000000000003</v>
      </c>
      <c r="J47" s="86">
        <f t="shared" si="5"/>
        <v>2.5600000000000012E-2</v>
      </c>
      <c r="K47" s="86">
        <f t="shared" si="6"/>
        <v>0.30720000000000014</v>
      </c>
      <c r="L47" s="86">
        <f t="shared" si="7"/>
        <v>3.0720000000000014</v>
      </c>
      <c r="M47" s="169">
        <f>SUM((D47-G84)^2+(E47-H84)^2*F47)</f>
        <v>44.879447217601047</v>
      </c>
      <c r="N47" s="169"/>
      <c r="O47" s="169">
        <f>SUM((D47-K84)^2+(E47-L84)^2*J47)</f>
        <v>294.24009181940158</v>
      </c>
      <c r="P47" s="169"/>
      <c r="Q47" s="86">
        <f t="shared" si="8"/>
        <v>339.11953903700265</v>
      </c>
    </row>
    <row r="48" spans="1:17" x14ac:dyDescent="0.25">
      <c r="A48" s="92">
        <v>0.6</v>
      </c>
      <c r="B48" s="92">
        <v>0.4</v>
      </c>
      <c r="C48" s="92">
        <f t="shared" si="0"/>
        <v>0.36</v>
      </c>
      <c r="D48" s="53">
        <v>9</v>
      </c>
      <c r="E48" s="53">
        <v>101</v>
      </c>
      <c r="F48" s="97">
        <f t="shared" si="1"/>
        <v>0.12959999999999999</v>
      </c>
      <c r="G48" s="97">
        <f t="shared" si="2"/>
        <v>1.1663999999999999</v>
      </c>
      <c r="H48" s="86">
        <f t="shared" si="3"/>
        <v>13.089599999999999</v>
      </c>
      <c r="I48" s="92">
        <f t="shared" si="4"/>
        <v>0.16000000000000003</v>
      </c>
      <c r="J48" s="86">
        <f t="shared" si="5"/>
        <v>2.5600000000000012E-2</v>
      </c>
      <c r="K48" s="86">
        <f t="shared" si="6"/>
        <v>0.2304000000000001</v>
      </c>
      <c r="L48" s="86">
        <f t="shared" si="7"/>
        <v>2.5856000000000012</v>
      </c>
      <c r="M48" s="169">
        <f>SUM((D48-G84)^2+(E48-H84)^2*F48)</f>
        <v>90.978165064667451</v>
      </c>
      <c r="N48" s="169"/>
      <c r="O48" s="169">
        <f>SUM((D48-K84)^2+(E48-L84)^2*J48)</f>
        <v>182.5319938934943</v>
      </c>
      <c r="P48" s="169"/>
      <c r="Q48" s="86">
        <f t="shared" si="8"/>
        <v>273.51015895816175</v>
      </c>
    </row>
    <row r="49" spans="1:17" x14ac:dyDescent="0.25">
      <c r="A49" s="92">
        <v>0.8</v>
      </c>
      <c r="B49" s="92">
        <v>0.2</v>
      </c>
      <c r="C49" s="92">
        <f t="shared" si="0"/>
        <v>0.64000000000000012</v>
      </c>
      <c r="D49" s="53">
        <v>10</v>
      </c>
      <c r="E49" s="53">
        <v>99</v>
      </c>
      <c r="F49" s="97">
        <f t="shared" si="1"/>
        <v>0.40960000000000019</v>
      </c>
      <c r="G49" s="97">
        <f t="shared" si="2"/>
        <v>4.0960000000000019</v>
      </c>
      <c r="H49" s="86">
        <f t="shared" si="3"/>
        <v>40.550400000000018</v>
      </c>
      <c r="I49" s="92">
        <f t="shared" si="4"/>
        <v>4.0000000000000008E-2</v>
      </c>
      <c r="J49" s="86">
        <f t="shared" si="5"/>
        <v>1.6000000000000007E-3</v>
      </c>
      <c r="K49" s="86">
        <f t="shared" si="6"/>
        <v>1.6000000000000007E-2</v>
      </c>
      <c r="L49" s="86">
        <f t="shared" si="7"/>
        <v>0.15840000000000007</v>
      </c>
      <c r="M49" s="169">
        <f>SUM((D49-G84)^2+(E49-H84)^2*F49)</f>
        <v>313.03458278266788</v>
      </c>
      <c r="N49" s="169"/>
      <c r="O49" s="169">
        <f>SUM((D49-K84)^2+(E49-L84)^2*J49)</f>
        <v>19.890503947149256</v>
      </c>
      <c r="P49" s="169"/>
      <c r="Q49" s="86">
        <f t="shared" si="8"/>
        <v>332.92508672981717</v>
      </c>
    </row>
    <row r="50" spans="1:17" x14ac:dyDescent="0.25">
      <c r="A50" s="92">
        <v>0.4</v>
      </c>
      <c r="B50" s="92">
        <v>0.6</v>
      </c>
      <c r="C50" s="92">
        <f t="shared" si="0"/>
        <v>0.16000000000000003</v>
      </c>
      <c r="D50" s="53">
        <v>8</v>
      </c>
      <c r="E50" s="53">
        <v>100</v>
      </c>
      <c r="F50" s="97">
        <f t="shared" si="1"/>
        <v>2.5600000000000012E-2</v>
      </c>
      <c r="G50" s="97">
        <f t="shared" si="2"/>
        <v>0.20480000000000009</v>
      </c>
      <c r="H50" s="86">
        <f t="shared" si="3"/>
        <v>2.5600000000000014</v>
      </c>
      <c r="I50" s="92">
        <f t="shared" si="4"/>
        <v>0.36</v>
      </c>
      <c r="J50" s="86">
        <f t="shared" si="5"/>
        <v>0.12959999999999999</v>
      </c>
      <c r="K50" s="86">
        <f t="shared" si="6"/>
        <v>1.0367999999999999</v>
      </c>
      <c r="L50" s="86">
        <f t="shared" si="7"/>
        <v>12.959999999999999</v>
      </c>
      <c r="M50" s="169">
        <f>SUM((D50-G84)^2+(E50-H84)^2*F50)</f>
        <v>22.628210162368092</v>
      </c>
      <c r="N50" s="169"/>
      <c r="O50" s="169">
        <f>SUM((D50-K84)^2+(E50-L84)^2*J50)</f>
        <v>882.48550673793568</v>
      </c>
      <c r="P50" s="169"/>
      <c r="Q50" s="86">
        <f t="shared" si="8"/>
        <v>905.11371690030376</v>
      </c>
    </row>
    <row r="51" spans="1:17" x14ac:dyDescent="0.25">
      <c r="A51" s="92">
        <v>0.6</v>
      </c>
      <c r="B51" s="92">
        <v>0.4</v>
      </c>
      <c r="C51" s="92">
        <f t="shared" si="0"/>
        <v>0.36</v>
      </c>
      <c r="D51" s="53">
        <v>12</v>
      </c>
      <c r="E51" s="53">
        <v>90</v>
      </c>
      <c r="F51" s="97">
        <f t="shared" si="1"/>
        <v>0.12959999999999999</v>
      </c>
      <c r="G51" s="97">
        <f t="shared" si="2"/>
        <v>1.5551999999999999</v>
      </c>
      <c r="H51" s="86">
        <f t="shared" si="3"/>
        <v>11.664</v>
      </c>
      <c r="I51" s="92">
        <f t="shared" si="4"/>
        <v>0.16000000000000003</v>
      </c>
      <c r="J51" s="86">
        <f t="shared" si="5"/>
        <v>2.5600000000000012E-2</v>
      </c>
      <c r="K51" s="86">
        <f t="shared" si="6"/>
        <v>0.30720000000000014</v>
      </c>
      <c r="L51" s="86">
        <f t="shared" si="7"/>
        <v>2.3040000000000012</v>
      </c>
      <c r="M51" s="169">
        <f>SUM((D51-G84)^2+(E51-H84)^2*F51)</f>
        <v>206.54063364601737</v>
      </c>
      <c r="N51" s="169"/>
      <c r="O51" s="169">
        <f>SUM((D51-K84)^2+(E51-L84)^2*J51)</f>
        <v>159.89011668242577</v>
      </c>
      <c r="P51" s="169"/>
      <c r="Q51" s="86">
        <f t="shared" si="8"/>
        <v>366.43075032844314</v>
      </c>
    </row>
    <row r="52" spans="1:17" x14ac:dyDescent="0.25">
      <c r="A52" s="92">
        <v>0.3</v>
      </c>
      <c r="B52" s="92">
        <v>0.7</v>
      </c>
      <c r="C52" s="92">
        <f t="shared" si="0"/>
        <v>0.09</v>
      </c>
      <c r="D52" s="53">
        <v>7</v>
      </c>
      <c r="E52" s="53">
        <v>110</v>
      </c>
      <c r="F52" s="97">
        <f t="shared" si="1"/>
        <v>8.0999999999999996E-3</v>
      </c>
      <c r="G52" s="97">
        <f t="shared" si="2"/>
        <v>5.67E-2</v>
      </c>
      <c r="H52" s="86">
        <f t="shared" si="3"/>
        <v>0.8909999999999999</v>
      </c>
      <c r="I52" s="92">
        <f t="shared" si="4"/>
        <v>0.48999999999999994</v>
      </c>
      <c r="J52" s="86">
        <f t="shared" si="5"/>
        <v>0.24009999999999992</v>
      </c>
      <c r="K52" s="86">
        <f t="shared" si="6"/>
        <v>1.6806999999999994</v>
      </c>
      <c r="L52" s="86">
        <f t="shared" si="7"/>
        <v>26.410999999999991</v>
      </c>
      <c r="M52" s="169">
        <f>SUM((D52-G84)^2+(E52-H84)^2*F52)</f>
        <v>3.8873787847912205</v>
      </c>
      <c r="N52" s="169"/>
      <c r="O52" s="169">
        <f>SUM((D52-K84)^2+(E52-L84)^2*J52)</f>
        <v>2052.9112616781631</v>
      </c>
      <c r="P52" s="169"/>
      <c r="Q52" s="86">
        <f t="shared" si="8"/>
        <v>2056.7986404629542</v>
      </c>
    </row>
    <row r="53" spans="1:17" x14ac:dyDescent="0.25">
      <c r="A53" s="92">
        <v>0.6</v>
      </c>
      <c r="B53" s="92">
        <v>0.4</v>
      </c>
      <c r="C53" s="92">
        <f t="shared" si="0"/>
        <v>0.36</v>
      </c>
      <c r="D53" s="53">
        <v>1</v>
      </c>
      <c r="E53" s="53">
        <v>90</v>
      </c>
      <c r="F53" s="97">
        <f t="shared" si="1"/>
        <v>0.12959999999999999</v>
      </c>
      <c r="G53" s="97">
        <f t="shared" si="2"/>
        <v>0.12959999999999999</v>
      </c>
      <c r="H53" s="86">
        <f t="shared" si="3"/>
        <v>11.664</v>
      </c>
      <c r="I53" s="92">
        <f t="shared" si="4"/>
        <v>0.16000000000000003</v>
      </c>
      <c r="J53" s="86">
        <f t="shared" si="5"/>
        <v>2.5600000000000012E-2</v>
      </c>
      <c r="K53" s="86">
        <f t="shared" si="6"/>
        <v>2.5600000000000012E-2</v>
      </c>
      <c r="L53" s="86">
        <f t="shared" si="7"/>
        <v>2.3040000000000012</v>
      </c>
      <c r="M53" s="169">
        <f>SUM((D53-G84)^2+(E53-H84)^2*F53)</f>
        <v>187.47286615704965</v>
      </c>
      <c r="N53" s="169"/>
      <c r="O53" s="169">
        <f>SUM((D53-K84)^2+(E53-L84)^2*J53)</f>
        <v>169.90238877218744</v>
      </c>
      <c r="P53" s="169"/>
      <c r="Q53" s="86">
        <f t="shared" si="8"/>
        <v>357.37525492923709</v>
      </c>
    </row>
    <row r="54" spans="1:17" x14ac:dyDescent="0.25">
      <c r="A54" s="92">
        <v>0.7</v>
      </c>
      <c r="B54" s="92">
        <v>0.3</v>
      </c>
      <c r="C54" s="92">
        <f t="shared" si="0"/>
        <v>0.48999999999999994</v>
      </c>
      <c r="D54" s="53">
        <v>2</v>
      </c>
      <c r="E54" s="53">
        <v>83</v>
      </c>
      <c r="F54" s="97">
        <f t="shared" si="1"/>
        <v>0.24009999999999992</v>
      </c>
      <c r="G54" s="97">
        <f t="shared" si="2"/>
        <v>0.48019999999999985</v>
      </c>
      <c r="H54" s="86">
        <f t="shared" si="3"/>
        <v>19.928299999999993</v>
      </c>
      <c r="I54" s="92">
        <f t="shared" si="4"/>
        <v>0.09</v>
      </c>
      <c r="J54" s="86">
        <f t="shared" si="5"/>
        <v>8.0999999999999996E-3</v>
      </c>
      <c r="K54" s="86">
        <f t="shared" si="6"/>
        <v>1.6199999999999999E-2</v>
      </c>
      <c r="L54" s="86">
        <f t="shared" si="7"/>
        <v>0.67230000000000001</v>
      </c>
      <c r="M54" s="169">
        <f>SUM((D54-G84)^2+(E54-H84)^2*F54)</f>
        <v>452.81513194616105</v>
      </c>
      <c r="N54" s="169"/>
      <c r="O54" s="169">
        <f>SUM((D54-K84)^2+(E54-L84)^2*J54)</f>
        <v>59.269523883926787</v>
      </c>
      <c r="P54" s="169"/>
      <c r="Q54" s="86">
        <f t="shared" si="8"/>
        <v>512.08465583008785</v>
      </c>
    </row>
    <row r="55" spans="1:17" x14ac:dyDescent="0.25">
      <c r="A55" s="92">
        <v>0.3</v>
      </c>
      <c r="B55" s="92">
        <v>0.7</v>
      </c>
      <c r="C55" s="92">
        <f t="shared" si="0"/>
        <v>0.09</v>
      </c>
      <c r="D55" s="53">
        <v>2</v>
      </c>
      <c r="E55" s="53">
        <v>110</v>
      </c>
      <c r="F55" s="97">
        <f t="shared" si="1"/>
        <v>8.0999999999999996E-3</v>
      </c>
      <c r="G55" s="97">
        <f t="shared" si="2"/>
        <v>1.6199999999999999E-2</v>
      </c>
      <c r="H55" s="86">
        <f t="shared" si="3"/>
        <v>0.8909999999999999</v>
      </c>
      <c r="I55" s="92">
        <f t="shared" si="4"/>
        <v>0.48999999999999994</v>
      </c>
      <c r="J55" s="86">
        <f t="shared" si="5"/>
        <v>0.24009999999999992</v>
      </c>
      <c r="K55" s="86">
        <f t="shared" si="6"/>
        <v>0.48019999999999985</v>
      </c>
      <c r="L55" s="86">
        <f t="shared" si="7"/>
        <v>26.410999999999991</v>
      </c>
      <c r="M55" s="169">
        <f>SUM((D55-G84)^2+(E55-H84)^2*F55)</f>
        <v>15.220211744351342</v>
      </c>
      <c r="N55" s="169"/>
      <c r="O55" s="169">
        <f>SUM((D55-K84)^2+(E55-L84)^2*J55)</f>
        <v>2077.4622944462367</v>
      </c>
      <c r="P55" s="169"/>
      <c r="Q55" s="86">
        <f t="shared" si="8"/>
        <v>2092.6825061905879</v>
      </c>
    </row>
    <row r="56" spans="1:17" x14ac:dyDescent="0.25">
      <c r="A56" s="92">
        <v>0.8</v>
      </c>
      <c r="B56" s="92">
        <v>0.2</v>
      </c>
      <c r="C56" s="92">
        <f t="shared" si="0"/>
        <v>0.64000000000000012</v>
      </c>
      <c r="D56" s="53">
        <v>2</v>
      </c>
      <c r="E56" s="53">
        <v>95</v>
      </c>
      <c r="F56" s="97">
        <f t="shared" si="1"/>
        <v>0.40960000000000019</v>
      </c>
      <c r="G56" s="97">
        <f t="shared" si="2"/>
        <v>0.81920000000000037</v>
      </c>
      <c r="H56" s="86">
        <f t="shared" si="3"/>
        <v>38.91200000000002</v>
      </c>
      <c r="I56" s="92">
        <f t="shared" si="4"/>
        <v>4.0000000000000008E-2</v>
      </c>
      <c r="J56" s="86">
        <f t="shared" si="5"/>
        <v>1.6000000000000007E-3</v>
      </c>
      <c r="K56" s="86">
        <f t="shared" si="6"/>
        <v>3.2000000000000015E-3</v>
      </c>
      <c r="L56" s="86">
        <f t="shared" si="7"/>
        <v>0.15200000000000008</v>
      </c>
      <c r="M56" s="169">
        <f>SUM((D56-G84)^2+(E56-H84)^2*F56)</f>
        <v>401.50540642442434</v>
      </c>
      <c r="N56" s="169"/>
      <c r="O56" s="169">
        <f>SUM((D56-K84)^2+(E56-L84)^2*J56)</f>
        <v>34.154973249925369</v>
      </c>
      <c r="P56" s="169"/>
      <c r="Q56" s="86">
        <f t="shared" si="8"/>
        <v>435.66037967434971</v>
      </c>
    </row>
    <row r="57" spans="1:17" x14ac:dyDescent="0.25">
      <c r="A57" s="92">
        <v>0.6</v>
      </c>
      <c r="B57" s="92">
        <v>0.4</v>
      </c>
      <c r="C57" s="92">
        <f t="shared" si="0"/>
        <v>0.36</v>
      </c>
      <c r="D57" s="53">
        <v>1</v>
      </c>
      <c r="E57" s="53">
        <v>90</v>
      </c>
      <c r="F57" s="97">
        <f t="shared" si="1"/>
        <v>0.12959999999999999</v>
      </c>
      <c r="G57" s="97">
        <f t="shared" si="2"/>
        <v>0.12959999999999999</v>
      </c>
      <c r="H57" s="86">
        <f t="shared" si="3"/>
        <v>11.664</v>
      </c>
      <c r="I57" s="92">
        <f t="shared" si="4"/>
        <v>0.16000000000000003</v>
      </c>
      <c r="J57" s="86">
        <f t="shared" si="5"/>
        <v>2.5600000000000012E-2</v>
      </c>
      <c r="K57" s="86">
        <f t="shared" si="6"/>
        <v>2.5600000000000012E-2</v>
      </c>
      <c r="L57" s="86">
        <f t="shared" si="7"/>
        <v>2.3040000000000012</v>
      </c>
      <c r="M57" s="169">
        <f>SUM((D57-G84)^2+(E57-H84)^2*F57)</f>
        <v>187.47286615704965</v>
      </c>
      <c r="N57" s="169"/>
      <c r="O57" s="169">
        <f>SUM((D57-K84)^2+(E57-L84)^2*J57)</f>
        <v>169.90238877218744</v>
      </c>
      <c r="P57" s="169"/>
      <c r="Q57" s="86">
        <f t="shared" si="8"/>
        <v>357.37525492923709</v>
      </c>
    </row>
    <row r="58" spans="1:17" x14ac:dyDescent="0.25">
      <c r="A58" s="92">
        <v>0.8</v>
      </c>
      <c r="B58" s="92">
        <v>0.2</v>
      </c>
      <c r="C58" s="92">
        <f t="shared" si="0"/>
        <v>0.64000000000000012</v>
      </c>
      <c r="D58" s="53">
        <v>4</v>
      </c>
      <c r="E58" s="53">
        <v>69</v>
      </c>
      <c r="F58" s="97">
        <f t="shared" si="1"/>
        <v>0.40960000000000019</v>
      </c>
      <c r="G58" s="97">
        <f t="shared" si="2"/>
        <v>1.6384000000000007</v>
      </c>
      <c r="H58" s="86">
        <f t="shared" si="3"/>
        <v>28.262400000000014</v>
      </c>
      <c r="I58" s="92">
        <f t="shared" si="4"/>
        <v>4.0000000000000008E-2</v>
      </c>
      <c r="J58" s="86">
        <f t="shared" si="5"/>
        <v>1.6000000000000007E-3</v>
      </c>
      <c r="K58" s="86">
        <f t="shared" si="6"/>
        <v>6.4000000000000029E-3</v>
      </c>
      <c r="L58" s="86">
        <f t="shared" si="7"/>
        <v>0.11040000000000005</v>
      </c>
      <c r="M58" s="169">
        <f>SUM((D58-G84)^2+(E58-H84)^2*F58)</f>
        <v>1323.6591641325922</v>
      </c>
      <c r="N58" s="169"/>
      <c r="O58" s="169">
        <f>SUM((D58-K84)^2+(E58-L84)^2*J58)</f>
        <v>12.970869822776452</v>
      </c>
      <c r="P58" s="169"/>
      <c r="Q58" s="86">
        <f t="shared" si="8"/>
        <v>1336.6300339553686</v>
      </c>
    </row>
    <row r="59" spans="1:17" x14ac:dyDescent="0.25">
      <c r="A59" s="92">
        <v>0.4</v>
      </c>
      <c r="B59" s="92">
        <v>0.6</v>
      </c>
      <c r="C59" s="92">
        <f t="shared" si="0"/>
        <v>0.16000000000000003</v>
      </c>
      <c r="D59" s="53">
        <v>3</v>
      </c>
      <c r="E59" s="53">
        <v>106</v>
      </c>
      <c r="F59" s="97">
        <f t="shared" si="1"/>
        <v>2.5600000000000012E-2</v>
      </c>
      <c r="G59" s="97">
        <f t="shared" si="2"/>
        <v>7.6800000000000035E-2</v>
      </c>
      <c r="H59" s="86">
        <f t="shared" si="3"/>
        <v>2.7136000000000013</v>
      </c>
      <c r="I59" s="92">
        <f t="shared" si="4"/>
        <v>0.36</v>
      </c>
      <c r="J59" s="86">
        <f t="shared" si="5"/>
        <v>0.12959999999999999</v>
      </c>
      <c r="K59" s="86">
        <f t="shared" si="6"/>
        <v>0.38879999999999998</v>
      </c>
      <c r="L59" s="86">
        <f t="shared" si="7"/>
        <v>13.737599999999999</v>
      </c>
      <c r="M59" s="169">
        <f>SUM((D59-G84)^2+(E59-H84)^2*F59)</f>
        <v>16.960028349447565</v>
      </c>
      <c r="N59" s="169"/>
      <c r="O59" s="169">
        <f>SUM((D59-K84)^2+(E59-L84)^2*J59)</f>
        <v>1029.9554893321972</v>
      </c>
      <c r="P59" s="169"/>
      <c r="Q59" s="86">
        <f t="shared" si="8"/>
        <v>1046.9155176816448</v>
      </c>
    </row>
    <row r="60" spans="1:17" x14ac:dyDescent="0.25">
      <c r="A60" s="92">
        <v>0.6</v>
      </c>
      <c r="B60" s="92">
        <v>0.4</v>
      </c>
      <c r="C60" s="92">
        <f t="shared" si="0"/>
        <v>0.36</v>
      </c>
      <c r="D60" s="53">
        <v>6</v>
      </c>
      <c r="E60" s="53">
        <v>93</v>
      </c>
      <c r="F60" s="97">
        <f t="shared" si="1"/>
        <v>0.12959999999999999</v>
      </c>
      <c r="G60" s="97">
        <f t="shared" si="2"/>
        <v>0.77759999999999996</v>
      </c>
      <c r="H60" s="86">
        <f t="shared" si="3"/>
        <v>12.0528</v>
      </c>
      <c r="I60" s="92">
        <f t="shared" si="4"/>
        <v>0.16000000000000003</v>
      </c>
      <c r="J60" s="86">
        <f t="shared" si="5"/>
        <v>2.5600000000000012E-2</v>
      </c>
      <c r="K60" s="86">
        <f t="shared" si="6"/>
        <v>0.15360000000000007</v>
      </c>
      <c r="L60" s="86">
        <f t="shared" si="7"/>
        <v>2.3808000000000011</v>
      </c>
      <c r="M60" s="169">
        <f>SUM((D60-G84)^2+(E60-H84)^2*F60)</f>
        <v>139.47631455464787</v>
      </c>
      <c r="N60" s="169"/>
      <c r="O60" s="169">
        <f>SUM((D60-K84)^2+(E60-L84)^2*J60)</f>
        <v>146.71275351781151</v>
      </c>
      <c r="P60" s="169"/>
      <c r="Q60" s="86">
        <f t="shared" si="8"/>
        <v>286.18906807245935</v>
      </c>
    </row>
    <row r="61" spans="1:17" x14ac:dyDescent="0.25">
      <c r="A61" s="92">
        <v>0.3</v>
      </c>
      <c r="B61" s="92">
        <v>0.7</v>
      </c>
      <c r="C61" s="92">
        <f t="shared" si="0"/>
        <v>0.09</v>
      </c>
      <c r="D61" s="53">
        <v>5</v>
      </c>
      <c r="E61" s="53">
        <v>65</v>
      </c>
      <c r="F61" s="97">
        <f t="shared" si="1"/>
        <v>8.0999999999999996E-3</v>
      </c>
      <c r="G61" s="97">
        <f t="shared" si="2"/>
        <v>4.0499999999999994E-2</v>
      </c>
      <c r="H61" s="86">
        <f t="shared" si="3"/>
        <v>0.52649999999999997</v>
      </c>
      <c r="I61" s="92">
        <f t="shared" si="4"/>
        <v>0.48999999999999994</v>
      </c>
      <c r="J61" s="86">
        <f t="shared" si="5"/>
        <v>0.24009999999999992</v>
      </c>
      <c r="K61" s="86">
        <f t="shared" si="6"/>
        <v>1.2004999999999997</v>
      </c>
      <c r="L61" s="86">
        <f t="shared" si="7"/>
        <v>15.606499999999995</v>
      </c>
      <c r="M61" s="169">
        <f>SUM((D61-G84)^2+(E61-H84)^2*F61)</f>
        <v>30.333748196279299</v>
      </c>
      <c r="N61" s="169"/>
      <c r="O61" s="169">
        <f>SUM((D61-K84)^2+(E61-L84)^2*J61)</f>
        <v>544.80544253610321</v>
      </c>
      <c r="P61" s="169"/>
      <c r="Q61" s="86">
        <f t="shared" si="8"/>
        <v>575.13919073238253</v>
      </c>
    </row>
    <row r="62" spans="1:17" x14ac:dyDescent="0.25">
      <c r="A62" s="92">
        <v>0.6</v>
      </c>
      <c r="B62" s="92">
        <v>0.4</v>
      </c>
      <c r="C62" s="92">
        <f t="shared" si="0"/>
        <v>0.36</v>
      </c>
      <c r="D62" s="53">
        <v>5</v>
      </c>
      <c r="E62" s="53">
        <v>45</v>
      </c>
      <c r="F62" s="97">
        <f t="shared" si="1"/>
        <v>0.12959999999999999</v>
      </c>
      <c r="G62" s="97">
        <f t="shared" si="2"/>
        <v>0.64799999999999991</v>
      </c>
      <c r="H62" s="86">
        <f t="shared" si="3"/>
        <v>5.8319999999999999</v>
      </c>
      <c r="I62" s="92">
        <f t="shared" si="4"/>
        <v>0.16000000000000003</v>
      </c>
      <c r="J62" s="86">
        <f t="shared" si="5"/>
        <v>2.5600000000000012E-2</v>
      </c>
      <c r="K62" s="86">
        <f t="shared" si="6"/>
        <v>0.12800000000000006</v>
      </c>
      <c r="L62" s="86">
        <f t="shared" si="7"/>
        <v>1.1520000000000006</v>
      </c>
      <c r="M62" s="169">
        <f>SUM((D62-G84)^2+(E62-H84)^2*F62)</f>
        <v>846.29837943202597</v>
      </c>
      <c r="N62" s="169"/>
      <c r="O62" s="169">
        <f>SUM((D62-K84)^2+(E62-L84)^2*J62)</f>
        <v>23.136599852264915</v>
      </c>
      <c r="P62" s="169"/>
      <c r="Q62" s="86">
        <f t="shared" si="8"/>
        <v>869.43497928429088</v>
      </c>
    </row>
    <row r="63" spans="1:17" x14ac:dyDescent="0.25">
      <c r="A63" s="92">
        <v>0.7</v>
      </c>
      <c r="B63" s="92">
        <v>0.3</v>
      </c>
      <c r="C63" s="92">
        <f t="shared" si="0"/>
        <v>0.48999999999999994</v>
      </c>
      <c r="D63" s="53">
        <v>7</v>
      </c>
      <c r="E63" s="53">
        <v>106</v>
      </c>
      <c r="F63" s="97">
        <f t="shared" si="1"/>
        <v>0.24009999999999992</v>
      </c>
      <c r="G63" s="97">
        <f t="shared" si="2"/>
        <v>1.6806999999999994</v>
      </c>
      <c r="H63" s="86">
        <f t="shared" si="3"/>
        <v>25.450599999999991</v>
      </c>
      <c r="I63" s="92">
        <f t="shared" si="4"/>
        <v>0.09</v>
      </c>
      <c r="J63" s="86">
        <f t="shared" si="5"/>
        <v>8.0999999999999996E-3</v>
      </c>
      <c r="K63" s="86">
        <f t="shared" si="6"/>
        <v>5.67E-2</v>
      </c>
      <c r="L63" s="86">
        <f t="shared" si="7"/>
        <v>0.85859999999999992</v>
      </c>
      <c r="M63" s="169">
        <f>SUM((D63-G84)^2+(E63-H84)^2*F63)</f>
        <v>95.899397697083671</v>
      </c>
      <c r="N63" s="169"/>
      <c r="O63" s="169">
        <f>SUM((D63-K84)^2+(E63-L84)^2*J63)</f>
        <v>63.396556178377494</v>
      </c>
      <c r="P63" s="169"/>
      <c r="Q63" s="86">
        <f t="shared" si="8"/>
        <v>159.29595387546118</v>
      </c>
    </row>
    <row r="64" spans="1:17" x14ac:dyDescent="0.25">
      <c r="A64" s="92">
        <v>0.3</v>
      </c>
      <c r="B64" s="92">
        <v>0.7</v>
      </c>
      <c r="C64" s="92">
        <f t="shared" si="0"/>
        <v>0.09</v>
      </c>
      <c r="D64" s="53">
        <v>10</v>
      </c>
      <c r="E64" s="53">
        <v>112</v>
      </c>
      <c r="F64" s="97">
        <f t="shared" si="1"/>
        <v>8.0999999999999996E-3</v>
      </c>
      <c r="G64" s="97">
        <f t="shared" si="2"/>
        <v>8.0999999999999989E-2</v>
      </c>
      <c r="H64" s="86">
        <f t="shared" si="3"/>
        <v>0.90720000000000001</v>
      </c>
      <c r="I64" s="92">
        <f t="shared" si="4"/>
        <v>0.48999999999999994</v>
      </c>
      <c r="J64" s="86">
        <f t="shared" si="5"/>
        <v>0.24009999999999992</v>
      </c>
      <c r="K64" s="86">
        <f t="shared" si="6"/>
        <v>2.4009999999999994</v>
      </c>
      <c r="L64" s="86">
        <f t="shared" si="7"/>
        <v>26.891199999999991</v>
      </c>
      <c r="M64" s="169">
        <f>SUM((D64-G84)^2+(E64-H84)^2*F64)</f>
        <v>20.608490732270077</v>
      </c>
      <c r="N64" s="169"/>
      <c r="O64" s="169">
        <f>SUM((D64-K84)^2+(E64-L84)^2*J64)</f>
        <v>2151.9467634506213</v>
      </c>
      <c r="P64" s="169"/>
      <c r="Q64" s="86">
        <f t="shared" si="8"/>
        <v>2172.5552541828915</v>
      </c>
    </row>
    <row r="65" spans="1:17" x14ac:dyDescent="0.25">
      <c r="A65" s="92">
        <v>0.6</v>
      </c>
      <c r="B65" s="92">
        <v>0.4</v>
      </c>
      <c r="C65" s="92">
        <f t="shared" si="0"/>
        <v>0.36</v>
      </c>
      <c r="D65" s="53">
        <v>10</v>
      </c>
      <c r="E65" s="53">
        <v>106</v>
      </c>
      <c r="F65" s="97">
        <f t="shared" si="1"/>
        <v>0.12959999999999999</v>
      </c>
      <c r="G65" s="97">
        <f t="shared" si="2"/>
        <v>1.2959999999999998</v>
      </c>
      <c r="H65" s="86">
        <f t="shared" si="3"/>
        <v>13.737599999999999</v>
      </c>
      <c r="I65" s="92">
        <f t="shared" si="4"/>
        <v>0.16000000000000003</v>
      </c>
      <c r="J65" s="86">
        <f t="shared" si="5"/>
        <v>2.5600000000000012E-2</v>
      </c>
      <c r="K65" s="86">
        <f t="shared" si="6"/>
        <v>0.25600000000000012</v>
      </c>
      <c r="L65" s="86">
        <f t="shared" si="7"/>
        <v>2.7136000000000013</v>
      </c>
      <c r="M65" s="169">
        <f>SUM((D65-G84)^2+(E65-H84)^2*F65)</f>
        <v>69.824067401352707</v>
      </c>
      <c r="N65" s="169"/>
      <c r="O65" s="169">
        <f>SUM((D65-K84)^2+(E65-L84)^2*J65)</f>
        <v>209.62944986270892</v>
      </c>
      <c r="P65" s="169"/>
      <c r="Q65" s="86">
        <f t="shared" si="8"/>
        <v>279.45351726406165</v>
      </c>
    </row>
    <row r="66" spans="1:17" x14ac:dyDescent="0.25">
      <c r="A66" s="92">
        <v>0.6</v>
      </c>
      <c r="B66" s="92">
        <v>0.4</v>
      </c>
      <c r="C66" s="92">
        <f t="shared" si="0"/>
        <v>0.36</v>
      </c>
      <c r="D66" s="53">
        <v>6</v>
      </c>
      <c r="E66" s="53">
        <v>106</v>
      </c>
      <c r="F66" s="97">
        <f t="shared" si="1"/>
        <v>0.12959999999999999</v>
      </c>
      <c r="G66" s="97">
        <f t="shared" si="2"/>
        <v>0.77759999999999996</v>
      </c>
      <c r="H66" s="86">
        <f t="shared" si="3"/>
        <v>13.737599999999999</v>
      </c>
      <c r="I66" s="92">
        <f t="shared" si="4"/>
        <v>0.16000000000000003</v>
      </c>
      <c r="J66" s="86">
        <f t="shared" si="5"/>
        <v>2.5600000000000012E-2</v>
      </c>
      <c r="K66" s="86">
        <f t="shared" si="6"/>
        <v>0.15360000000000007</v>
      </c>
      <c r="L66" s="86">
        <f t="shared" si="7"/>
        <v>2.7136000000000013</v>
      </c>
      <c r="M66" s="169">
        <f>SUM((D66-G84)^2+(E66-H84)^2*F66)</f>
        <v>50.890333769000804</v>
      </c>
      <c r="N66" s="169"/>
      <c r="O66" s="169">
        <f>SUM((D66-K84)^2+(E66-L84)^2*J66)</f>
        <v>201.27027607716772</v>
      </c>
      <c r="P66" s="169"/>
      <c r="Q66" s="86">
        <f t="shared" si="8"/>
        <v>252.16060984616854</v>
      </c>
    </row>
    <row r="67" spans="1:17" x14ac:dyDescent="0.25">
      <c r="A67" s="92">
        <v>0.8</v>
      </c>
      <c r="B67" s="92">
        <v>0.2</v>
      </c>
      <c r="C67" s="92">
        <f t="shared" si="0"/>
        <v>0.64000000000000012</v>
      </c>
      <c r="D67" s="53">
        <v>7</v>
      </c>
      <c r="E67" s="53">
        <v>91</v>
      </c>
      <c r="F67" s="97">
        <f t="shared" si="1"/>
        <v>0.40960000000000019</v>
      </c>
      <c r="G67" s="97">
        <f t="shared" si="2"/>
        <v>2.8672000000000013</v>
      </c>
      <c r="H67" s="86">
        <f t="shared" si="3"/>
        <v>37.273600000000016</v>
      </c>
      <c r="I67" s="92">
        <f t="shared" si="4"/>
        <v>4.0000000000000008E-2</v>
      </c>
      <c r="J67" s="86">
        <f t="shared" si="5"/>
        <v>1.6000000000000007E-3</v>
      </c>
      <c r="K67" s="86">
        <f t="shared" si="6"/>
        <v>1.1200000000000005E-2</v>
      </c>
      <c r="L67" s="86">
        <f t="shared" si="7"/>
        <v>0.14560000000000006</v>
      </c>
      <c r="M67" s="169">
        <f>SUM((D67-G84)^2+(E67-H84)^2*F67)</f>
        <v>497.61806437132452</v>
      </c>
      <c r="N67" s="169"/>
      <c r="O67" s="169">
        <f>SUM((D67-K84)^2+(E67-L84)^2*J67)</f>
        <v>8.6379573557104177</v>
      </c>
      <c r="P67" s="169"/>
      <c r="Q67" s="86">
        <f t="shared" si="8"/>
        <v>506.25602172703492</v>
      </c>
    </row>
    <row r="68" spans="1:17" x14ac:dyDescent="0.25">
      <c r="A68" s="92">
        <v>0.4</v>
      </c>
      <c r="B68" s="92">
        <v>0.6</v>
      </c>
      <c r="C68" s="92">
        <f t="shared" si="0"/>
        <v>0.16000000000000003</v>
      </c>
      <c r="D68" s="53">
        <v>11</v>
      </c>
      <c r="E68" s="53">
        <v>76</v>
      </c>
      <c r="F68" s="97">
        <f t="shared" si="1"/>
        <v>2.5600000000000012E-2</v>
      </c>
      <c r="G68" s="97">
        <f t="shared" si="2"/>
        <v>0.28160000000000013</v>
      </c>
      <c r="H68" s="86">
        <f t="shared" si="3"/>
        <v>1.9456000000000009</v>
      </c>
      <c r="I68" s="92">
        <f t="shared" si="4"/>
        <v>0.36</v>
      </c>
      <c r="J68" s="86">
        <f t="shared" si="5"/>
        <v>0.12959999999999999</v>
      </c>
      <c r="K68" s="86">
        <f t="shared" si="6"/>
        <v>1.4256</v>
      </c>
      <c r="L68" s="86">
        <f t="shared" si="7"/>
        <v>9.8495999999999988</v>
      </c>
      <c r="M68" s="169">
        <f>SUM((D68-G84)^2+(E68-H84)^2*F68)</f>
        <v>92.264569476554612</v>
      </c>
      <c r="N68" s="169"/>
      <c r="O68" s="169">
        <f>SUM((D68-K84)^2+(E68-L84)^2*J68)</f>
        <v>459.3910877723398</v>
      </c>
      <c r="P68" s="169"/>
      <c r="Q68" s="86">
        <f t="shared" si="8"/>
        <v>551.65565724889439</v>
      </c>
    </row>
    <row r="69" spans="1:17" x14ac:dyDescent="0.25">
      <c r="A69" s="92">
        <v>0.6</v>
      </c>
      <c r="B69" s="92">
        <v>0.4</v>
      </c>
      <c r="C69" s="92">
        <f t="shared" si="0"/>
        <v>0.36</v>
      </c>
      <c r="D69" s="53">
        <v>11</v>
      </c>
      <c r="E69" s="53">
        <v>64</v>
      </c>
      <c r="F69" s="97">
        <f t="shared" si="1"/>
        <v>0.12959999999999999</v>
      </c>
      <c r="G69" s="97">
        <f t="shared" si="2"/>
        <v>1.4256</v>
      </c>
      <c r="H69" s="86">
        <f t="shared" si="3"/>
        <v>8.2943999999999996</v>
      </c>
      <c r="I69" s="92">
        <f t="shared" si="4"/>
        <v>0.16000000000000003</v>
      </c>
      <c r="J69" s="86">
        <f t="shared" si="5"/>
        <v>2.5600000000000012E-2</v>
      </c>
      <c r="K69" s="86">
        <f t="shared" si="6"/>
        <v>0.28160000000000013</v>
      </c>
      <c r="L69" s="86">
        <f t="shared" si="7"/>
        <v>1.6384000000000007</v>
      </c>
      <c r="M69" s="169">
        <f>SUM((D69-G84)^2+(E69-H84)^2*F69)</f>
        <v>523.61116180922352</v>
      </c>
      <c r="N69" s="169"/>
      <c r="O69" s="169">
        <f>SUM((D69-K84)^2+(E69-L84)^2*J69)</f>
        <v>71.63727811732808</v>
      </c>
      <c r="P69" s="169"/>
      <c r="Q69" s="86">
        <f t="shared" si="8"/>
        <v>595.24843992655155</v>
      </c>
    </row>
    <row r="70" spans="1:17" x14ac:dyDescent="0.25">
      <c r="A70" s="92">
        <v>0.3</v>
      </c>
      <c r="B70" s="92">
        <v>0.7</v>
      </c>
      <c r="C70" s="92">
        <f t="shared" si="0"/>
        <v>0.09</v>
      </c>
      <c r="D70" s="53">
        <v>11</v>
      </c>
      <c r="E70" s="53">
        <v>72</v>
      </c>
      <c r="F70" s="97">
        <f t="shared" si="1"/>
        <v>8.0999999999999996E-3</v>
      </c>
      <c r="G70" s="97">
        <f t="shared" si="2"/>
        <v>8.9099999999999999E-2</v>
      </c>
      <c r="H70" s="86">
        <f t="shared" si="3"/>
        <v>0.58319999999999994</v>
      </c>
      <c r="I70" s="92">
        <f t="shared" si="4"/>
        <v>0.48999999999999994</v>
      </c>
      <c r="J70" s="86">
        <f t="shared" si="5"/>
        <v>0.24009999999999992</v>
      </c>
      <c r="K70" s="86">
        <f t="shared" si="6"/>
        <v>2.6410999999999993</v>
      </c>
      <c r="L70" s="86">
        <f t="shared" si="7"/>
        <v>17.287199999999995</v>
      </c>
      <c r="M70" s="169">
        <f>SUM((D70-G84)^2+(E70-H84)^2*F70)</f>
        <v>52.237689676059411</v>
      </c>
      <c r="N70" s="169"/>
      <c r="O70" s="169">
        <f>SUM((D70-K84)^2+(E70-L84)^2*J70)</f>
        <v>728.66612823097125</v>
      </c>
      <c r="P70" s="169"/>
      <c r="Q70" s="86">
        <f t="shared" si="8"/>
        <v>780.90381790703066</v>
      </c>
    </row>
    <row r="71" spans="1:17" x14ac:dyDescent="0.25">
      <c r="A71" s="92">
        <v>0.6</v>
      </c>
      <c r="B71" s="92">
        <v>0.4</v>
      </c>
      <c r="C71" s="92">
        <f t="shared" si="0"/>
        <v>0.36</v>
      </c>
      <c r="D71" s="53">
        <v>11</v>
      </c>
      <c r="E71" s="53">
        <v>80</v>
      </c>
      <c r="F71" s="97">
        <f t="shared" si="1"/>
        <v>0.12959999999999999</v>
      </c>
      <c r="G71" s="97">
        <f t="shared" si="2"/>
        <v>1.4256</v>
      </c>
      <c r="H71" s="86">
        <f t="shared" si="3"/>
        <v>10.367999999999999</v>
      </c>
      <c r="I71" s="92">
        <f t="shared" si="4"/>
        <v>0.16000000000000003</v>
      </c>
      <c r="J71" s="86">
        <f t="shared" si="5"/>
        <v>2.5600000000000012E-2</v>
      </c>
      <c r="K71" s="86">
        <f t="shared" si="6"/>
        <v>0.28160000000000013</v>
      </c>
      <c r="L71" s="86">
        <f t="shared" si="7"/>
        <v>2.0480000000000009</v>
      </c>
      <c r="M71" s="169">
        <f>SUM((D71-G84)^2+(E71-H84)^2*F71)</f>
        <v>300.53426238073479</v>
      </c>
      <c r="N71" s="169"/>
      <c r="O71" s="169">
        <f>SUM((D71-K84)^2+(E71-L84)^2*J71)</f>
        <v>116.25699819038186</v>
      </c>
      <c r="P71" s="169"/>
      <c r="Q71" s="86">
        <f t="shared" si="8"/>
        <v>416.79126057111665</v>
      </c>
    </row>
    <row r="72" spans="1:17" x14ac:dyDescent="0.25">
      <c r="A72" s="92">
        <v>0.2</v>
      </c>
      <c r="B72" s="92">
        <v>0.8</v>
      </c>
      <c r="C72" s="92">
        <f t="shared" si="0"/>
        <v>4.0000000000000008E-2</v>
      </c>
      <c r="D72" s="53">
        <v>12</v>
      </c>
      <c r="E72" s="53">
        <v>70</v>
      </c>
      <c r="F72" s="97">
        <f t="shared" si="1"/>
        <v>1.6000000000000007E-3</v>
      </c>
      <c r="G72" s="97">
        <f t="shared" si="2"/>
        <v>1.9200000000000009E-2</v>
      </c>
      <c r="H72" s="86">
        <f t="shared" si="3"/>
        <v>0.11200000000000004</v>
      </c>
      <c r="I72" s="92">
        <f t="shared" si="4"/>
        <v>0.64000000000000012</v>
      </c>
      <c r="J72" s="86">
        <f t="shared" si="5"/>
        <v>0.40960000000000019</v>
      </c>
      <c r="K72" s="86">
        <f t="shared" si="6"/>
        <v>4.9152000000000022</v>
      </c>
      <c r="L72" s="86">
        <f t="shared" si="7"/>
        <v>28.672000000000011</v>
      </c>
      <c r="M72" s="169">
        <f>SUM((D72-G84)^2+(E72-H84)^2*F72)</f>
        <v>45.515077593775899</v>
      </c>
      <c r="N72" s="169"/>
      <c r="O72" s="169">
        <f>SUM((D72-K84)^2+(E72-L84)^2*J72)</f>
        <v>1153.0107212425376</v>
      </c>
      <c r="P72" s="169"/>
      <c r="Q72" s="86">
        <f t="shared" si="8"/>
        <v>1198.5257988363135</v>
      </c>
    </row>
    <row r="73" spans="1:17" x14ac:dyDescent="0.25">
      <c r="A73" s="92">
        <v>0.3</v>
      </c>
      <c r="B73" s="92">
        <v>0.7</v>
      </c>
      <c r="C73" s="92">
        <f t="shared" ref="C73:C82" si="10">SUM(A73^2)</f>
        <v>0.09</v>
      </c>
      <c r="D73" s="53">
        <v>16</v>
      </c>
      <c r="E73" s="53">
        <v>70</v>
      </c>
      <c r="F73" s="97">
        <f t="shared" ref="F73:F82" si="11">SUM(C73*C73)</f>
        <v>8.0999999999999996E-3</v>
      </c>
      <c r="G73" s="97">
        <f t="shared" ref="G73:G82" si="12">SUM(F73*D73)</f>
        <v>0.12959999999999999</v>
      </c>
      <c r="H73" s="86">
        <f t="shared" ref="H73:H82" si="13">SUM(E73*F73)</f>
        <v>0.56699999999999995</v>
      </c>
      <c r="I73" s="92">
        <f t="shared" ref="I73:I82" si="14">SUM(B73^2)</f>
        <v>0.48999999999999994</v>
      </c>
      <c r="J73" s="86">
        <f t="shared" ref="J73:J82" si="15">SUM(I73*I73)</f>
        <v>0.24009999999999992</v>
      </c>
      <c r="K73" s="86">
        <f t="shared" ref="K73:K82" si="16">SUM(J73*D73)</f>
        <v>3.8415999999999988</v>
      </c>
      <c r="L73" s="86">
        <f t="shared" ref="L73:L82" si="17">SUM(J73*E73)</f>
        <v>16.806999999999995</v>
      </c>
      <c r="M73" s="169">
        <f>SUM((D73-G84)^2+(E73-H84)^2*F73)</f>
        <v>132.68004499328435</v>
      </c>
      <c r="N73" s="169"/>
      <c r="O73" s="169">
        <f>SUM((D73-K84)^2+(E73-L84)^2*J73)</f>
        <v>742.76497402959592</v>
      </c>
      <c r="P73" s="169"/>
      <c r="Q73" s="86">
        <f t="shared" ref="Q73:Q82" si="18">SUM(M73+O73)</f>
        <v>875.44501902288027</v>
      </c>
    </row>
    <row r="74" spans="1:17" x14ac:dyDescent="0.25">
      <c r="A74" s="92">
        <v>0.8</v>
      </c>
      <c r="B74" s="92">
        <v>0.2</v>
      </c>
      <c r="C74" s="92">
        <f t="shared" si="10"/>
        <v>0.64000000000000012</v>
      </c>
      <c r="D74" s="53">
        <v>17</v>
      </c>
      <c r="E74" s="53">
        <v>63</v>
      </c>
      <c r="F74" s="97">
        <f t="shared" si="11"/>
        <v>0.40960000000000019</v>
      </c>
      <c r="G74" s="97">
        <f t="shared" si="12"/>
        <v>6.9632000000000032</v>
      </c>
      <c r="H74" s="86">
        <f t="shared" si="13"/>
        <v>25.804800000000011</v>
      </c>
      <c r="I74" s="92">
        <f t="shared" si="14"/>
        <v>4.0000000000000008E-2</v>
      </c>
      <c r="J74" s="86">
        <f t="shared" si="15"/>
        <v>1.6000000000000007E-3</v>
      </c>
      <c r="K74" s="86">
        <f t="shared" si="16"/>
        <v>2.7200000000000012E-2</v>
      </c>
      <c r="L74" s="86">
        <f t="shared" si="17"/>
        <v>0.10080000000000004</v>
      </c>
      <c r="M74" s="169">
        <f>SUM((D74-G84)^2+(E74-H84)^2*F74)</f>
        <v>1744.0724347974265</v>
      </c>
      <c r="N74" s="169"/>
      <c r="O74" s="169">
        <f>SUM((D74-K84)^2+(E74-L84)^2*J74)</f>
        <v>104.20760993657318</v>
      </c>
      <c r="P74" s="169"/>
      <c r="Q74" s="86">
        <f t="shared" si="18"/>
        <v>1848.2800447339996</v>
      </c>
    </row>
    <row r="75" spans="1:17" x14ac:dyDescent="0.25">
      <c r="A75" s="92">
        <v>0.6</v>
      </c>
      <c r="B75" s="92">
        <v>0.4</v>
      </c>
      <c r="C75" s="92">
        <f t="shared" si="10"/>
        <v>0.36</v>
      </c>
      <c r="D75" s="53">
        <v>18</v>
      </c>
      <c r="E75" s="53">
        <v>60</v>
      </c>
      <c r="F75" s="97">
        <f t="shared" si="11"/>
        <v>0.12959999999999999</v>
      </c>
      <c r="G75" s="97">
        <f t="shared" si="12"/>
        <v>2.3327999999999998</v>
      </c>
      <c r="H75" s="86">
        <f t="shared" si="13"/>
        <v>7.7759999999999998</v>
      </c>
      <c r="I75" s="92">
        <f t="shared" si="14"/>
        <v>0.16000000000000003</v>
      </c>
      <c r="J75" s="86">
        <f t="shared" si="15"/>
        <v>2.5600000000000012E-2</v>
      </c>
      <c r="K75" s="86">
        <f t="shared" si="16"/>
        <v>0.46080000000000021</v>
      </c>
      <c r="L75" s="86">
        <f t="shared" si="17"/>
        <v>1.5360000000000007</v>
      </c>
      <c r="M75" s="169">
        <f>SUM((D75-G84)^2+(E75-H84)^2*F75)</f>
        <v>713.88242052296152</v>
      </c>
      <c r="N75" s="169"/>
      <c r="O75" s="169">
        <f>SUM((D75-K84)^2+(E75-L84)^2*J75)</f>
        <v>168.15890222376174</v>
      </c>
      <c r="P75" s="169"/>
      <c r="Q75" s="86">
        <f t="shared" si="18"/>
        <v>882.04132274672327</v>
      </c>
    </row>
    <row r="76" spans="1:17" x14ac:dyDescent="0.25">
      <c r="A76" s="92">
        <v>0.8</v>
      </c>
      <c r="B76" s="92">
        <v>0.2</v>
      </c>
      <c r="C76" s="92">
        <f t="shared" si="10"/>
        <v>0.64000000000000012</v>
      </c>
      <c r="D76" s="53">
        <v>17</v>
      </c>
      <c r="E76" s="53">
        <v>74</v>
      </c>
      <c r="F76" s="97">
        <f t="shared" si="11"/>
        <v>0.40960000000000019</v>
      </c>
      <c r="G76" s="97">
        <f t="shared" si="12"/>
        <v>6.9632000000000032</v>
      </c>
      <c r="H76" s="86">
        <f t="shared" si="13"/>
        <v>30.310400000000016</v>
      </c>
      <c r="I76" s="92">
        <f t="shared" si="14"/>
        <v>4.0000000000000008E-2</v>
      </c>
      <c r="J76" s="86">
        <f t="shared" si="15"/>
        <v>1.6000000000000007E-3</v>
      </c>
      <c r="K76" s="86">
        <f t="shared" si="16"/>
        <v>2.7200000000000012E-2</v>
      </c>
      <c r="L76" s="86">
        <f t="shared" si="17"/>
        <v>0.11840000000000006</v>
      </c>
      <c r="M76" s="169">
        <f>SUM((D76-G84)^2+(E76-H84)^2*F76)</f>
        <v>1227.8229348046605</v>
      </c>
      <c r="N76" s="169"/>
      <c r="O76" s="169">
        <f>SUM((D76-K84)^2+(E76-L84)^2*J76)</f>
        <v>106.00166353346221</v>
      </c>
      <c r="P76" s="169"/>
      <c r="Q76" s="86">
        <f t="shared" si="18"/>
        <v>1333.8245983381228</v>
      </c>
    </row>
    <row r="77" spans="1:17" x14ac:dyDescent="0.25">
      <c r="A77" s="92">
        <v>0.4</v>
      </c>
      <c r="B77" s="92">
        <v>0.6</v>
      </c>
      <c r="C77" s="92">
        <f t="shared" si="10"/>
        <v>0.16000000000000003</v>
      </c>
      <c r="D77" s="53">
        <v>16</v>
      </c>
      <c r="E77" s="53">
        <v>63</v>
      </c>
      <c r="F77" s="97">
        <f t="shared" si="11"/>
        <v>2.5600000000000012E-2</v>
      </c>
      <c r="G77" s="97">
        <f t="shared" si="12"/>
        <v>0.40960000000000019</v>
      </c>
      <c r="H77" s="86">
        <f t="shared" si="13"/>
        <v>1.6128000000000007</v>
      </c>
      <c r="I77" s="92">
        <f t="shared" si="14"/>
        <v>0.36</v>
      </c>
      <c r="J77" s="86">
        <f t="shared" si="15"/>
        <v>0.12959999999999999</v>
      </c>
      <c r="K77" s="86">
        <f t="shared" si="16"/>
        <v>2.0735999999999999</v>
      </c>
      <c r="L77" s="86">
        <f t="shared" si="17"/>
        <v>8.1647999999999996</v>
      </c>
      <c r="M77" s="169">
        <f>SUM((D77-G84)^2+(E77-H84)^2*F77)</f>
        <v>208.39820185736926</v>
      </c>
      <c r="N77" s="169"/>
      <c r="O77" s="169">
        <f>SUM((D77-K84)^2+(E77-L84)^2*J77)</f>
        <v>349.73059704752563</v>
      </c>
      <c r="P77" s="169"/>
      <c r="Q77" s="86">
        <f t="shared" si="18"/>
        <v>558.12879890489489</v>
      </c>
    </row>
    <row r="78" spans="1:17" x14ac:dyDescent="0.25">
      <c r="A78" s="92">
        <v>0.6</v>
      </c>
      <c r="B78" s="92">
        <v>0.4</v>
      </c>
      <c r="C78" s="92">
        <f t="shared" si="10"/>
        <v>0.36</v>
      </c>
      <c r="D78" s="53">
        <v>19</v>
      </c>
      <c r="E78" s="53">
        <v>120</v>
      </c>
      <c r="F78" s="97">
        <f t="shared" si="11"/>
        <v>0.12959999999999999</v>
      </c>
      <c r="G78" s="97">
        <f t="shared" si="12"/>
        <v>2.4623999999999997</v>
      </c>
      <c r="H78" s="86">
        <f t="shared" si="13"/>
        <v>15.552</v>
      </c>
      <c r="I78" s="92">
        <f t="shared" si="14"/>
        <v>0.16000000000000003</v>
      </c>
      <c r="J78" s="86">
        <f t="shared" si="15"/>
        <v>2.5600000000000012E-2</v>
      </c>
      <c r="K78" s="86">
        <f t="shared" si="16"/>
        <v>0.48640000000000022</v>
      </c>
      <c r="L78" s="86">
        <f t="shared" si="17"/>
        <v>3.0720000000000014</v>
      </c>
      <c r="M78" s="169">
        <f>SUM((D78-G84)^2+(E78-H84)^2*F78)</f>
        <v>183.01348107421688</v>
      </c>
      <c r="N78" s="169"/>
      <c r="O78" s="169">
        <f>SUM((D78-K84)^2+(E78-L84)^2*J78)</f>
        <v>413.86864594409866</v>
      </c>
      <c r="P78" s="169"/>
      <c r="Q78" s="86">
        <f t="shared" si="18"/>
        <v>596.88212701831549</v>
      </c>
    </row>
    <row r="79" spans="1:17" x14ac:dyDescent="0.25">
      <c r="A79" s="92">
        <v>0.6</v>
      </c>
      <c r="B79" s="92">
        <v>0.4</v>
      </c>
      <c r="C79" s="92">
        <f t="shared" si="10"/>
        <v>0.36</v>
      </c>
      <c r="D79" s="54">
        <v>19</v>
      </c>
      <c r="E79" s="54">
        <v>84</v>
      </c>
      <c r="F79" s="97">
        <f t="shared" si="11"/>
        <v>0.12959999999999999</v>
      </c>
      <c r="G79" s="97">
        <f t="shared" si="12"/>
        <v>2.4623999999999997</v>
      </c>
      <c r="H79" s="86">
        <f t="shared" si="13"/>
        <v>10.8864</v>
      </c>
      <c r="I79" s="92">
        <f t="shared" si="14"/>
        <v>0.16000000000000003</v>
      </c>
      <c r="J79" s="86">
        <f t="shared" si="15"/>
        <v>2.5600000000000012E-2</v>
      </c>
      <c r="K79" s="86">
        <f t="shared" si="16"/>
        <v>0.48640000000000022</v>
      </c>
      <c r="L79" s="86">
        <f t="shared" si="17"/>
        <v>2.1504000000000012</v>
      </c>
      <c r="M79" s="169">
        <f>SUM((D79-G84)^2+(E79-H84)^2*F79)</f>
        <v>405.00050478831645</v>
      </c>
      <c r="N79" s="169"/>
      <c r="O79" s="169">
        <f>SUM((D79-K84)^2+(E79-L84)^2*J79)</f>
        <v>258.1782757797277</v>
      </c>
      <c r="P79" s="169"/>
      <c r="Q79" s="86">
        <f t="shared" si="18"/>
        <v>663.1787805680442</v>
      </c>
    </row>
    <row r="80" spans="1:17" x14ac:dyDescent="0.25">
      <c r="A80" s="92">
        <v>0.4</v>
      </c>
      <c r="B80" s="92">
        <v>0.6</v>
      </c>
      <c r="C80" s="92">
        <f t="shared" si="10"/>
        <v>0.16000000000000003</v>
      </c>
      <c r="D80" s="54">
        <v>19</v>
      </c>
      <c r="E80" s="54">
        <v>84</v>
      </c>
      <c r="F80" s="97">
        <f t="shared" si="11"/>
        <v>2.5600000000000012E-2</v>
      </c>
      <c r="G80" s="97">
        <f t="shared" si="12"/>
        <v>0.48640000000000022</v>
      </c>
      <c r="H80" s="86">
        <f t="shared" si="13"/>
        <v>2.1504000000000012</v>
      </c>
      <c r="I80" s="92">
        <f t="shared" si="14"/>
        <v>0.36</v>
      </c>
      <c r="J80" s="86">
        <f t="shared" si="15"/>
        <v>0.12959999999999999</v>
      </c>
      <c r="K80" s="86">
        <f t="shared" si="16"/>
        <v>2.4623999999999997</v>
      </c>
      <c r="L80" s="86">
        <f t="shared" si="17"/>
        <v>10.8864</v>
      </c>
      <c r="M80" s="169">
        <f>SUM((D80-G84)^2+(E80-H84)^2*F80)</f>
        <v>223.37655037795091</v>
      </c>
      <c r="N80" s="169"/>
      <c r="O80" s="169">
        <f>SUM((D80-K84)^2+(E80-L84)^2*J80)</f>
        <v>717.64190177833939</v>
      </c>
      <c r="P80" s="169"/>
      <c r="Q80" s="86">
        <f t="shared" si="18"/>
        <v>941.01845215629032</v>
      </c>
    </row>
    <row r="81" spans="1:18" x14ac:dyDescent="0.25">
      <c r="A81" s="92">
        <v>0.6</v>
      </c>
      <c r="B81" s="92">
        <v>0.4</v>
      </c>
      <c r="C81" s="92">
        <f t="shared" si="10"/>
        <v>0.36</v>
      </c>
      <c r="D81" s="54">
        <v>19</v>
      </c>
      <c r="E81" s="54">
        <v>60</v>
      </c>
      <c r="F81" s="97">
        <f t="shared" si="11"/>
        <v>0.12959999999999999</v>
      </c>
      <c r="G81" s="97">
        <f t="shared" si="12"/>
        <v>2.4623999999999997</v>
      </c>
      <c r="H81" s="86">
        <f t="shared" si="13"/>
        <v>7.7759999999999998</v>
      </c>
      <c r="I81" s="92">
        <f t="shared" si="14"/>
        <v>0.16000000000000003</v>
      </c>
      <c r="J81" s="86">
        <f t="shared" si="15"/>
        <v>2.5600000000000012E-2</v>
      </c>
      <c r="K81" s="86">
        <f t="shared" si="16"/>
        <v>0.48640000000000022</v>
      </c>
      <c r="L81" s="86">
        <f t="shared" si="17"/>
        <v>1.5360000000000007</v>
      </c>
      <c r="M81" s="169">
        <f>SUM((D81-G84)^2+(E81-H84)^2*F81)</f>
        <v>739.61585393104951</v>
      </c>
      <c r="N81" s="169"/>
      <c r="O81" s="169">
        <f>SUM((D81-K84)^2+(E81-L84)^2*J81)</f>
        <v>191.24869567014701</v>
      </c>
      <c r="P81" s="169"/>
      <c r="Q81" s="86">
        <f t="shared" si="18"/>
        <v>930.86454960119659</v>
      </c>
    </row>
    <row r="82" spans="1:18" x14ac:dyDescent="0.25">
      <c r="A82" s="93">
        <v>0.3</v>
      </c>
      <c r="B82" s="93">
        <v>0.7</v>
      </c>
      <c r="C82" s="93">
        <f t="shared" si="10"/>
        <v>0.09</v>
      </c>
      <c r="D82" s="56">
        <v>19</v>
      </c>
      <c r="E82" s="56">
        <v>92</v>
      </c>
      <c r="F82" s="98">
        <f t="shared" si="11"/>
        <v>8.0999999999999996E-3</v>
      </c>
      <c r="G82" s="98">
        <f t="shared" si="12"/>
        <v>0.15389999999999998</v>
      </c>
      <c r="H82" s="99">
        <f t="shared" si="13"/>
        <v>0.74519999999999997</v>
      </c>
      <c r="I82" s="93">
        <f t="shared" si="14"/>
        <v>0.48999999999999994</v>
      </c>
      <c r="J82" s="99">
        <f t="shared" si="15"/>
        <v>0.24009999999999992</v>
      </c>
      <c r="K82" s="99">
        <f t="shared" si="16"/>
        <v>4.5618999999999987</v>
      </c>
      <c r="L82" s="99">
        <f t="shared" si="17"/>
        <v>22.089199999999995</v>
      </c>
      <c r="M82" s="181">
        <f>SUM((D82-G84)^2+(E82-H84)^2*F82)</f>
        <v>187.91727417291256</v>
      </c>
      <c r="N82" s="181"/>
      <c r="O82" s="181">
        <f>SUM((D82-K84)^2+(E82-L84)^2*J82)</f>
        <v>1476.5296901350712</v>
      </c>
      <c r="P82" s="181"/>
      <c r="Q82" s="99">
        <f t="shared" si="18"/>
        <v>1664.4469643079838</v>
      </c>
    </row>
    <row r="83" spans="1:18" x14ac:dyDescent="0.25">
      <c r="A83" s="100"/>
      <c r="B83" s="100"/>
      <c r="C83" s="100"/>
      <c r="D83" s="100"/>
      <c r="E83" s="100"/>
      <c r="F83" s="101">
        <f>SUM(F8:F82)</f>
        <v>11.058400000000008</v>
      </c>
      <c r="G83" s="101">
        <f>SUM(G8:G82)</f>
        <v>62.295100000000012</v>
      </c>
      <c r="H83" s="88">
        <f>SUM(H8:H82)</f>
        <v>1391.0335000000009</v>
      </c>
      <c r="I83" s="102"/>
      <c r="J83" s="103">
        <f>SUM(J8:J82)</f>
        <v>6.2743999999999964</v>
      </c>
      <c r="K83" s="103">
        <f t="shared" ref="K83:L83" si="19">SUM(K8:K82)</f>
        <v>43.639100000000006</v>
      </c>
      <c r="L83" s="103">
        <f t="shared" si="19"/>
        <v>765.10549999999978</v>
      </c>
      <c r="M83" s="87"/>
      <c r="N83" s="87"/>
      <c r="O83" s="87"/>
      <c r="P83" s="87" t="s">
        <v>38</v>
      </c>
      <c r="Q83" s="119">
        <f>SUM(Q8:Q82)</f>
        <v>115659.66515913459</v>
      </c>
      <c r="R83" s="27"/>
    </row>
    <row r="84" spans="1:18" x14ac:dyDescent="0.25">
      <c r="A84" s="100"/>
      <c r="B84" s="100"/>
      <c r="C84" s="100"/>
      <c r="D84" s="100"/>
      <c r="E84" s="100"/>
      <c r="F84" s="100"/>
      <c r="G84" s="110">
        <f>SUM(G83/F83)</f>
        <v>5.6332832959560122</v>
      </c>
      <c r="H84" s="114">
        <f>SUM(H83/F83)</f>
        <v>125.78976162916877</v>
      </c>
      <c r="I84" s="102"/>
      <c r="J84" s="87"/>
      <c r="K84" s="103">
        <f>SUM(K83/J83)</f>
        <v>6.9551032768073489</v>
      </c>
      <c r="L84" s="103">
        <f>SUM(L83/K83)</f>
        <v>17.532568270198048</v>
      </c>
      <c r="M84" s="87"/>
      <c r="N84" s="87"/>
      <c r="O84" s="87"/>
      <c r="P84" s="87"/>
      <c r="Q84" s="87"/>
    </row>
    <row r="85" spans="1:18" x14ac:dyDescent="0.25">
      <c r="A85" s="100"/>
      <c r="B85" s="100"/>
      <c r="C85" s="100"/>
      <c r="D85" s="100"/>
      <c r="E85" s="100"/>
      <c r="F85" s="100"/>
      <c r="G85" s="100"/>
      <c r="H85" s="87"/>
      <c r="I85" s="102"/>
      <c r="J85" s="87"/>
      <c r="K85" s="87"/>
      <c r="L85" s="87"/>
      <c r="M85" s="87"/>
      <c r="N85" s="87"/>
      <c r="O85" s="87"/>
      <c r="P85" s="87"/>
      <c r="Q85" s="87"/>
    </row>
    <row r="86" spans="1:18" x14ac:dyDescent="0.25">
      <c r="A86" s="100"/>
      <c r="B86" s="100"/>
      <c r="C86" s="100"/>
      <c r="D86" s="100"/>
      <c r="E86" s="100"/>
      <c r="F86" s="100"/>
      <c r="G86" s="100"/>
      <c r="H86" s="87"/>
      <c r="I86" s="102"/>
      <c r="J86" s="87"/>
      <c r="K86" s="87"/>
      <c r="L86" s="87"/>
      <c r="M86" s="87"/>
      <c r="N86" s="87"/>
      <c r="O86" s="87"/>
      <c r="P86" s="87"/>
      <c r="Q86" s="87"/>
    </row>
  </sheetData>
  <mergeCells count="159">
    <mergeCell ref="O79:P79"/>
    <mergeCell ref="O80:P80"/>
    <mergeCell ref="O81:P81"/>
    <mergeCell ref="O82:P82"/>
    <mergeCell ref="O73:P73"/>
    <mergeCell ref="O74:P74"/>
    <mergeCell ref="O75:P75"/>
    <mergeCell ref="O76:P76"/>
    <mergeCell ref="O77:P77"/>
    <mergeCell ref="O78:P78"/>
    <mergeCell ref="O67:P67"/>
    <mergeCell ref="O68:P68"/>
    <mergeCell ref="O69:P69"/>
    <mergeCell ref="O70:P70"/>
    <mergeCell ref="O71:P71"/>
    <mergeCell ref="O72:P72"/>
    <mergeCell ref="O61:P61"/>
    <mergeCell ref="O62:P62"/>
    <mergeCell ref="O63:P63"/>
    <mergeCell ref="O64:P64"/>
    <mergeCell ref="O65:P65"/>
    <mergeCell ref="O66:P66"/>
    <mergeCell ref="O55:P55"/>
    <mergeCell ref="O56:P56"/>
    <mergeCell ref="O57:P57"/>
    <mergeCell ref="O58:P58"/>
    <mergeCell ref="O59:P59"/>
    <mergeCell ref="O60:P60"/>
    <mergeCell ref="O49:P49"/>
    <mergeCell ref="O50:P50"/>
    <mergeCell ref="O51:P51"/>
    <mergeCell ref="O52:P52"/>
    <mergeCell ref="O53:P53"/>
    <mergeCell ref="O54:P54"/>
    <mergeCell ref="O43:P43"/>
    <mergeCell ref="O44:P44"/>
    <mergeCell ref="O45:P45"/>
    <mergeCell ref="O46:P46"/>
    <mergeCell ref="O47:P47"/>
    <mergeCell ref="O48:P48"/>
    <mergeCell ref="O37:P37"/>
    <mergeCell ref="O38:P38"/>
    <mergeCell ref="O39:P39"/>
    <mergeCell ref="O40:P40"/>
    <mergeCell ref="O41:P41"/>
    <mergeCell ref="O42:P42"/>
    <mergeCell ref="O31:P31"/>
    <mergeCell ref="O32:P32"/>
    <mergeCell ref="O33:P33"/>
    <mergeCell ref="O34:P34"/>
    <mergeCell ref="O35:P35"/>
    <mergeCell ref="O36:P36"/>
    <mergeCell ref="O25:P25"/>
    <mergeCell ref="O26:P26"/>
    <mergeCell ref="O27:P27"/>
    <mergeCell ref="O28:P28"/>
    <mergeCell ref="O29:P29"/>
    <mergeCell ref="O30:P30"/>
    <mergeCell ref="M81:N81"/>
    <mergeCell ref="M82:N82"/>
    <mergeCell ref="O17:P17"/>
    <mergeCell ref="O18:P18"/>
    <mergeCell ref="O19:P19"/>
    <mergeCell ref="O20:P20"/>
    <mergeCell ref="O21:P21"/>
    <mergeCell ref="O22:P22"/>
    <mergeCell ref="O23:P23"/>
    <mergeCell ref="O24:P24"/>
    <mergeCell ref="M75:N75"/>
    <mergeCell ref="M76:N76"/>
    <mergeCell ref="M77:N77"/>
    <mergeCell ref="M78:N78"/>
    <mergeCell ref="M79:N79"/>
    <mergeCell ref="M80:N80"/>
    <mergeCell ref="M69:N69"/>
    <mergeCell ref="M70:N70"/>
    <mergeCell ref="M71:N71"/>
    <mergeCell ref="M72:N72"/>
    <mergeCell ref="M73:N73"/>
    <mergeCell ref="M74:N74"/>
    <mergeCell ref="M63:N63"/>
    <mergeCell ref="M64:N64"/>
    <mergeCell ref="M65:N65"/>
    <mergeCell ref="M66:N66"/>
    <mergeCell ref="M67:N67"/>
    <mergeCell ref="M68:N68"/>
    <mergeCell ref="M57:N57"/>
    <mergeCell ref="M58:N58"/>
    <mergeCell ref="M59:N59"/>
    <mergeCell ref="M60:N60"/>
    <mergeCell ref="M61:N61"/>
    <mergeCell ref="M62:N62"/>
    <mergeCell ref="M51:N51"/>
    <mergeCell ref="M52:N5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40:N40"/>
    <mergeCell ref="M41:N41"/>
    <mergeCell ref="M42:N42"/>
    <mergeCell ref="M43:N43"/>
    <mergeCell ref="M44:N44"/>
    <mergeCell ref="M33:N33"/>
    <mergeCell ref="M34:N34"/>
    <mergeCell ref="M35:N35"/>
    <mergeCell ref="M36:N36"/>
    <mergeCell ref="M37:N37"/>
    <mergeCell ref="M38:N38"/>
    <mergeCell ref="M31:N31"/>
    <mergeCell ref="M32:N32"/>
    <mergeCell ref="M21:N21"/>
    <mergeCell ref="M22:N22"/>
    <mergeCell ref="M23:N23"/>
    <mergeCell ref="M24:N24"/>
    <mergeCell ref="M25:N25"/>
    <mergeCell ref="M26:N26"/>
    <mergeCell ref="M39:N39"/>
    <mergeCell ref="A6:A7"/>
    <mergeCell ref="B6:B7"/>
    <mergeCell ref="F6:F7"/>
    <mergeCell ref="M6:N6"/>
    <mergeCell ref="O6:P6"/>
    <mergeCell ref="M27:N27"/>
    <mergeCell ref="M28:N28"/>
    <mergeCell ref="M29:N29"/>
    <mergeCell ref="M30:N30"/>
    <mergeCell ref="I6:I7"/>
    <mergeCell ref="C6:C7"/>
    <mergeCell ref="D6:E6"/>
    <mergeCell ref="Q6:Q7"/>
    <mergeCell ref="M16:N16"/>
    <mergeCell ref="O16:P16"/>
    <mergeCell ref="M17:N17"/>
    <mergeCell ref="M18:N18"/>
    <mergeCell ref="M15:N15"/>
    <mergeCell ref="O15:P15"/>
    <mergeCell ref="M19:N19"/>
    <mergeCell ref="M20:N20"/>
    <mergeCell ref="M10:N10"/>
    <mergeCell ref="O10:P10"/>
    <mergeCell ref="M11:N11"/>
    <mergeCell ref="O11:P11"/>
    <mergeCell ref="M8:N8"/>
    <mergeCell ref="O8:P8"/>
    <mergeCell ref="M9:N9"/>
    <mergeCell ref="O9:P9"/>
    <mergeCell ref="M12:N12"/>
    <mergeCell ref="O12:P12"/>
    <mergeCell ref="M13:N13"/>
    <mergeCell ref="O13:P13"/>
    <mergeCell ref="M14:N14"/>
    <mergeCell ref="O14:P14"/>
  </mergeCells>
  <pageMargins left="0.7" right="0.7" top="0.75" bottom="0.75" header="0.3" footer="0.3"/>
  <pageSetup paperSize="9" scale="58" orientation="landscape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84"/>
  <sheetViews>
    <sheetView tabSelected="1" workbookViewId="0">
      <selection activeCell="G14" sqref="G14"/>
    </sheetView>
  </sheetViews>
  <sheetFormatPr defaultRowHeight="12.75" x14ac:dyDescent="0.2"/>
  <cols>
    <col min="1" max="2" width="3.5703125" style="87" bestFit="1" customWidth="1"/>
    <col min="3" max="3" width="14.42578125" style="87" bestFit="1" customWidth="1"/>
    <col min="4" max="4" width="3.7109375" style="87" bestFit="1" customWidth="1"/>
    <col min="5" max="5" width="6.140625" style="87" customWidth="1"/>
    <col min="6" max="6" width="8" style="87" bestFit="1" customWidth="1"/>
    <col min="7" max="7" width="8.140625" style="87" customWidth="1"/>
    <col min="8" max="8" width="10" style="87" customWidth="1"/>
    <col min="9" max="9" width="15.140625" style="87" customWidth="1"/>
    <col min="10" max="10" width="6.140625" style="87" bestFit="1" customWidth="1"/>
    <col min="11" max="11" width="6.5703125" style="87" customWidth="1"/>
    <col min="12" max="12" width="8.5703125" style="87" customWidth="1"/>
    <col min="13" max="13" width="10.7109375" style="87" customWidth="1"/>
    <col min="14" max="14" width="2" style="87" customWidth="1"/>
    <col min="15" max="15" width="9.140625" style="87"/>
    <col min="16" max="16" width="10" style="87" customWidth="1"/>
    <col min="17" max="17" width="9.7109375" style="87" customWidth="1"/>
    <col min="18" max="18" width="9" style="87" customWidth="1"/>
    <col min="19" max="20" width="5.85546875" style="87" customWidth="1"/>
    <col min="21" max="21" width="9.5703125" style="87" customWidth="1"/>
    <col min="22" max="22" width="9.7109375" style="87" customWidth="1"/>
    <col min="23" max="24" width="3.140625" style="100" bestFit="1" customWidth="1"/>
    <col min="25" max="16384" width="9.140625" style="87"/>
  </cols>
  <sheetData>
    <row r="5" spans="1:24" ht="13.5" thickBot="1" x14ac:dyDescent="0.25"/>
    <row r="6" spans="1:24" ht="39" thickTop="1" x14ac:dyDescent="0.2">
      <c r="A6" s="165" t="s">
        <v>21</v>
      </c>
      <c r="B6" s="165" t="s">
        <v>22</v>
      </c>
      <c r="C6" s="104" t="s">
        <v>26</v>
      </c>
      <c r="D6" s="186" t="s">
        <v>28</v>
      </c>
      <c r="E6" s="186"/>
      <c r="F6" s="187"/>
      <c r="G6" s="188"/>
      <c r="H6" s="188"/>
      <c r="I6" s="83" t="s">
        <v>27</v>
      </c>
      <c r="J6" s="82"/>
      <c r="K6" s="82"/>
      <c r="L6" s="82"/>
      <c r="M6" s="185" t="s">
        <v>35</v>
      </c>
      <c r="N6" s="185"/>
      <c r="O6" s="112" t="s">
        <v>36</v>
      </c>
      <c r="P6" s="163" t="s">
        <v>37</v>
      </c>
      <c r="Q6" s="132" t="s">
        <v>131</v>
      </c>
      <c r="R6" s="132" t="s">
        <v>131</v>
      </c>
      <c r="S6" s="133"/>
      <c r="T6" s="133"/>
      <c r="U6" s="133"/>
      <c r="V6" s="133"/>
      <c r="W6" s="183" t="s">
        <v>21</v>
      </c>
      <c r="X6" s="183" t="s">
        <v>22</v>
      </c>
    </row>
    <row r="7" spans="1:24" ht="16.5" customHeight="1" x14ac:dyDescent="0.2">
      <c r="A7" s="166"/>
      <c r="B7" s="166"/>
      <c r="C7" s="68"/>
      <c r="D7" s="189" t="s">
        <v>33</v>
      </c>
      <c r="E7" s="189" t="s">
        <v>34</v>
      </c>
      <c r="F7" s="190"/>
      <c r="G7" s="191"/>
      <c r="H7" s="191"/>
      <c r="I7" s="68"/>
      <c r="J7" s="85"/>
      <c r="K7" s="85"/>
      <c r="L7" s="85"/>
      <c r="M7" s="85"/>
      <c r="N7" s="85"/>
      <c r="O7" s="85"/>
      <c r="P7" s="164"/>
      <c r="Q7" s="134" t="s">
        <v>35</v>
      </c>
      <c r="R7" s="134" t="s">
        <v>36</v>
      </c>
      <c r="S7" s="184" t="s">
        <v>39</v>
      </c>
      <c r="T7" s="184"/>
      <c r="U7" s="135" t="s">
        <v>40</v>
      </c>
      <c r="V7" s="135" t="s">
        <v>41</v>
      </c>
      <c r="W7" s="183"/>
      <c r="X7" s="183"/>
    </row>
    <row r="8" spans="1:24" x14ac:dyDescent="0.2">
      <c r="A8" s="66">
        <v>0.5</v>
      </c>
      <c r="B8" s="66">
        <v>0.5</v>
      </c>
      <c r="C8" s="66">
        <f>SUM(A8^2)</f>
        <v>0.25</v>
      </c>
      <c r="D8" s="8">
        <v>0</v>
      </c>
      <c r="E8" s="8">
        <v>130</v>
      </c>
      <c r="F8" s="86">
        <f>SUM(C8*C8)</f>
        <v>6.25E-2</v>
      </c>
      <c r="G8" s="86">
        <f>SUM(F8*D8)</f>
        <v>0</v>
      </c>
      <c r="H8" s="86">
        <f>SUM(E8*F8)</f>
        <v>8.125</v>
      </c>
      <c r="I8" s="66">
        <f>SUM(B8^2)</f>
        <v>0.25</v>
      </c>
      <c r="J8" s="86">
        <f>SUM(I8*I8)</f>
        <v>6.25E-2</v>
      </c>
      <c r="K8" s="86">
        <f>SUM(J8*D8)</f>
        <v>0</v>
      </c>
      <c r="L8" s="86">
        <f>SUM(J8*E8)</f>
        <v>8.125</v>
      </c>
      <c r="M8" s="169">
        <f>SUM((D8-G84)^2+(E8-H84)^2*F8)</f>
        <v>32.841762388698257</v>
      </c>
      <c r="N8" s="169"/>
      <c r="O8" s="111">
        <f>SUM((D8-K84)^2+(E8-L84)^2*J8)</f>
        <v>838.93116158466012</v>
      </c>
      <c r="P8" s="86">
        <f t="shared" ref="P8:P39" si="0">SUM(M8+O8)</f>
        <v>871.77292397335839</v>
      </c>
      <c r="Q8" s="105">
        <f>SUM((D8-G84)^2+(E8-H84)^2)</f>
        <v>49.459987831716674</v>
      </c>
      <c r="R8" s="105">
        <f>SUM((D8-K84)^2+(E8-L84)^2)</f>
        <v>12697.296661488717</v>
      </c>
      <c r="S8" s="169">
        <f>SUM(Q8+R8)</f>
        <v>12746.756649320434</v>
      </c>
      <c r="T8" s="169"/>
      <c r="U8" s="106">
        <f>SUM(Q8/S8)</f>
        <v>3.8802017793564394E-3</v>
      </c>
      <c r="V8" s="106">
        <f>SUM(R8/S8)</f>
        <v>0.99611979822064356</v>
      </c>
      <c r="X8" s="100" t="s">
        <v>130</v>
      </c>
    </row>
    <row r="9" spans="1:24" x14ac:dyDescent="0.2">
      <c r="A9" s="66">
        <v>0.7</v>
      </c>
      <c r="B9" s="66">
        <v>0.3</v>
      </c>
      <c r="C9" s="66">
        <f t="shared" ref="C9:C72" si="1">SUM(A9^2)</f>
        <v>0.48999999999999994</v>
      </c>
      <c r="D9" s="8">
        <v>0</v>
      </c>
      <c r="E9" s="8">
        <v>140</v>
      </c>
      <c r="F9" s="86">
        <f t="shared" ref="F9:F72" si="2">SUM(C9*C9)</f>
        <v>0.24009999999999992</v>
      </c>
      <c r="G9" s="86">
        <f t="shared" ref="G9:G72" si="3">SUM(F9*D9)</f>
        <v>0</v>
      </c>
      <c r="H9" s="86">
        <f t="shared" ref="H9:H72" si="4">SUM(E9*F9)</f>
        <v>33.61399999999999</v>
      </c>
      <c r="I9" s="66">
        <f t="shared" ref="I9:I72" si="5">SUM(B9^2)</f>
        <v>0.09</v>
      </c>
      <c r="J9" s="86">
        <f t="shared" ref="J9:J72" si="6">SUM(I9*I9)</f>
        <v>8.0999999999999996E-3</v>
      </c>
      <c r="K9" s="86">
        <f t="shared" ref="K9:K72" si="7">SUM(J9*D9)</f>
        <v>0</v>
      </c>
      <c r="L9" s="86">
        <f t="shared" ref="L9:L72" si="8">SUM(J9*E9)</f>
        <v>1.1339999999999999</v>
      </c>
      <c r="M9" s="169">
        <f>SUM((D9-G84)^2+(E9-H84)^2*F9)</f>
        <v>80.217483673355247</v>
      </c>
      <c r="N9" s="169"/>
      <c r="O9" s="111">
        <f>SUM((D9-K84)^2+(E9-L84)^2*J9)</f>
        <v>169.85946345045528</v>
      </c>
      <c r="P9" s="86">
        <f t="shared" si="0"/>
        <v>250.07694712381053</v>
      </c>
      <c r="Q9" s="105">
        <f>SUM((D9-G84)^2+(E9-H84)^2)</f>
        <v>233.66475524834135</v>
      </c>
      <c r="R9" s="105">
        <f>SUM((D9-K84)^2+(E9-L84)^2)</f>
        <v>15046.645296084756</v>
      </c>
      <c r="S9" s="169">
        <f t="shared" ref="S9:S72" si="9">SUM(Q9+R9)</f>
        <v>15280.310051333097</v>
      </c>
      <c r="T9" s="169"/>
      <c r="U9" s="106">
        <f t="shared" ref="U9:U72" si="10">SUM(Q9/S9)</f>
        <v>1.5291885731595857E-2</v>
      </c>
      <c r="V9" s="106">
        <f t="shared" ref="V9:V72" si="11">SUM(R9/S9)</f>
        <v>0.98470811426840421</v>
      </c>
      <c r="X9" s="100" t="s">
        <v>130</v>
      </c>
    </row>
    <row r="10" spans="1:24" x14ac:dyDescent="0.2">
      <c r="A10" s="66">
        <v>0.3</v>
      </c>
      <c r="B10" s="66">
        <v>0.7</v>
      </c>
      <c r="C10" s="66">
        <f t="shared" si="1"/>
        <v>0.09</v>
      </c>
      <c r="D10" s="8">
        <v>0</v>
      </c>
      <c r="E10" s="8">
        <v>136</v>
      </c>
      <c r="F10" s="86">
        <f t="shared" si="2"/>
        <v>8.0999999999999996E-3</v>
      </c>
      <c r="G10" s="86">
        <f t="shared" si="3"/>
        <v>0</v>
      </c>
      <c r="H10" s="86">
        <f t="shared" si="4"/>
        <v>1.1015999999999999</v>
      </c>
      <c r="I10" s="66">
        <f t="shared" si="5"/>
        <v>0.48999999999999994</v>
      </c>
      <c r="J10" s="86">
        <f t="shared" si="6"/>
        <v>0.24009999999999992</v>
      </c>
      <c r="K10" s="86">
        <f t="shared" si="7"/>
        <v>0</v>
      </c>
      <c r="L10" s="86">
        <f t="shared" si="8"/>
        <v>32.65359999999999</v>
      </c>
      <c r="M10" s="169">
        <f>SUM((D10-G84)^2+(E10-H84)^2*F10)</f>
        <v>32.578297329969509</v>
      </c>
      <c r="N10" s="169"/>
      <c r="O10" s="111">
        <f>SUM((D10-K84)^2+(E10-L84)^2*J10)</f>
        <v>3418.0646861863888</v>
      </c>
      <c r="P10" s="86">
        <f t="shared" si="0"/>
        <v>3450.6429835163585</v>
      </c>
      <c r="Q10" s="105">
        <f>SUM((D10-G84)^2+(E10-H84)^2)</f>
        <v>135.9828482816915</v>
      </c>
      <c r="R10" s="105">
        <f>SUM((D10-K84)^2+(E10-L84)^2)</f>
        <v>14082.90584224634</v>
      </c>
      <c r="S10" s="169">
        <f t="shared" si="9"/>
        <v>14218.888690528032</v>
      </c>
      <c r="T10" s="169"/>
      <c r="U10" s="106">
        <f t="shared" si="10"/>
        <v>9.5635356068492893E-3</v>
      </c>
      <c r="V10" s="106">
        <f t="shared" si="11"/>
        <v>0.9904364643931507</v>
      </c>
      <c r="X10" s="100" t="s">
        <v>130</v>
      </c>
    </row>
    <row r="11" spans="1:24" x14ac:dyDescent="0.2">
      <c r="A11" s="66">
        <v>0.8</v>
      </c>
      <c r="B11" s="66">
        <v>0.2</v>
      </c>
      <c r="C11" s="66">
        <f t="shared" si="1"/>
        <v>0.64000000000000012</v>
      </c>
      <c r="D11" s="8">
        <v>0</v>
      </c>
      <c r="E11" s="8">
        <v>140</v>
      </c>
      <c r="F11" s="86">
        <f t="shared" si="2"/>
        <v>0.40960000000000019</v>
      </c>
      <c r="G11" s="86">
        <f t="shared" si="3"/>
        <v>0</v>
      </c>
      <c r="H11" s="86">
        <f t="shared" si="4"/>
        <v>57.344000000000023</v>
      </c>
      <c r="I11" s="66">
        <f t="shared" si="5"/>
        <v>4.0000000000000008E-2</v>
      </c>
      <c r="J11" s="86">
        <f t="shared" si="6"/>
        <v>1.6000000000000007E-3</v>
      </c>
      <c r="K11" s="86">
        <f t="shared" si="7"/>
        <v>0</v>
      </c>
      <c r="L11" s="86">
        <f t="shared" si="8"/>
        <v>0.22400000000000009</v>
      </c>
      <c r="M11" s="169">
        <f>SUM((D11-G84)^2+(E11-H84)^2*F11)</f>
        <v>114.44476691057091</v>
      </c>
      <c r="N11" s="169"/>
      <c r="O11" s="111">
        <f>SUM((D11-K84)^2+(E11-L84)^2*J11)</f>
        <v>72.370696526246249</v>
      </c>
      <c r="P11" s="86">
        <f t="shared" si="0"/>
        <v>186.81546343681714</v>
      </c>
      <c r="Q11" s="105">
        <f>SUM((D11-G84)^2+(E11-H84)^2)</f>
        <v>233.66475524834135</v>
      </c>
      <c r="R11" s="105">
        <f>SUM((D11-K84)^2+(E11-L84)^2)</f>
        <v>15046.645296084756</v>
      </c>
      <c r="S11" s="169">
        <f t="shared" si="9"/>
        <v>15280.310051333097</v>
      </c>
      <c r="T11" s="169"/>
      <c r="U11" s="106">
        <f t="shared" si="10"/>
        <v>1.5291885731595857E-2</v>
      </c>
      <c r="V11" s="106">
        <f t="shared" si="11"/>
        <v>0.98470811426840421</v>
      </c>
      <c r="X11" s="100" t="s">
        <v>130</v>
      </c>
    </row>
    <row r="12" spans="1:24" x14ac:dyDescent="0.2">
      <c r="A12" s="66">
        <v>0.6</v>
      </c>
      <c r="B12" s="66">
        <v>0.4</v>
      </c>
      <c r="C12" s="66">
        <f t="shared" si="1"/>
        <v>0.36</v>
      </c>
      <c r="D12" s="8">
        <v>0</v>
      </c>
      <c r="E12" s="8">
        <v>132</v>
      </c>
      <c r="F12" s="86">
        <f t="shared" si="2"/>
        <v>0.12959999999999999</v>
      </c>
      <c r="G12" s="86">
        <f t="shared" si="3"/>
        <v>0</v>
      </c>
      <c r="H12" s="86">
        <f t="shared" si="4"/>
        <v>17.107199999999999</v>
      </c>
      <c r="I12" s="66">
        <f t="shared" si="5"/>
        <v>0.16000000000000003</v>
      </c>
      <c r="J12" s="86">
        <f t="shared" si="6"/>
        <v>2.5600000000000012E-2</v>
      </c>
      <c r="K12" s="86">
        <f t="shared" si="7"/>
        <v>0</v>
      </c>
      <c r="L12" s="86">
        <f t="shared" si="8"/>
        <v>3.3792000000000018</v>
      </c>
      <c r="M12" s="169">
        <f>SUM((D12-G84)^2+(E12-H84)^2*F12)</f>
        <v>36.732171749178811</v>
      </c>
      <c r="N12" s="169"/>
      <c r="O12" s="111">
        <f>SUM((D12-K84)^2+(E12-L84)^2*J12)</f>
        <v>383.8049605175683</v>
      </c>
      <c r="P12" s="86">
        <f t="shared" si="0"/>
        <v>420.53713226674711</v>
      </c>
      <c r="Q12" s="105">
        <f>SUM((D12-G84)^2+(E12-H84)^2)</f>
        <v>70.300941315041626</v>
      </c>
      <c r="R12" s="105">
        <f>SUM((D12-K84)^2+(E12-L84)^2)</f>
        <v>13151.166388407924</v>
      </c>
      <c r="S12" s="169">
        <f t="shared" si="9"/>
        <v>13221.467329722966</v>
      </c>
      <c r="T12" s="169"/>
      <c r="U12" s="106">
        <f t="shared" si="10"/>
        <v>5.3171814868837762E-3</v>
      </c>
      <c r="V12" s="106">
        <f t="shared" si="11"/>
        <v>0.99468281851311624</v>
      </c>
      <c r="X12" s="100" t="s">
        <v>130</v>
      </c>
    </row>
    <row r="13" spans="1:24" x14ac:dyDescent="0.2">
      <c r="A13" s="66">
        <v>0.8</v>
      </c>
      <c r="B13" s="66">
        <v>0.2</v>
      </c>
      <c r="C13" s="66">
        <f t="shared" si="1"/>
        <v>0.64000000000000012</v>
      </c>
      <c r="D13" s="8">
        <v>1</v>
      </c>
      <c r="E13" s="8">
        <v>180</v>
      </c>
      <c r="F13" s="86">
        <f t="shared" si="2"/>
        <v>0.40960000000000019</v>
      </c>
      <c r="G13" s="86">
        <f t="shared" si="3"/>
        <v>0.40960000000000019</v>
      </c>
      <c r="H13" s="86">
        <f t="shared" si="4"/>
        <v>73.728000000000037</v>
      </c>
      <c r="I13" s="66">
        <f t="shared" si="5"/>
        <v>4.0000000000000008E-2</v>
      </c>
      <c r="J13" s="86">
        <f t="shared" si="6"/>
        <v>1.6000000000000007E-3</v>
      </c>
      <c r="K13" s="86">
        <f t="shared" si="7"/>
        <v>1.6000000000000007E-3</v>
      </c>
      <c r="L13" s="86">
        <f t="shared" si="8"/>
        <v>0.28800000000000014</v>
      </c>
      <c r="M13" s="169">
        <f>SUM((D13-G84)^2+(E13-H84)^2*F13)</f>
        <v>1225.1792912540573</v>
      </c>
      <c r="N13" s="169"/>
      <c r="O13" s="111">
        <f>SUM((D13-K84)^2+(E13-L84)^2*J13)</f>
        <v>77.696321234046223</v>
      </c>
      <c r="P13" s="86">
        <f t="shared" si="0"/>
        <v>1302.8756124881036</v>
      </c>
      <c r="Q13" s="105">
        <f>SUM((D13-G84)^2+(E13-H84)^2)</f>
        <v>2960.217258322928</v>
      </c>
      <c r="R13" s="105">
        <f>SUM((D13-K84)^2+(E13-L84)^2)</f>
        <v>26431.129627915296</v>
      </c>
      <c r="S13" s="169">
        <f t="shared" si="9"/>
        <v>29391.346886238225</v>
      </c>
      <c r="T13" s="169"/>
      <c r="U13" s="106">
        <f t="shared" si="10"/>
        <v>0.1007173053273369</v>
      </c>
      <c r="V13" s="106">
        <f t="shared" si="11"/>
        <v>0.89928269467266309</v>
      </c>
      <c r="X13" s="100" t="s">
        <v>130</v>
      </c>
    </row>
    <row r="14" spans="1:24" x14ac:dyDescent="0.2">
      <c r="A14" s="66">
        <v>0.4</v>
      </c>
      <c r="B14" s="66">
        <v>0.6</v>
      </c>
      <c r="C14" s="66">
        <f t="shared" si="1"/>
        <v>0.16000000000000003</v>
      </c>
      <c r="D14" s="8">
        <v>1</v>
      </c>
      <c r="E14" s="8">
        <v>183</v>
      </c>
      <c r="F14" s="86">
        <f t="shared" si="2"/>
        <v>2.5600000000000012E-2</v>
      </c>
      <c r="G14" s="86">
        <f t="shared" si="3"/>
        <v>2.5600000000000012E-2</v>
      </c>
      <c r="H14" s="86">
        <f t="shared" si="4"/>
        <v>4.6848000000000019</v>
      </c>
      <c r="I14" s="66">
        <f t="shared" si="5"/>
        <v>0.36</v>
      </c>
      <c r="J14" s="86">
        <f t="shared" si="6"/>
        <v>0.12959999999999999</v>
      </c>
      <c r="K14" s="86">
        <f t="shared" si="7"/>
        <v>0.12959999999999999</v>
      </c>
      <c r="L14" s="86">
        <f t="shared" si="8"/>
        <v>23.716799999999999</v>
      </c>
      <c r="M14" s="169">
        <f>SUM((D14-G84)^2+(E14-H84)^2*F14)</f>
        <v>105.25640528643672</v>
      </c>
      <c r="N14" s="169"/>
      <c r="O14" s="111">
        <f>SUM((D14-K84)^2+(E14-L84)^2*J14)</f>
        <v>3583.8426918755054</v>
      </c>
      <c r="P14" s="86">
        <f t="shared" si="0"/>
        <v>3689.0990971619422</v>
      </c>
      <c r="Q14" s="105">
        <f>SUM((D14-G84)^2+(E14-H84)^2)</f>
        <v>3294.4786885479157</v>
      </c>
      <c r="R14" s="105">
        <f>SUM((D14-K84)^2+(E14-L84)^2)</f>
        <v>27414.934218294107</v>
      </c>
      <c r="S14" s="169">
        <f t="shared" si="9"/>
        <v>30709.412906842022</v>
      </c>
      <c r="T14" s="169"/>
      <c r="U14" s="106">
        <f t="shared" si="10"/>
        <v>0.10727911661944893</v>
      </c>
      <c r="V14" s="106">
        <f t="shared" si="11"/>
        <v>0.89272088338055111</v>
      </c>
      <c r="X14" s="100" t="s">
        <v>130</v>
      </c>
    </row>
    <row r="15" spans="1:24" x14ac:dyDescent="0.2">
      <c r="A15" s="66">
        <v>0.6</v>
      </c>
      <c r="B15" s="66">
        <v>0.4</v>
      </c>
      <c r="C15" s="66">
        <f t="shared" si="1"/>
        <v>0.36</v>
      </c>
      <c r="D15" s="8">
        <v>1</v>
      </c>
      <c r="E15" s="8">
        <v>190</v>
      </c>
      <c r="F15" s="86">
        <f t="shared" si="2"/>
        <v>0.12959999999999999</v>
      </c>
      <c r="G15" s="86">
        <f t="shared" si="3"/>
        <v>0.12959999999999999</v>
      </c>
      <c r="H15" s="86">
        <f t="shared" si="4"/>
        <v>24.623999999999999</v>
      </c>
      <c r="I15" s="66">
        <f t="shared" si="5"/>
        <v>0.16000000000000003</v>
      </c>
      <c r="J15" s="86">
        <f t="shared" si="6"/>
        <v>2.5600000000000012E-2</v>
      </c>
      <c r="K15" s="86">
        <f t="shared" si="7"/>
        <v>2.5600000000000012E-2</v>
      </c>
      <c r="L15" s="86">
        <f t="shared" si="8"/>
        <v>4.8640000000000025</v>
      </c>
      <c r="M15" s="169">
        <f>SUM((D15-G84)^2+(E15-H84)^2*F15)</f>
        <v>555.80224472899511</v>
      </c>
      <c r="N15" s="169"/>
      <c r="O15" s="111">
        <f>SUM((D15-K84)^2+(E15-L84)^2*J15)</f>
        <v>796.93563922877365</v>
      </c>
      <c r="P15" s="86">
        <f t="shared" si="0"/>
        <v>1352.7378839577686</v>
      </c>
      <c r="Q15" s="105">
        <f>SUM((D15-G84)^2+(E15-H84)^2)</f>
        <v>4144.4220257395527</v>
      </c>
      <c r="R15" s="105">
        <f>SUM((D15-K84)^2+(E15-L84)^2)</f>
        <v>29780.478262511337</v>
      </c>
      <c r="S15" s="169">
        <f t="shared" si="9"/>
        <v>33924.900288250887</v>
      </c>
      <c r="T15" s="169"/>
      <c r="U15" s="106">
        <f t="shared" si="10"/>
        <v>0.12216460448005734</v>
      </c>
      <c r="V15" s="106">
        <f t="shared" si="11"/>
        <v>0.87783539551994272</v>
      </c>
      <c r="X15" s="100" t="s">
        <v>130</v>
      </c>
    </row>
    <row r="16" spans="1:24" x14ac:dyDescent="0.2">
      <c r="A16" s="66">
        <v>0.3</v>
      </c>
      <c r="B16" s="66">
        <v>0.7</v>
      </c>
      <c r="C16" s="66">
        <f t="shared" si="1"/>
        <v>0.09</v>
      </c>
      <c r="D16" s="8">
        <v>1</v>
      </c>
      <c r="E16" s="8">
        <v>189</v>
      </c>
      <c r="F16" s="86">
        <f t="shared" si="2"/>
        <v>8.0999999999999996E-3</v>
      </c>
      <c r="G16" s="86">
        <f t="shared" si="3"/>
        <v>8.0999999999999996E-3</v>
      </c>
      <c r="H16" s="86">
        <f t="shared" si="4"/>
        <v>1.5308999999999999</v>
      </c>
      <c r="I16" s="66">
        <f t="shared" si="5"/>
        <v>0.48999999999999994</v>
      </c>
      <c r="J16" s="86">
        <f t="shared" si="6"/>
        <v>0.24009999999999992</v>
      </c>
      <c r="K16" s="86">
        <f t="shared" si="7"/>
        <v>0.24009999999999992</v>
      </c>
      <c r="L16" s="86">
        <f t="shared" si="8"/>
        <v>45.378899999999987</v>
      </c>
      <c r="M16" s="169">
        <f>SUM((D16-G84)^2+(E16-H84)^2*F16)</f>
        <v>53.831141403253177</v>
      </c>
      <c r="N16" s="169"/>
      <c r="O16" s="111">
        <f>SUM((D16-K84)^2+(E16-L84)^2*J16)</f>
        <v>7094.6625976152709</v>
      </c>
      <c r="P16" s="86">
        <f t="shared" si="0"/>
        <v>7148.4937390185241</v>
      </c>
      <c r="Q16" s="105">
        <f>SUM((D16-G84)^2+(E16-H84)^2)</f>
        <v>4017.0015489978905</v>
      </c>
      <c r="R16" s="105">
        <f>SUM((D16-K84)^2+(E16-L84)^2)</f>
        <v>29436.54339905173</v>
      </c>
      <c r="S16" s="169">
        <f t="shared" si="9"/>
        <v>33453.544948049617</v>
      </c>
      <c r="T16" s="169"/>
      <c r="U16" s="106">
        <f t="shared" si="10"/>
        <v>0.1200770069430889</v>
      </c>
      <c r="V16" s="106">
        <f t="shared" si="11"/>
        <v>0.87992299305691124</v>
      </c>
      <c r="X16" s="100" t="s">
        <v>130</v>
      </c>
    </row>
    <row r="17" spans="1:24" x14ac:dyDescent="0.2">
      <c r="A17" s="66">
        <v>0.6</v>
      </c>
      <c r="B17" s="66">
        <v>0.4</v>
      </c>
      <c r="C17" s="66">
        <f t="shared" si="1"/>
        <v>0.36</v>
      </c>
      <c r="D17" s="8">
        <v>1</v>
      </c>
      <c r="E17" s="8">
        <v>189</v>
      </c>
      <c r="F17" s="86">
        <f t="shared" si="2"/>
        <v>0.12959999999999999</v>
      </c>
      <c r="G17" s="86">
        <f t="shared" si="3"/>
        <v>0.12959999999999999</v>
      </c>
      <c r="H17" s="86">
        <f t="shared" si="4"/>
        <v>24.494399999999999</v>
      </c>
      <c r="I17" s="66">
        <f t="shared" si="5"/>
        <v>0.16000000000000003</v>
      </c>
      <c r="J17" s="86">
        <f t="shared" si="6"/>
        <v>2.5600000000000012E-2</v>
      </c>
      <c r="K17" s="86">
        <f t="shared" si="7"/>
        <v>2.5600000000000012E-2</v>
      </c>
      <c r="L17" s="86">
        <f t="shared" si="8"/>
        <v>4.8384000000000018</v>
      </c>
      <c r="M17" s="169">
        <f>SUM((D17-G84)^2+(E17-H84)^2*F17)</f>
        <v>539.28855094327571</v>
      </c>
      <c r="N17" s="169"/>
      <c r="O17" s="111">
        <f>SUM((D17-K84)^2+(E17-L84)^2*J17)</f>
        <v>788.13090672420776</v>
      </c>
      <c r="P17" s="86">
        <f t="shared" si="0"/>
        <v>1327.4194576674836</v>
      </c>
      <c r="Q17" s="105">
        <f>SUM((D17-G84)^2+(E17-H84)^2)</f>
        <v>4017.0015489978905</v>
      </c>
      <c r="R17" s="105">
        <f>SUM((D17-K84)^2+(E17-L84)^2)</f>
        <v>29436.54339905173</v>
      </c>
      <c r="S17" s="169">
        <f t="shared" si="9"/>
        <v>33453.544948049617</v>
      </c>
      <c r="T17" s="169"/>
      <c r="U17" s="106">
        <f t="shared" si="10"/>
        <v>0.1200770069430889</v>
      </c>
      <c r="V17" s="106">
        <f t="shared" si="11"/>
        <v>0.87992299305691124</v>
      </c>
      <c r="X17" s="100" t="s">
        <v>130</v>
      </c>
    </row>
    <row r="18" spans="1:24" x14ac:dyDescent="0.2">
      <c r="A18" s="66">
        <v>0.7</v>
      </c>
      <c r="B18" s="66">
        <v>0.3</v>
      </c>
      <c r="C18" s="66">
        <f t="shared" si="1"/>
        <v>0.48999999999999994</v>
      </c>
      <c r="D18" s="8">
        <v>1</v>
      </c>
      <c r="E18" s="8">
        <v>181</v>
      </c>
      <c r="F18" s="86">
        <f t="shared" si="2"/>
        <v>0.24009999999999992</v>
      </c>
      <c r="G18" s="86">
        <f t="shared" si="3"/>
        <v>0.24009999999999992</v>
      </c>
      <c r="H18" s="86">
        <f t="shared" si="4"/>
        <v>43.458099999999988</v>
      </c>
      <c r="I18" s="66">
        <f t="shared" si="5"/>
        <v>0.09</v>
      </c>
      <c r="J18" s="86">
        <f t="shared" si="6"/>
        <v>8.0999999999999996E-3</v>
      </c>
      <c r="K18" s="86">
        <f t="shared" si="7"/>
        <v>8.0999999999999996E-3</v>
      </c>
      <c r="L18" s="86">
        <f t="shared" si="8"/>
        <v>1.4661</v>
      </c>
      <c r="M18" s="169">
        <f>SUM((D18-G84)^2+(E18-H84)^2*F18)</f>
        <v>753.3330321740425</v>
      </c>
      <c r="N18" s="169"/>
      <c r="O18" s="111">
        <f>SUM((D18-K84)^2+(E18-L84)^2*J18)</f>
        <v>251.90822505177505</v>
      </c>
      <c r="P18" s="86">
        <f t="shared" si="0"/>
        <v>1005.2412572258175</v>
      </c>
      <c r="Q18" s="105">
        <f>SUM((D18-G84)^2+(E18-H84)^2)</f>
        <v>3069.6377350645907</v>
      </c>
      <c r="R18" s="105">
        <f>SUM((D18-K84)^2+(E18-L84)^2)</f>
        <v>26757.064491374902</v>
      </c>
      <c r="S18" s="169">
        <f t="shared" si="9"/>
        <v>29826.702226439491</v>
      </c>
      <c r="T18" s="169"/>
      <c r="U18" s="106">
        <f t="shared" si="10"/>
        <v>0.10291576023927816</v>
      </c>
      <c r="V18" s="106">
        <f t="shared" si="11"/>
        <v>0.89708423976072194</v>
      </c>
      <c r="X18" s="100" t="s">
        <v>130</v>
      </c>
    </row>
    <row r="19" spans="1:24" x14ac:dyDescent="0.2">
      <c r="A19" s="66">
        <v>0.3</v>
      </c>
      <c r="B19" s="66">
        <v>0.7</v>
      </c>
      <c r="C19" s="66">
        <f t="shared" si="1"/>
        <v>0.09</v>
      </c>
      <c r="D19" s="8">
        <v>1</v>
      </c>
      <c r="E19" s="8">
        <v>180</v>
      </c>
      <c r="F19" s="86">
        <f t="shared" si="2"/>
        <v>8.0999999999999996E-3</v>
      </c>
      <c r="G19" s="86">
        <f t="shared" si="3"/>
        <v>8.0999999999999996E-3</v>
      </c>
      <c r="H19" s="86">
        <f t="shared" si="4"/>
        <v>1.458</v>
      </c>
      <c r="I19" s="66">
        <f t="shared" si="5"/>
        <v>0.48999999999999994</v>
      </c>
      <c r="J19" s="86">
        <f t="shared" si="6"/>
        <v>0.24009999999999992</v>
      </c>
      <c r="K19" s="86">
        <f t="shared" si="7"/>
        <v>0.24009999999999992</v>
      </c>
      <c r="L19" s="86">
        <f t="shared" si="8"/>
        <v>43.217999999999989</v>
      </c>
      <c r="M19" s="169">
        <f>SUM((D19-G84)^2+(E19-H84)^2*F19)</f>
        <v>45.27118864878598</v>
      </c>
      <c r="N19" s="169"/>
      <c r="O19" s="111">
        <f>SUM((D19-K84)^2+(E19-L84)^2*J19)</f>
        <v>6373.0627511654129</v>
      </c>
      <c r="P19" s="86">
        <f t="shared" si="0"/>
        <v>6418.3339398141989</v>
      </c>
      <c r="Q19" s="105">
        <f>SUM((D19-G84)^2+(E19-H84)^2)</f>
        <v>2960.217258322928</v>
      </c>
      <c r="R19" s="105">
        <f>SUM((D19-K84)^2+(E19-L84)^2)</f>
        <v>26431.129627915296</v>
      </c>
      <c r="S19" s="169">
        <f t="shared" si="9"/>
        <v>29391.346886238225</v>
      </c>
      <c r="T19" s="169"/>
      <c r="U19" s="106">
        <f t="shared" si="10"/>
        <v>0.1007173053273369</v>
      </c>
      <c r="V19" s="106">
        <f t="shared" si="11"/>
        <v>0.89928269467266309</v>
      </c>
      <c r="X19" s="100" t="s">
        <v>130</v>
      </c>
    </row>
    <row r="20" spans="1:24" x14ac:dyDescent="0.2">
      <c r="A20" s="66">
        <v>0.8</v>
      </c>
      <c r="B20" s="66">
        <v>0.2</v>
      </c>
      <c r="C20" s="66">
        <f t="shared" si="1"/>
        <v>0.64000000000000012</v>
      </c>
      <c r="D20" s="8">
        <v>1</v>
      </c>
      <c r="E20" s="8">
        <v>179</v>
      </c>
      <c r="F20" s="86">
        <f t="shared" si="2"/>
        <v>0.40960000000000019</v>
      </c>
      <c r="G20" s="86">
        <f t="shared" si="3"/>
        <v>0.40960000000000019</v>
      </c>
      <c r="H20" s="86">
        <f t="shared" si="4"/>
        <v>73.31840000000004</v>
      </c>
      <c r="I20" s="66">
        <f t="shared" si="5"/>
        <v>4.0000000000000008E-2</v>
      </c>
      <c r="J20" s="86">
        <f t="shared" si="6"/>
        <v>1.6000000000000007E-3</v>
      </c>
      <c r="K20" s="86">
        <f t="shared" si="7"/>
        <v>1.6000000000000007E-3</v>
      </c>
      <c r="L20" s="86">
        <f t="shared" si="8"/>
        <v>0.28640000000000015</v>
      </c>
      <c r="M20" s="169">
        <f t="shared" ref="M20" si="12">SUM((D20-G90)^2+(E20-H90)^2*F20)</f>
        <v>13124.993600000005</v>
      </c>
      <c r="N20" s="169"/>
      <c r="O20" s="111">
        <f>SUM((D20-K84)^2+(E20-L84)^2*J20)</f>
        <v>77.178025452510852</v>
      </c>
      <c r="P20" s="86">
        <f t="shared" si="0"/>
        <v>13202.171625452516</v>
      </c>
      <c r="Q20" s="105">
        <f>SUM((D20-G84)^2+(E20-H84)^2)</f>
        <v>2852.7967815812658</v>
      </c>
      <c r="R20" s="105">
        <f>SUM((D20-K84)^2+(E20-L84)^2)</f>
        <v>26107.194764455693</v>
      </c>
      <c r="S20" s="169">
        <f t="shared" si="9"/>
        <v>28959.991546036959</v>
      </c>
      <c r="T20" s="169"/>
      <c r="U20" s="106">
        <f t="shared" si="10"/>
        <v>9.8508204915952677E-2</v>
      </c>
      <c r="V20" s="106">
        <f t="shared" si="11"/>
        <v>0.90149179508404731</v>
      </c>
      <c r="X20" s="100" t="s">
        <v>130</v>
      </c>
    </row>
    <row r="21" spans="1:24" x14ac:dyDescent="0.2">
      <c r="A21" s="66">
        <v>0.6</v>
      </c>
      <c r="B21" s="66">
        <v>0.4</v>
      </c>
      <c r="C21" s="66">
        <f t="shared" si="1"/>
        <v>0.36</v>
      </c>
      <c r="D21" s="8">
        <v>1</v>
      </c>
      <c r="E21" s="8">
        <v>179</v>
      </c>
      <c r="F21" s="86">
        <f t="shared" si="2"/>
        <v>0.12959999999999999</v>
      </c>
      <c r="G21" s="86">
        <f t="shared" si="3"/>
        <v>0.12959999999999999</v>
      </c>
      <c r="H21" s="86">
        <f t="shared" si="4"/>
        <v>23.198399999999999</v>
      </c>
      <c r="I21" s="66">
        <f t="shared" si="5"/>
        <v>0.16000000000000003</v>
      </c>
      <c r="J21" s="86">
        <f t="shared" si="6"/>
        <v>2.5600000000000012E-2</v>
      </c>
      <c r="K21" s="86">
        <f t="shared" si="7"/>
        <v>2.5600000000000012E-2</v>
      </c>
      <c r="L21" s="86">
        <f t="shared" si="8"/>
        <v>4.5824000000000025</v>
      </c>
      <c r="M21" s="169">
        <f>SUM((D21-G84)^2+(E21-H84)^2*F21)</f>
        <v>388.4076130860812</v>
      </c>
      <c r="N21" s="169"/>
      <c r="O21" s="111">
        <f>SUM((D21-K84)^2+(E21-L84)^2*J21)</f>
        <v>702.89958167854923</v>
      </c>
      <c r="P21" s="86">
        <f t="shared" si="0"/>
        <v>1091.3071947646304</v>
      </c>
      <c r="Q21" s="105">
        <f>SUM((D21-G84)^2+(E21-H84)^2)</f>
        <v>2852.7967815812658</v>
      </c>
      <c r="R21" s="105">
        <f>SUM((D21-K84)^2+(E21-L84)^2)</f>
        <v>26107.194764455693</v>
      </c>
      <c r="S21" s="169">
        <f t="shared" si="9"/>
        <v>28959.991546036959</v>
      </c>
      <c r="T21" s="169"/>
      <c r="U21" s="106">
        <f t="shared" si="10"/>
        <v>9.8508204915952677E-2</v>
      </c>
      <c r="V21" s="106">
        <f t="shared" si="11"/>
        <v>0.90149179508404731</v>
      </c>
      <c r="X21" s="100" t="s">
        <v>130</v>
      </c>
    </row>
    <row r="22" spans="1:24" x14ac:dyDescent="0.2">
      <c r="A22" s="66">
        <v>0.8</v>
      </c>
      <c r="B22" s="66">
        <v>0.2</v>
      </c>
      <c r="C22" s="66">
        <f t="shared" si="1"/>
        <v>0.64000000000000012</v>
      </c>
      <c r="D22" s="8">
        <v>1</v>
      </c>
      <c r="E22" s="8">
        <v>180</v>
      </c>
      <c r="F22" s="86">
        <f t="shared" si="2"/>
        <v>0.40960000000000019</v>
      </c>
      <c r="G22" s="86">
        <f t="shared" si="3"/>
        <v>0.40960000000000019</v>
      </c>
      <c r="H22" s="86">
        <f t="shared" si="4"/>
        <v>73.728000000000037</v>
      </c>
      <c r="I22" s="66">
        <f t="shared" si="5"/>
        <v>4.0000000000000008E-2</v>
      </c>
      <c r="J22" s="86">
        <f t="shared" si="6"/>
        <v>1.6000000000000007E-3</v>
      </c>
      <c r="K22" s="86">
        <f t="shared" si="7"/>
        <v>1.6000000000000007E-3</v>
      </c>
      <c r="L22" s="86">
        <f t="shared" si="8"/>
        <v>0.28800000000000014</v>
      </c>
      <c r="M22" s="169">
        <f>SUM((D22-G84)^2+(E22-H84)^2*F22)</f>
        <v>1225.1792912540573</v>
      </c>
      <c r="N22" s="169"/>
      <c r="O22" s="111">
        <f>SUM((D22-K84)^2+(E22-L84)^2*J22)</f>
        <v>77.696321234046223</v>
      </c>
      <c r="P22" s="86">
        <f t="shared" si="0"/>
        <v>1302.8756124881036</v>
      </c>
      <c r="Q22" s="105">
        <f>SUM((D22-G84)^2+(E22-H84)^2)</f>
        <v>2960.217258322928</v>
      </c>
      <c r="R22" s="105">
        <f>SUM((D22-K84)^2+(E22-L84)^2)</f>
        <v>26431.129627915296</v>
      </c>
      <c r="S22" s="169">
        <f t="shared" si="9"/>
        <v>29391.346886238225</v>
      </c>
      <c r="T22" s="169"/>
      <c r="U22" s="106">
        <f t="shared" si="10"/>
        <v>0.1007173053273369</v>
      </c>
      <c r="V22" s="106">
        <f t="shared" si="11"/>
        <v>0.89928269467266309</v>
      </c>
      <c r="X22" s="100" t="s">
        <v>130</v>
      </c>
    </row>
    <row r="23" spans="1:24" x14ac:dyDescent="0.2">
      <c r="A23" s="66">
        <v>0.4</v>
      </c>
      <c r="B23" s="66">
        <v>0.6</v>
      </c>
      <c r="C23" s="66">
        <f t="shared" si="1"/>
        <v>0.16000000000000003</v>
      </c>
      <c r="D23" s="8">
        <v>1</v>
      </c>
      <c r="E23" s="8">
        <v>175</v>
      </c>
      <c r="F23" s="86">
        <f t="shared" si="2"/>
        <v>2.5600000000000012E-2</v>
      </c>
      <c r="G23" s="86">
        <f t="shared" si="3"/>
        <v>2.5600000000000012E-2</v>
      </c>
      <c r="H23" s="86">
        <f t="shared" si="4"/>
        <v>4.4800000000000022</v>
      </c>
      <c r="I23" s="66">
        <f t="shared" si="5"/>
        <v>0.36</v>
      </c>
      <c r="J23" s="86">
        <f t="shared" si="6"/>
        <v>0.12959999999999999</v>
      </c>
      <c r="K23" s="86">
        <f t="shared" si="7"/>
        <v>0.12959999999999999</v>
      </c>
      <c r="L23" s="86">
        <f t="shared" si="8"/>
        <v>22.68</v>
      </c>
      <c r="M23" s="169">
        <f>SUM((D23-G84)^2+(E23-H84)^2*F23)</f>
        <v>83.461491649744232</v>
      </c>
      <c r="N23" s="169"/>
      <c r="O23" s="111">
        <f>SUM((D23-K84)^2+(E23-L84)^2*J23)</f>
        <v>3249.0238254405886</v>
      </c>
      <c r="P23" s="86">
        <f t="shared" si="0"/>
        <v>3332.485317090333</v>
      </c>
      <c r="Q23" s="105">
        <f>SUM((D23-G84)^2+(E23-H84)^2)</f>
        <v>2443.1148746146159</v>
      </c>
      <c r="R23" s="105">
        <f>SUM((D23-K84)^2+(E23-L84)^2)</f>
        <v>24831.455310617279</v>
      </c>
      <c r="S23" s="169">
        <f t="shared" si="9"/>
        <v>27274.570185231896</v>
      </c>
      <c r="T23" s="169"/>
      <c r="U23" s="106">
        <f t="shared" si="10"/>
        <v>8.9574825855091425E-2</v>
      </c>
      <c r="V23" s="106">
        <f t="shared" si="11"/>
        <v>0.91042517414490853</v>
      </c>
      <c r="X23" s="100" t="s">
        <v>130</v>
      </c>
    </row>
    <row r="24" spans="1:24" x14ac:dyDescent="0.2">
      <c r="A24" s="66">
        <v>0.6</v>
      </c>
      <c r="B24" s="66">
        <v>0.4</v>
      </c>
      <c r="C24" s="66">
        <f t="shared" si="1"/>
        <v>0.36</v>
      </c>
      <c r="D24" s="8">
        <v>1</v>
      </c>
      <c r="E24" s="8">
        <v>175</v>
      </c>
      <c r="F24" s="86">
        <f t="shared" si="2"/>
        <v>0.12959999999999999</v>
      </c>
      <c r="G24" s="86">
        <f t="shared" si="3"/>
        <v>0.12959999999999999</v>
      </c>
      <c r="H24" s="86">
        <f t="shared" si="4"/>
        <v>22.68</v>
      </c>
      <c r="I24" s="66">
        <f t="shared" si="5"/>
        <v>0.16000000000000003</v>
      </c>
      <c r="J24" s="86">
        <f t="shared" si="6"/>
        <v>2.5600000000000012E-2</v>
      </c>
      <c r="K24" s="86">
        <f t="shared" si="7"/>
        <v>2.5600000000000012E-2</v>
      </c>
      <c r="L24" s="86">
        <f t="shared" si="8"/>
        <v>4.4800000000000022</v>
      </c>
      <c r="M24" s="169">
        <f>SUM((D24-G84)^2+(E24-H84)^2*F24)</f>
        <v>335.31283794320336</v>
      </c>
      <c r="N24" s="169"/>
      <c r="O24" s="111">
        <f>SUM((D24-K84)^2+(E24-L84)^2*J24)</f>
        <v>670.24065166028572</v>
      </c>
      <c r="P24" s="86">
        <f t="shared" si="0"/>
        <v>1005.5534896034891</v>
      </c>
      <c r="Q24" s="105">
        <f>SUM((D24-G84)^2+(E24-H84)^2)</f>
        <v>2443.1148746146159</v>
      </c>
      <c r="R24" s="105">
        <f>SUM((D24-K84)^2+(E24-L84)^2)</f>
        <v>24831.455310617279</v>
      </c>
      <c r="S24" s="169">
        <f t="shared" si="9"/>
        <v>27274.570185231896</v>
      </c>
      <c r="T24" s="169"/>
      <c r="U24" s="106">
        <f t="shared" si="10"/>
        <v>8.9574825855091425E-2</v>
      </c>
      <c r="V24" s="106">
        <f t="shared" si="11"/>
        <v>0.91042517414490853</v>
      </c>
      <c r="X24" s="100" t="s">
        <v>130</v>
      </c>
    </row>
    <row r="25" spans="1:24" x14ac:dyDescent="0.2">
      <c r="A25" s="66">
        <v>0.3</v>
      </c>
      <c r="B25" s="66">
        <v>0.7</v>
      </c>
      <c r="C25" s="66">
        <f t="shared" si="1"/>
        <v>0.09</v>
      </c>
      <c r="D25" s="8">
        <v>1</v>
      </c>
      <c r="E25" s="8">
        <v>173</v>
      </c>
      <c r="F25" s="86">
        <f t="shared" si="2"/>
        <v>8.0999999999999996E-3</v>
      </c>
      <c r="G25" s="86">
        <f t="shared" si="3"/>
        <v>8.0999999999999996E-3</v>
      </c>
      <c r="H25" s="86">
        <f t="shared" si="4"/>
        <v>1.4013</v>
      </c>
      <c r="I25" s="66">
        <f t="shared" si="5"/>
        <v>0.48999999999999994</v>
      </c>
      <c r="J25" s="86">
        <f t="shared" si="6"/>
        <v>0.24009999999999992</v>
      </c>
      <c r="K25" s="86">
        <f t="shared" si="7"/>
        <v>0.24009999999999992</v>
      </c>
      <c r="L25" s="86">
        <f t="shared" si="8"/>
        <v>41.537299999999988</v>
      </c>
      <c r="M25" s="169">
        <f>SUM((D25-G84)^2+(E25-H84)^2*F25)</f>
        <v>39.520647617533726</v>
      </c>
      <c r="N25" s="169"/>
      <c r="O25" s="111">
        <f>SUM((D25-K84)^2+(E25-L84)^2*J25)</f>
        <v>5838.7096261488568</v>
      </c>
      <c r="P25" s="86">
        <f t="shared" si="0"/>
        <v>5878.2302737663904</v>
      </c>
      <c r="Q25" s="105">
        <f>SUM((D25-G84)^2+(E25-H84)^2)</f>
        <v>2250.273921131291</v>
      </c>
      <c r="R25" s="105">
        <f>SUM((D25-K84)^2+(E25-L84)^2)</f>
        <v>24205.58558369807</v>
      </c>
      <c r="S25" s="169">
        <f t="shared" si="9"/>
        <v>26455.859504829361</v>
      </c>
      <c r="T25" s="169"/>
      <c r="U25" s="106">
        <f t="shared" si="10"/>
        <v>8.5057675813576067E-2</v>
      </c>
      <c r="V25" s="106">
        <f t="shared" si="11"/>
        <v>0.91494232418642396</v>
      </c>
      <c r="X25" s="100" t="s">
        <v>130</v>
      </c>
    </row>
    <row r="26" spans="1:24" x14ac:dyDescent="0.2">
      <c r="A26" s="66">
        <v>0.6</v>
      </c>
      <c r="B26" s="66">
        <v>0.4</v>
      </c>
      <c r="C26" s="66">
        <f t="shared" si="1"/>
        <v>0.36</v>
      </c>
      <c r="D26" s="8">
        <v>1</v>
      </c>
      <c r="E26" s="8">
        <v>179</v>
      </c>
      <c r="F26" s="86">
        <f t="shared" si="2"/>
        <v>0.12959999999999999</v>
      </c>
      <c r="G26" s="86">
        <f t="shared" si="3"/>
        <v>0.12959999999999999</v>
      </c>
      <c r="H26" s="86">
        <f t="shared" si="4"/>
        <v>23.198399999999999</v>
      </c>
      <c r="I26" s="66">
        <f t="shared" si="5"/>
        <v>0.16000000000000003</v>
      </c>
      <c r="J26" s="86">
        <f t="shared" si="6"/>
        <v>2.5600000000000012E-2</v>
      </c>
      <c r="K26" s="86">
        <f t="shared" si="7"/>
        <v>2.5600000000000012E-2</v>
      </c>
      <c r="L26" s="86">
        <f t="shared" si="8"/>
        <v>4.5824000000000025</v>
      </c>
      <c r="M26" s="169">
        <f>SUM((D26-G84)^2+(E26-H84)^2*F26)</f>
        <v>388.4076130860812</v>
      </c>
      <c r="N26" s="169"/>
      <c r="O26" s="111">
        <f>SUM((D26-K84)^2+(E26-L84)^2*J26)</f>
        <v>702.89958167854923</v>
      </c>
      <c r="P26" s="86">
        <f t="shared" si="0"/>
        <v>1091.3071947646304</v>
      </c>
      <c r="Q26" s="105">
        <f>SUM((D26-G84)^2+(E26-H84)^2)</f>
        <v>2852.7967815812658</v>
      </c>
      <c r="R26" s="105">
        <f>SUM((D26-K84)^2+(E26-L84)^2)</f>
        <v>26107.194764455693</v>
      </c>
      <c r="S26" s="169">
        <f t="shared" si="9"/>
        <v>28959.991546036959</v>
      </c>
      <c r="T26" s="169"/>
      <c r="U26" s="106">
        <f t="shared" si="10"/>
        <v>9.8508204915952677E-2</v>
      </c>
      <c r="V26" s="106">
        <f t="shared" si="11"/>
        <v>0.90149179508404731</v>
      </c>
      <c r="X26" s="100" t="s">
        <v>130</v>
      </c>
    </row>
    <row r="27" spans="1:24" x14ac:dyDescent="0.2">
      <c r="A27" s="66">
        <v>0.7</v>
      </c>
      <c r="B27" s="66">
        <v>0.3</v>
      </c>
      <c r="C27" s="66">
        <f t="shared" si="1"/>
        <v>0.48999999999999994</v>
      </c>
      <c r="D27" s="8">
        <v>1</v>
      </c>
      <c r="E27" s="8">
        <v>171</v>
      </c>
      <c r="F27" s="86">
        <f t="shared" si="2"/>
        <v>0.24009999999999992</v>
      </c>
      <c r="G27" s="86">
        <f t="shared" si="3"/>
        <v>0.24009999999999992</v>
      </c>
      <c r="H27" s="86">
        <f t="shared" si="4"/>
        <v>41.057099999999984</v>
      </c>
      <c r="I27" s="66">
        <f t="shared" si="5"/>
        <v>0.09</v>
      </c>
      <c r="J27" s="86">
        <f t="shared" si="6"/>
        <v>8.0999999999999996E-3</v>
      </c>
      <c r="K27" s="86">
        <f t="shared" si="7"/>
        <v>8.0999999999999996E-3</v>
      </c>
      <c r="L27" s="86">
        <f t="shared" si="8"/>
        <v>1.3851</v>
      </c>
      <c r="M27" s="169">
        <f>SUM((D27-G84)^2+(E27-H84)^2*F27)</f>
        <v>512.22346751731106</v>
      </c>
      <c r="N27" s="169"/>
      <c r="O27" s="111">
        <f>SUM((D27-K84)^2+(E27-L84)^2*J27)</f>
        <v>226.23650111154711</v>
      </c>
      <c r="P27" s="86">
        <f t="shared" si="0"/>
        <v>738.45996862885818</v>
      </c>
      <c r="Q27" s="105">
        <f>SUM((D27-G84)^2+(E27-H84)^2)</f>
        <v>2065.4329676479661</v>
      </c>
      <c r="R27" s="105">
        <f>SUM((D27-K84)^2+(E27-L84)^2)</f>
        <v>23587.715856778861</v>
      </c>
      <c r="S27" s="169">
        <f t="shared" si="9"/>
        <v>25653.148824426826</v>
      </c>
      <c r="T27" s="169"/>
      <c r="U27" s="106">
        <f t="shared" si="10"/>
        <v>8.051381847055239E-2</v>
      </c>
      <c r="V27" s="106">
        <f t="shared" si="11"/>
        <v>0.91948618152944761</v>
      </c>
      <c r="X27" s="100" t="s">
        <v>130</v>
      </c>
    </row>
    <row r="28" spans="1:24" x14ac:dyDescent="0.2">
      <c r="A28" s="66">
        <v>0.3</v>
      </c>
      <c r="B28" s="66">
        <v>0.7</v>
      </c>
      <c r="C28" s="66">
        <f t="shared" si="1"/>
        <v>0.09</v>
      </c>
      <c r="D28" s="8">
        <v>1</v>
      </c>
      <c r="E28" s="8">
        <v>171</v>
      </c>
      <c r="F28" s="86">
        <f t="shared" si="2"/>
        <v>8.0999999999999996E-3</v>
      </c>
      <c r="G28" s="86">
        <f t="shared" si="3"/>
        <v>8.0999999999999996E-3</v>
      </c>
      <c r="H28" s="86">
        <f t="shared" si="4"/>
        <v>1.3851</v>
      </c>
      <c r="I28" s="66">
        <f t="shared" si="5"/>
        <v>0.48999999999999994</v>
      </c>
      <c r="J28" s="86">
        <f t="shared" si="6"/>
        <v>0.24009999999999992</v>
      </c>
      <c r="K28" s="86">
        <f t="shared" si="7"/>
        <v>0.24009999999999992</v>
      </c>
      <c r="L28" s="86">
        <f t="shared" si="8"/>
        <v>41.057099999999984</v>
      </c>
      <c r="M28" s="169">
        <f>SUM((D28-G84)^2+(E28-H84)^2*F28)</f>
        <v>38.023435894318794</v>
      </c>
      <c r="N28" s="169"/>
      <c r="O28" s="111">
        <f>SUM((D28-K84)^2+(E28-L84)^2*J28)</f>
        <v>5690.3591047155551</v>
      </c>
      <c r="P28" s="86">
        <f t="shared" si="0"/>
        <v>5728.382540609874</v>
      </c>
      <c r="Q28" s="105">
        <f>SUM((D28-G84)^2+(E28-H84)^2)</f>
        <v>2065.4329676479661</v>
      </c>
      <c r="R28" s="105">
        <f>SUM((D28-K84)^2+(E28-L84)^2)</f>
        <v>23587.715856778861</v>
      </c>
      <c r="S28" s="169">
        <f t="shared" si="9"/>
        <v>25653.148824426826</v>
      </c>
      <c r="T28" s="169"/>
      <c r="U28" s="106">
        <f t="shared" si="10"/>
        <v>8.051381847055239E-2</v>
      </c>
      <c r="V28" s="106">
        <f t="shared" si="11"/>
        <v>0.91948618152944761</v>
      </c>
      <c r="X28" s="100" t="s">
        <v>130</v>
      </c>
    </row>
    <row r="29" spans="1:24" x14ac:dyDescent="0.2">
      <c r="A29" s="66">
        <v>0.8</v>
      </c>
      <c r="B29" s="66">
        <v>0.2</v>
      </c>
      <c r="C29" s="66">
        <f t="shared" si="1"/>
        <v>0.64000000000000012</v>
      </c>
      <c r="D29" s="8">
        <v>1</v>
      </c>
      <c r="E29" s="8">
        <v>172</v>
      </c>
      <c r="F29" s="86">
        <f t="shared" si="2"/>
        <v>0.40960000000000019</v>
      </c>
      <c r="G29" s="86">
        <f t="shared" si="3"/>
        <v>0.40960000000000019</v>
      </c>
      <c r="H29" s="86">
        <f t="shared" si="4"/>
        <v>70.451200000000028</v>
      </c>
      <c r="I29" s="66">
        <f t="shared" si="5"/>
        <v>4.0000000000000008E-2</v>
      </c>
      <c r="J29" s="86">
        <f t="shared" si="6"/>
        <v>1.6000000000000007E-3</v>
      </c>
      <c r="K29" s="86">
        <f t="shared" si="7"/>
        <v>1.6000000000000007E-3</v>
      </c>
      <c r="L29" s="86">
        <f t="shared" si="8"/>
        <v>0.27520000000000011</v>
      </c>
      <c r="M29" s="169">
        <f>SUM((D29-G84)^2+(E29-H84)^2*F29)</f>
        <v>896.1214730669775</v>
      </c>
      <c r="N29" s="169"/>
      <c r="O29" s="113">
        <f>SUM((D29-K84)^2+(E29-L84)^2*J29)</f>
        <v>73.639554981763283</v>
      </c>
      <c r="P29" s="86">
        <f t="shared" si="0"/>
        <v>969.76102804874074</v>
      </c>
      <c r="Q29" s="105">
        <f>SUM((D29-G84)^2+(E29-H84)^2)</f>
        <v>2156.8534443896283</v>
      </c>
      <c r="R29" s="105">
        <f>SUM((D29-K84)^2+(E29-L84)^2)</f>
        <v>23895.650720238464</v>
      </c>
      <c r="S29" s="169">
        <f t="shared" si="9"/>
        <v>26052.504164628092</v>
      </c>
      <c r="T29" s="169"/>
      <c r="U29" s="106">
        <f t="shared" si="10"/>
        <v>8.2788718917777712E-2</v>
      </c>
      <c r="V29" s="106">
        <f t="shared" si="11"/>
        <v>0.91721128108222227</v>
      </c>
      <c r="X29" s="100" t="s">
        <v>130</v>
      </c>
    </row>
    <row r="30" spans="1:24" x14ac:dyDescent="0.2">
      <c r="A30" s="66">
        <v>0.6</v>
      </c>
      <c r="B30" s="66">
        <v>0.4</v>
      </c>
      <c r="C30" s="66">
        <f t="shared" si="1"/>
        <v>0.36</v>
      </c>
      <c r="D30" s="8">
        <v>1</v>
      </c>
      <c r="E30" s="8">
        <v>169</v>
      </c>
      <c r="F30" s="86">
        <f t="shared" si="2"/>
        <v>0.12959999999999999</v>
      </c>
      <c r="G30" s="86">
        <f t="shared" si="3"/>
        <v>0.12959999999999999</v>
      </c>
      <c r="H30" s="86">
        <f t="shared" si="4"/>
        <v>21.9024</v>
      </c>
      <c r="I30" s="66">
        <f t="shared" si="5"/>
        <v>0.16000000000000003</v>
      </c>
      <c r="J30" s="86">
        <f t="shared" si="6"/>
        <v>2.5600000000000012E-2</v>
      </c>
      <c r="K30" s="86">
        <f t="shared" si="7"/>
        <v>2.5600000000000012E-2</v>
      </c>
      <c r="L30" s="86">
        <f t="shared" si="8"/>
        <v>4.3264000000000022</v>
      </c>
      <c r="M30" s="169">
        <f>SUM((D30-G84)^2+(E30-H84)^2*F30)</f>
        <v>263.44667522888665</v>
      </c>
      <c r="N30" s="169"/>
      <c r="O30" s="111">
        <f>SUM((D30-K84)^2+(E30-L84)^2*J30)</f>
        <v>622.78825663289047</v>
      </c>
      <c r="P30" s="86">
        <f t="shared" si="0"/>
        <v>886.23493186177711</v>
      </c>
      <c r="Q30" s="105">
        <f>SUM((D30-G84)^2+(E30-H84)^2)</f>
        <v>1888.5920141646411</v>
      </c>
      <c r="R30" s="105">
        <f>SUM((D30-K84)^2+(E30-L84)^2)</f>
        <v>22977.846129859652</v>
      </c>
      <c r="S30" s="169">
        <f t="shared" si="9"/>
        <v>24866.438144024294</v>
      </c>
      <c r="T30" s="169"/>
      <c r="U30" s="106">
        <f t="shared" si="10"/>
        <v>7.594943848516128E-2</v>
      </c>
      <c r="V30" s="106">
        <f t="shared" si="11"/>
        <v>0.92405056151483866</v>
      </c>
      <c r="X30" s="100" t="s">
        <v>130</v>
      </c>
    </row>
    <row r="31" spans="1:24" x14ac:dyDescent="0.2">
      <c r="A31" s="66">
        <v>0.8</v>
      </c>
      <c r="B31" s="66">
        <v>0.2</v>
      </c>
      <c r="C31" s="66">
        <f t="shared" si="1"/>
        <v>0.64000000000000012</v>
      </c>
      <c r="D31" s="8">
        <v>1</v>
      </c>
      <c r="E31" s="8">
        <v>169</v>
      </c>
      <c r="F31" s="86">
        <f t="shared" si="2"/>
        <v>0.40960000000000019</v>
      </c>
      <c r="G31" s="86">
        <f t="shared" si="3"/>
        <v>0.40960000000000019</v>
      </c>
      <c r="H31" s="86">
        <f t="shared" si="4"/>
        <v>69.222400000000036</v>
      </c>
      <c r="I31" s="66">
        <f t="shared" si="5"/>
        <v>4.0000000000000008E-2</v>
      </c>
      <c r="J31" s="86">
        <f t="shared" si="6"/>
        <v>1.6000000000000007E-3</v>
      </c>
      <c r="K31" s="86">
        <f t="shared" si="7"/>
        <v>1.6000000000000007E-3</v>
      </c>
      <c r="L31" s="86">
        <f t="shared" si="8"/>
        <v>0.27040000000000014</v>
      </c>
      <c r="M31" s="169">
        <f>SUM((D31-G84)^2+(E31-H84)^2*F31)</f>
        <v>786.24159124682262</v>
      </c>
      <c r="N31" s="169"/>
      <c r="O31" s="111">
        <f>SUM((D31-K84)^2+(E31-L84)^2*J31)</f>
        <v>72.171067637157179</v>
      </c>
      <c r="P31" s="86">
        <f t="shared" si="0"/>
        <v>858.41265888397982</v>
      </c>
      <c r="Q31" s="105">
        <f>SUM((D31-G84)^2+(E31-H84)^2)</f>
        <v>1888.5920141646411</v>
      </c>
      <c r="R31" s="105">
        <f>SUM((D31-K84)^2+(E31-L84)^2)</f>
        <v>22977.846129859652</v>
      </c>
      <c r="S31" s="169">
        <f t="shared" si="9"/>
        <v>24866.438144024294</v>
      </c>
      <c r="T31" s="169"/>
      <c r="U31" s="106">
        <f t="shared" si="10"/>
        <v>7.594943848516128E-2</v>
      </c>
      <c r="V31" s="106">
        <f t="shared" si="11"/>
        <v>0.92405056151483866</v>
      </c>
      <c r="X31" s="100" t="s">
        <v>130</v>
      </c>
    </row>
    <row r="32" spans="1:24" x14ac:dyDescent="0.2">
      <c r="A32" s="66">
        <v>0.4</v>
      </c>
      <c r="B32" s="66">
        <v>0.6</v>
      </c>
      <c r="C32" s="66">
        <f t="shared" si="1"/>
        <v>0.16000000000000003</v>
      </c>
      <c r="D32" s="8">
        <v>1</v>
      </c>
      <c r="E32" s="8">
        <v>169</v>
      </c>
      <c r="F32" s="86">
        <f t="shared" si="2"/>
        <v>2.5600000000000012E-2</v>
      </c>
      <c r="G32" s="86">
        <f t="shared" si="3"/>
        <v>2.5600000000000012E-2</v>
      </c>
      <c r="H32" s="86">
        <f t="shared" si="4"/>
        <v>4.3264000000000022</v>
      </c>
      <c r="I32" s="66">
        <f t="shared" si="5"/>
        <v>0.36</v>
      </c>
      <c r="J32" s="86">
        <f t="shared" si="6"/>
        <v>0.12959999999999999</v>
      </c>
      <c r="K32" s="86">
        <f t="shared" si="7"/>
        <v>0.12959999999999999</v>
      </c>
      <c r="L32" s="86">
        <f t="shared" si="8"/>
        <v>21.9024</v>
      </c>
      <c r="M32" s="169">
        <f>SUM((D32-G84)^2+(E32-H84)^2*F32)</f>
        <v>69.265706422224866</v>
      </c>
      <c r="N32" s="169"/>
      <c r="O32" s="111">
        <f>SUM((D32-K84)^2+(E32-L84)^2*J32)</f>
        <v>3008.7960756144003</v>
      </c>
      <c r="P32" s="86">
        <f t="shared" si="0"/>
        <v>3078.0617820366251</v>
      </c>
      <c r="Q32" s="105">
        <f>SUM((D32-G84)^2+(E32-H84)^2)</f>
        <v>1888.5920141646411</v>
      </c>
      <c r="R32" s="105">
        <f>SUM((D32-K84)^2+(E32-L84)^2)</f>
        <v>22977.846129859652</v>
      </c>
      <c r="S32" s="169">
        <f t="shared" si="9"/>
        <v>24866.438144024294</v>
      </c>
      <c r="T32" s="169"/>
      <c r="U32" s="106">
        <f t="shared" si="10"/>
        <v>7.594943848516128E-2</v>
      </c>
      <c r="V32" s="106">
        <f t="shared" si="11"/>
        <v>0.92405056151483866</v>
      </c>
      <c r="X32" s="100" t="s">
        <v>130</v>
      </c>
    </row>
    <row r="33" spans="1:24" x14ac:dyDescent="0.2">
      <c r="A33" s="66">
        <v>0.6</v>
      </c>
      <c r="B33" s="66">
        <v>0.4</v>
      </c>
      <c r="C33" s="66">
        <f t="shared" si="1"/>
        <v>0.36</v>
      </c>
      <c r="D33" s="8">
        <v>2</v>
      </c>
      <c r="E33" s="8">
        <v>138</v>
      </c>
      <c r="F33" s="86">
        <f t="shared" si="2"/>
        <v>0.12959999999999999</v>
      </c>
      <c r="G33" s="86">
        <f t="shared" si="3"/>
        <v>0.25919999999999999</v>
      </c>
      <c r="H33" s="86">
        <f t="shared" si="4"/>
        <v>17.884799999999998</v>
      </c>
      <c r="I33" s="66">
        <f t="shared" si="5"/>
        <v>0.16000000000000003</v>
      </c>
      <c r="J33" s="86">
        <f t="shared" si="6"/>
        <v>2.5600000000000012E-2</v>
      </c>
      <c r="K33" s="86">
        <f t="shared" si="7"/>
        <v>5.1200000000000023E-2</v>
      </c>
      <c r="L33" s="86">
        <f t="shared" si="8"/>
        <v>3.5328000000000017</v>
      </c>
      <c r="M33" s="169">
        <f>SUM((D33-G84)^2+(E33-H84)^2*F33)</f>
        <v>32.522801279671498</v>
      </c>
      <c r="N33" s="169"/>
      <c r="O33" s="111">
        <f>SUM((D33-K84)^2+(E33-L84)^2*J33)</f>
        <v>396.07054243773416</v>
      </c>
      <c r="P33" s="86">
        <f t="shared" si="0"/>
        <v>428.59334371740567</v>
      </c>
      <c r="Q33" s="105">
        <f>SUM((D33-G84)^2+(E33-H84)^2)</f>
        <v>162.29066858119236</v>
      </c>
      <c r="R33" s="105">
        <f>SUM((D33-K84)^2+(E33-L84)^2)</f>
        <v>14536.95515605832</v>
      </c>
      <c r="S33" s="169">
        <f t="shared" si="9"/>
        <v>14699.245824639513</v>
      </c>
      <c r="T33" s="169"/>
      <c r="U33" s="106">
        <f t="shared" si="10"/>
        <v>1.1040747975597068E-2</v>
      </c>
      <c r="V33" s="106">
        <f t="shared" si="11"/>
        <v>0.98895925202440293</v>
      </c>
      <c r="X33" s="100" t="s">
        <v>130</v>
      </c>
    </row>
    <row r="34" spans="1:24" x14ac:dyDescent="0.2">
      <c r="A34" s="66">
        <v>0.3</v>
      </c>
      <c r="B34" s="66">
        <v>0.7</v>
      </c>
      <c r="C34" s="66">
        <f t="shared" si="1"/>
        <v>0.09</v>
      </c>
      <c r="D34" s="8">
        <v>1</v>
      </c>
      <c r="E34" s="8">
        <v>140</v>
      </c>
      <c r="F34" s="86">
        <f t="shared" si="2"/>
        <v>8.0999999999999996E-3</v>
      </c>
      <c r="G34" s="86">
        <f t="shared" si="3"/>
        <v>8.0999999999999996E-3</v>
      </c>
      <c r="H34" s="86">
        <f t="shared" si="4"/>
        <v>1.1339999999999999</v>
      </c>
      <c r="I34" s="66">
        <f t="shared" si="5"/>
        <v>0.48999999999999994</v>
      </c>
      <c r="J34" s="86">
        <f t="shared" si="6"/>
        <v>0.24009999999999992</v>
      </c>
      <c r="K34" s="86">
        <f t="shared" si="7"/>
        <v>0.24009999999999992</v>
      </c>
      <c r="L34" s="86">
        <f t="shared" si="8"/>
        <v>33.61399999999999</v>
      </c>
      <c r="M34" s="169">
        <f>SUM((D34-G84)^2+(E34-H84)^2*F34)</f>
        <v>23.102954184487345</v>
      </c>
      <c r="N34" s="169"/>
      <c r="O34" s="111">
        <f>SUM((D34-K84)^2+(E34-L84)^2*J34)</f>
        <v>3636.5483224993782</v>
      </c>
      <c r="P34" s="86">
        <f t="shared" si="0"/>
        <v>3659.6512766838655</v>
      </c>
      <c r="Q34" s="105">
        <f>SUM((D34-G84)^2+(E34-H84)^2)</f>
        <v>223.39818865642934</v>
      </c>
      <c r="R34" s="105">
        <f>SUM((D34-K84)^2+(E34-L84)^2)</f>
        <v>15033.735089531141</v>
      </c>
      <c r="S34" s="169">
        <f t="shared" si="9"/>
        <v>15257.13327818757</v>
      </c>
      <c r="T34" s="169"/>
      <c r="U34" s="106">
        <f t="shared" si="10"/>
        <v>1.4642212569238783E-2</v>
      </c>
      <c r="V34" s="106">
        <f t="shared" si="11"/>
        <v>0.9853577874307613</v>
      </c>
      <c r="X34" s="100" t="s">
        <v>130</v>
      </c>
    </row>
    <row r="35" spans="1:24" x14ac:dyDescent="0.2">
      <c r="A35" s="66">
        <v>0.6</v>
      </c>
      <c r="B35" s="66">
        <v>0.4</v>
      </c>
      <c r="C35" s="66">
        <f t="shared" si="1"/>
        <v>0.36</v>
      </c>
      <c r="D35" s="8">
        <v>4</v>
      </c>
      <c r="E35" s="8">
        <v>136</v>
      </c>
      <c r="F35" s="86">
        <f t="shared" si="2"/>
        <v>0.12959999999999999</v>
      </c>
      <c r="G35" s="86">
        <f t="shared" si="3"/>
        <v>0.51839999999999997</v>
      </c>
      <c r="H35" s="86">
        <f t="shared" si="4"/>
        <v>17.625599999999999</v>
      </c>
      <c r="I35" s="66">
        <f t="shared" si="5"/>
        <v>0.16000000000000003</v>
      </c>
      <c r="J35" s="86">
        <f t="shared" si="6"/>
        <v>2.5600000000000012E-2</v>
      </c>
      <c r="K35" s="86">
        <f t="shared" si="7"/>
        <v>0.10240000000000005</v>
      </c>
      <c r="L35" s="86">
        <f t="shared" si="8"/>
        <v>3.4816000000000016</v>
      </c>
      <c r="M35" s="169">
        <f>SUM((D35-G84)^2+(E35-H84)^2*F35)</f>
        <v>16.178280524408535</v>
      </c>
      <c r="N35" s="169"/>
      <c r="O35" s="111">
        <f>SUM((D35-K84)^2+(E35-L84)^2*J35)</f>
        <v>368.01666432137301</v>
      </c>
      <c r="P35" s="86">
        <f t="shared" si="0"/>
        <v>384.19494484578155</v>
      </c>
      <c r="Q35" s="105">
        <f>SUM((D35-G84)^2+(E35-H84)^2)</f>
        <v>106.91658191404341</v>
      </c>
      <c r="R35" s="105">
        <f>SUM((D35-K84)^2+(E35-L84)^2)</f>
        <v>14043.265016031883</v>
      </c>
      <c r="S35" s="169">
        <f t="shared" si="9"/>
        <v>14150.181597945926</v>
      </c>
      <c r="T35" s="169"/>
      <c r="U35" s="106">
        <f t="shared" si="10"/>
        <v>7.5558452147047829E-3</v>
      </c>
      <c r="V35" s="106">
        <f t="shared" si="11"/>
        <v>0.99244415478529524</v>
      </c>
      <c r="X35" s="100" t="s">
        <v>130</v>
      </c>
    </row>
    <row r="36" spans="1:24" x14ac:dyDescent="0.2">
      <c r="A36" s="66">
        <v>0.7</v>
      </c>
      <c r="B36" s="66">
        <v>0.3</v>
      </c>
      <c r="C36" s="66">
        <f t="shared" si="1"/>
        <v>0.48999999999999994</v>
      </c>
      <c r="D36" s="8">
        <v>1</v>
      </c>
      <c r="E36" s="8">
        <v>134</v>
      </c>
      <c r="F36" s="86">
        <f t="shared" si="2"/>
        <v>0.24009999999999992</v>
      </c>
      <c r="G36" s="86">
        <f t="shared" si="3"/>
        <v>0.24009999999999992</v>
      </c>
      <c r="H36" s="86">
        <f t="shared" si="4"/>
        <v>32.173399999999987</v>
      </c>
      <c r="I36" s="66">
        <f t="shared" si="5"/>
        <v>0.09</v>
      </c>
      <c r="J36" s="86">
        <f t="shared" si="6"/>
        <v>8.0999999999999996E-3</v>
      </c>
      <c r="K36" s="86">
        <f t="shared" si="7"/>
        <v>8.0999999999999996E-3</v>
      </c>
      <c r="L36" s="86">
        <f t="shared" si="8"/>
        <v>1.0853999999999999</v>
      </c>
      <c r="M36" s="169">
        <f>SUM((D36-G84)^2+(E36-H84)^2*F36)</f>
        <v>37.651978287404276</v>
      </c>
      <c r="N36" s="169"/>
      <c r="O36" s="111">
        <f>SUM((D36-K84)^2+(E36-L84)^2*J36)</f>
        <v>145.33702253270383</v>
      </c>
      <c r="P36" s="86">
        <f t="shared" si="0"/>
        <v>182.98900082010812</v>
      </c>
      <c r="Q36" s="105">
        <f>SUM((D36-G84)^2+(E36-H84)^2)</f>
        <v>88.875328206454526</v>
      </c>
      <c r="R36" s="105">
        <f>SUM((D36-K84)^2+(E36-L84)^2)</f>
        <v>13600.125908773518</v>
      </c>
      <c r="S36" s="169">
        <f t="shared" si="9"/>
        <v>13689.001236979973</v>
      </c>
      <c r="T36" s="169"/>
      <c r="U36" s="106">
        <f t="shared" si="10"/>
        <v>6.492462573994327E-3</v>
      </c>
      <c r="V36" s="106">
        <f t="shared" si="11"/>
        <v>0.99350753742600562</v>
      </c>
      <c r="X36" s="100" t="s">
        <v>130</v>
      </c>
    </row>
    <row r="37" spans="1:24" x14ac:dyDescent="0.2">
      <c r="A37" s="66">
        <v>0.3</v>
      </c>
      <c r="B37" s="66">
        <v>0.7</v>
      </c>
      <c r="C37" s="66">
        <f t="shared" si="1"/>
        <v>0.09</v>
      </c>
      <c r="D37" s="8">
        <v>3</v>
      </c>
      <c r="E37" s="8">
        <v>138</v>
      </c>
      <c r="F37" s="86">
        <f t="shared" si="2"/>
        <v>8.0999999999999996E-3</v>
      </c>
      <c r="G37" s="86">
        <f t="shared" si="3"/>
        <v>2.4299999999999999E-2</v>
      </c>
      <c r="H37" s="86">
        <f t="shared" si="4"/>
        <v>1.1177999999999999</v>
      </c>
      <c r="I37" s="66">
        <f t="shared" si="5"/>
        <v>0.48999999999999994</v>
      </c>
      <c r="J37" s="86">
        <f t="shared" si="6"/>
        <v>0.24009999999999992</v>
      </c>
      <c r="K37" s="86">
        <f t="shared" si="7"/>
        <v>0.72029999999999972</v>
      </c>
      <c r="L37" s="86">
        <f t="shared" si="8"/>
        <v>33.133799999999987</v>
      </c>
      <c r="M37" s="169">
        <f>SUM((D37-G84)^2+(E37-H84)^2*F37)</f>
        <v>8.1418092774483668</v>
      </c>
      <c r="N37" s="169"/>
      <c r="O37" s="111">
        <f>SUM((D37-K84)^2+(E37-L84)^2*J37)</f>
        <v>3500.0705879588472</v>
      </c>
      <c r="P37" s="86">
        <f t="shared" si="0"/>
        <v>3508.2123972362956</v>
      </c>
      <c r="Q37" s="105">
        <f>SUM((D37-G84)^2+(E37-H84)^2)</f>
        <v>156.02410198928035</v>
      </c>
      <c r="R37" s="105">
        <f>SUM((D37-K84)^2+(E37-L84)^2)</f>
        <v>14528.044949504705</v>
      </c>
      <c r="S37" s="169">
        <f t="shared" si="9"/>
        <v>14684.069051493985</v>
      </c>
      <c r="T37" s="169"/>
      <c r="U37" s="106">
        <f t="shared" si="10"/>
        <v>1.0625399638352025E-2</v>
      </c>
      <c r="V37" s="106">
        <f t="shared" si="11"/>
        <v>0.98937460036164804</v>
      </c>
      <c r="X37" s="100" t="s">
        <v>130</v>
      </c>
    </row>
    <row r="38" spans="1:24" x14ac:dyDescent="0.2">
      <c r="A38" s="66">
        <v>0.6</v>
      </c>
      <c r="B38" s="66">
        <v>0.4</v>
      </c>
      <c r="C38" s="66">
        <f t="shared" si="1"/>
        <v>0.36</v>
      </c>
      <c r="D38" s="8">
        <v>6</v>
      </c>
      <c r="E38" s="8">
        <v>145</v>
      </c>
      <c r="F38" s="86">
        <f t="shared" si="2"/>
        <v>0.12959999999999999</v>
      </c>
      <c r="G38" s="86">
        <f t="shared" si="3"/>
        <v>0.77759999999999996</v>
      </c>
      <c r="H38" s="86">
        <f t="shared" si="4"/>
        <v>18.791999999999998</v>
      </c>
      <c r="I38" s="66">
        <f t="shared" si="5"/>
        <v>0.16000000000000003</v>
      </c>
      <c r="J38" s="86">
        <f t="shared" si="6"/>
        <v>2.5600000000000012E-2</v>
      </c>
      <c r="K38" s="86">
        <f t="shared" si="7"/>
        <v>0.15360000000000007</v>
      </c>
      <c r="L38" s="86">
        <f t="shared" si="8"/>
        <v>3.7120000000000015</v>
      </c>
      <c r="M38" s="169">
        <f>SUM((D38-G84)^2+(E38-H84)^2*F38)</f>
        <v>47.961191412059591</v>
      </c>
      <c r="N38" s="169"/>
      <c r="O38" s="111">
        <f>SUM((D38-K84)^2+(E38-L84)^2*J38)</f>
        <v>416.85964375523633</v>
      </c>
      <c r="P38" s="86">
        <f t="shared" si="0"/>
        <v>464.82083516729591</v>
      </c>
      <c r="Q38" s="105">
        <f>SUM((D38-G84)^2+(E38-H84)^2)</f>
        <v>369.16773940518158</v>
      </c>
      <c r="R38" s="105">
        <f>SUM((D38-K84)^2+(E38-L84)^2)</f>
        <v>16248.858374061087</v>
      </c>
      <c r="S38" s="169">
        <f t="shared" si="9"/>
        <v>16618.026113466269</v>
      </c>
      <c r="T38" s="169"/>
      <c r="U38" s="106">
        <f t="shared" si="10"/>
        <v>2.2214897057240137E-2</v>
      </c>
      <c r="V38" s="106">
        <f t="shared" si="11"/>
        <v>0.97778510294275978</v>
      </c>
      <c r="X38" s="100" t="s">
        <v>130</v>
      </c>
    </row>
    <row r="39" spans="1:24" x14ac:dyDescent="0.2">
      <c r="A39" s="66">
        <v>0.6</v>
      </c>
      <c r="B39" s="66">
        <v>0.4</v>
      </c>
      <c r="C39" s="66">
        <f t="shared" si="1"/>
        <v>0.36</v>
      </c>
      <c r="D39" s="8">
        <v>7</v>
      </c>
      <c r="E39" s="8">
        <v>130</v>
      </c>
      <c r="F39" s="86">
        <f t="shared" si="2"/>
        <v>0.12959999999999999</v>
      </c>
      <c r="G39" s="86">
        <f t="shared" si="3"/>
        <v>0.90720000000000001</v>
      </c>
      <c r="H39" s="86">
        <f t="shared" si="4"/>
        <v>16.847999999999999</v>
      </c>
      <c r="I39" s="66">
        <f t="shared" si="5"/>
        <v>0.16000000000000003</v>
      </c>
      <c r="J39" s="86">
        <f t="shared" si="6"/>
        <v>2.5600000000000012E-2</v>
      </c>
      <c r="K39" s="86">
        <f t="shared" si="7"/>
        <v>0.17920000000000008</v>
      </c>
      <c r="L39" s="86">
        <f t="shared" si="8"/>
        <v>3.3280000000000016</v>
      </c>
      <c r="M39" s="169">
        <f>SUM((D39-G84)^2+(E39-H84)^2*F39)</f>
        <v>4.1652180343557275</v>
      </c>
      <c r="N39" s="169"/>
      <c r="O39" s="111">
        <f>SUM((D39-K84)^2+(E39-L84)^2*J39)</f>
        <v>323.81444963313368</v>
      </c>
      <c r="P39" s="86">
        <f t="shared" si="0"/>
        <v>327.97966766748942</v>
      </c>
      <c r="Q39" s="105">
        <f>SUM((D39-G84)^2+(E39-H84)^2)</f>
        <v>19.594021688332507</v>
      </c>
      <c r="R39" s="105">
        <f>SUM((D39-K84)^2+(E39-L84)^2)</f>
        <v>12648.925215613415</v>
      </c>
      <c r="S39" s="169">
        <f t="shared" si="9"/>
        <v>12668.519237301747</v>
      </c>
      <c r="T39" s="169"/>
      <c r="U39" s="106">
        <f t="shared" si="10"/>
        <v>1.5466702399313571E-3</v>
      </c>
      <c r="V39" s="106">
        <f t="shared" si="11"/>
        <v>0.99845332976006873</v>
      </c>
      <c r="X39" s="100" t="s">
        <v>130</v>
      </c>
    </row>
    <row r="40" spans="1:24" x14ac:dyDescent="0.2">
      <c r="A40" s="66">
        <v>0.8</v>
      </c>
      <c r="B40" s="66">
        <v>0.2</v>
      </c>
      <c r="C40" s="66">
        <f t="shared" si="1"/>
        <v>0.64000000000000012</v>
      </c>
      <c r="D40" s="8">
        <v>8</v>
      </c>
      <c r="E40" s="8">
        <v>130</v>
      </c>
      <c r="F40" s="86">
        <f t="shared" si="2"/>
        <v>0.40960000000000019</v>
      </c>
      <c r="G40" s="86">
        <f t="shared" si="3"/>
        <v>3.2768000000000015</v>
      </c>
      <c r="H40" s="86">
        <f t="shared" si="4"/>
        <v>53.248000000000026</v>
      </c>
      <c r="I40" s="66">
        <f t="shared" si="5"/>
        <v>4.0000000000000008E-2</v>
      </c>
      <c r="J40" s="86">
        <f t="shared" si="6"/>
        <v>1.6000000000000007E-3</v>
      </c>
      <c r="K40" s="86">
        <f t="shared" si="7"/>
        <v>1.2800000000000006E-2</v>
      </c>
      <c r="L40" s="86">
        <f t="shared" si="8"/>
        <v>0.2080000000000001</v>
      </c>
      <c r="M40" s="169">
        <f>SUM((D40-G84)^2+(E40-H84)^2*F40)</f>
        <v>12.861961441425208</v>
      </c>
      <c r="N40" s="169"/>
      <c r="O40" s="111">
        <f>SUM((D40-K84)^2+(E40-L84)^2*J40)</f>
        <v>21.330086281975007</v>
      </c>
      <c r="P40" s="86">
        <f t="shared" ref="P40:P71" si="13">SUM(M40+O40)</f>
        <v>34.192047723400215</v>
      </c>
      <c r="Q40" s="105">
        <f>SUM((D40-G84)^2+(E40-H84)^2)</f>
        <v>23.327455096420483</v>
      </c>
      <c r="R40" s="105">
        <f>SUM((D40-K84)^2+(E40-L84)^2)</f>
        <v>12650.0150090598</v>
      </c>
      <c r="S40" s="169">
        <f t="shared" si="9"/>
        <v>12673.34246415622</v>
      </c>
      <c r="T40" s="169"/>
      <c r="U40" s="106">
        <f t="shared" si="10"/>
        <v>1.8406710907084766E-3</v>
      </c>
      <c r="V40" s="106">
        <f t="shared" si="11"/>
        <v>0.9981593289092916</v>
      </c>
      <c r="X40" s="100" t="s">
        <v>130</v>
      </c>
    </row>
    <row r="41" spans="1:24" x14ac:dyDescent="0.2">
      <c r="A41" s="66">
        <v>0.4</v>
      </c>
      <c r="B41" s="66">
        <v>0.6</v>
      </c>
      <c r="C41" s="66">
        <f t="shared" si="1"/>
        <v>0.16000000000000003</v>
      </c>
      <c r="D41" s="8">
        <v>9</v>
      </c>
      <c r="E41" s="8">
        <v>144</v>
      </c>
      <c r="F41" s="86">
        <f t="shared" si="2"/>
        <v>2.5600000000000012E-2</v>
      </c>
      <c r="G41" s="86">
        <f t="shared" si="3"/>
        <v>0.2304000000000001</v>
      </c>
      <c r="H41" s="86">
        <f t="shared" si="4"/>
        <v>3.6864000000000017</v>
      </c>
      <c r="I41" s="66">
        <f t="shared" si="5"/>
        <v>0.36</v>
      </c>
      <c r="J41" s="86">
        <f t="shared" si="6"/>
        <v>0.12959999999999999</v>
      </c>
      <c r="K41" s="86">
        <f t="shared" si="7"/>
        <v>1.1663999999999999</v>
      </c>
      <c r="L41" s="86">
        <f t="shared" si="8"/>
        <v>18.662399999999998</v>
      </c>
      <c r="M41" s="169">
        <f>SUM((D41-G84)^2+(E41-H84)^2*F41)</f>
        <v>19.824068572264668</v>
      </c>
      <c r="N41" s="169"/>
      <c r="O41" s="111">
        <f>SUM((D41-K84)^2+(E41-L84)^2*J41)</f>
        <v>2077.0054655763661</v>
      </c>
      <c r="P41" s="86">
        <f t="shared" si="13"/>
        <v>2096.829534148631</v>
      </c>
      <c r="Q41" s="105">
        <f>SUM((D41-G84)^2+(E41-H84)^2)</f>
        <v>342.94756288778302</v>
      </c>
      <c r="R41" s="105">
        <f>SUM((D41-K84)^2+(E41-L84)^2)</f>
        <v>15998.19289094064</v>
      </c>
      <c r="S41" s="169">
        <f t="shared" si="9"/>
        <v>16341.140453828422</v>
      </c>
      <c r="T41" s="169"/>
      <c r="U41" s="106">
        <f t="shared" si="10"/>
        <v>2.0986758167630636E-2</v>
      </c>
      <c r="V41" s="106">
        <f t="shared" si="11"/>
        <v>0.97901324183236937</v>
      </c>
      <c r="X41" s="100" t="s">
        <v>130</v>
      </c>
    </row>
    <row r="42" spans="1:24" x14ac:dyDescent="0.2">
      <c r="A42" s="66">
        <v>0.6</v>
      </c>
      <c r="B42" s="66">
        <v>0.4</v>
      </c>
      <c r="C42" s="66">
        <f t="shared" si="1"/>
        <v>0.36</v>
      </c>
      <c r="D42" s="8">
        <v>10</v>
      </c>
      <c r="E42" s="8">
        <v>145</v>
      </c>
      <c r="F42" s="86">
        <f t="shared" si="2"/>
        <v>0.12959999999999999</v>
      </c>
      <c r="G42" s="86">
        <f t="shared" si="3"/>
        <v>1.2959999999999998</v>
      </c>
      <c r="H42" s="86">
        <f t="shared" si="4"/>
        <v>18.791999999999998</v>
      </c>
      <c r="I42" s="66">
        <f t="shared" si="5"/>
        <v>0.16000000000000003</v>
      </c>
      <c r="J42" s="86">
        <f t="shared" si="6"/>
        <v>2.5600000000000012E-2</v>
      </c>
      <c r="K42" s="86">
        <f t="shared" si="7"/>
        <v>0.25600000000000012</v>
      </c>
      <c r="L42" s="86">
        <f t="shared" si="8"/>
        <v>3.7120000000000015</v>
      </c>
      <c r="M42" s="169">
        <f>SUM((D42-G84)^2+(E42-H84)^2*F42)</f>
        <v>66.894925044411494</v>
      </c>
      <c r="N42" s="169"/>
      <c r="O42" s="111">
        <f>SUM((D42-K84)^2+(E42-L84)^2*J42)</f>
        <v>425.21881754077754</v>
      </c>
      <c r="P42" s="86">
        <f t="shared" si="13"/>
        <v>492.11374258518902</v>
      </c>
      <c r="Q42" s="105">
        <f>SUM((D42-G84)^2+(E42-H84)^2)</f>
        <v>388.10147303753348</v>
      </c>
      <c r="R42" s="105">
        <f>SUM((D42-K84)^2+(E42-L84)^2)</f>
        <v>16257.217547846629</v>
      </c>
      <c r="S42" s="169">
        <f t="shared" si="9"/>
        <v>16645.319020884162</v>
      </c>
      <c r="T42" s="169"/>
      <c r="U42" s="106">
        <f t="shared" si="10"/>
        <v>2.3315952824370583E-2</v>
      </c>
      <c r="V42" s="106">
        <f t="shared" si="11"/>
        <v>0.9766840471756294</v>
      </c>
      <c r="X42" s="100" t="s">
        <v>130</v>
      </c>
    </row>
    <row r="43" spans="1:24" x14ac:dyDescent="0.2">
      <c r="A43" s="66">
        <v>0.3</v>
      </c>
      <c r="B43" s="66">
        <v>0.7</v>
      </c>
      <c r="C43" s="66">
        <f t="shared" si="1"/>
        <v>0.09</v>
      </c>
      <c r="D43" s="8">
        <v>11</v>
      </c>
      <c r="E43" s="8">
        <v>130</v>
      </c>
      <c r="F43" s="86">
        <f t="shared" si="2"/>
        <v>8.0999999999999996E-3</v>
      </c>
      <c r="G43" s="86">
        <f t="shared" si="3"/>
        <v>8.9099999999999999E-2</v>
      </c>
      <c r="H43" s="86">
        <f t="shared" si="4"/>
        <v>1.0529999999999999</v>
      </c>
      <c r="I43" s="66">
        <f t="shared" si="5"/>
        <v>0.48999999999999994</v>
      </c>
      <c r="J43" s="86">
        <f t="shared" si="6"/>
        <v>0.24009999999999992</v>
      </c>
      <c r="K43" s="86">
        <f t="shared" si="7"/>
        <v>2.6410999999999993</v>
      </c>
      <c r="L43" s="86">
        <f t="shared" si="8"/>
        <v>31.21299999999999</v>
      </c>
      <c r="M43" s="169">
        <f>SUM((D43-G84)^2+(E43-H84)^2*F43)</f>
        <v>28.945229649292443</v>
      </c>
      <c r="N43" s="169"/>
      <c r="O43" s="111">
        <f>SUM((D43-K84)^2+(E43-L84)^2*J43)</f>
        <v>3053.3676497967222</v>
      </c>
      <c r="P43" s="86">
        <f t="shared" si="13"/>
        <v>3082.3128794460144</v>
      </c>
      <c r="Q43" s="105">
        <f>SUM((D43-G84)^2+(E43-H84)^2)</f>
        <v>46.527755320684406</v>
      </c>
      <c r="R43" s="105">
        <f>SUM((D43-K84)^2+(E43-L84)^2)</f>
        <v>12665.284389398956</v>
      </c>
      <c r="S43" s="169">
        <f t="shared" si="9"/>
        <v>12711.812144719641</v>
      </c>
      <c r="T43" s="169"/>
      <c r="U43" s="106">
        <f t="shared" si="10"/>
        <v>3.6601984666687799E-3</v>
      </c>
      <c r="V43" s="106">
        <f t="shared" si="11"/>
        <v>0.99633980153333113</v>
      </c>
      <c r="X43" s="100" t="s">
        <v>130</v>
      </c>
    </row>
    <row r="44" spans="1:24" x14ac:dyDescent="0.2">
      <c r="A44" s="66">
        <v>0.6</v>
      </c>
      <c r="B44" s="66">
        <v>0.4</v>
      </c>
      <c r="C44" s="66">
        <f t="shared" si="1"/>
        <v>0.36</v>
      </c>
      <c r="D44" s="8">
        <v>12</v>
      </c>
      <c r="E44" s="8">
        <v>133</v>
      </c>
      <c r="F44" s="86">
        <f t="shared" si="2"/>
        <v>0.12959999999999999</v>
      </c>
      <c r="G44" s="86">
        <f t="shared" si="3"/>
        <v>1.5551999999999999</v>
      </c>
      <c r="H44" s="86">
        <f t="shared" si="4"/>
        <v>17.236799999999999</v>
      </c>
      <c r="I44" s="66">
        <f t="shared" si="5"/>
        <v>0.16000000000000003</v>
      </c>
      <c r="J44" s="86">
        <f t="shared" si="6"/>
        <v>2.5600000000000012E-2</v>
      </c>
      <c r="K44" s="86">
        <f t="shared" si="7"/>
        <v>0.30720000000000014</v>
      </c>
      <c r="L44" s="86">
        <f t="shared" si="8"/>
        <v>3.4048000000000016</v>
      </c>
      <c r="M44" s="169">
        <f>SUM((D44-G84)^2+(E44-H84)^2*F44)</f>
        <v>47.272666431953972</v>
      </c>
      <c r="N44" s="169"/>
      <c r="O44" s="111">
        <f>SUM((D44-K84)^2+(E44-L84)^2*J44)</f>
        <v>366.76881437875784</v>
      </c>
      <c r="P44" s="86">
        <f t="shared" si="13"/>
        <v>414.04148081071179</v>
      </c>
      <c r="Q44" s="105">
        <f>SUM((D44-G84)^2+(E44-H84)^2)</f>
        <v>92.522618953759803</v>
      </c>
      <c r="R44" s="105">
        <f>SUM((D44-K84)^2+(E44-L84)^2)</f>
        <v>13358.178773224152</v>
      </c>
      <c r="S44" s="169">
        <f t="shared" si="9"/>
        <v>13450.701392177913</v>
      </c>
      <c r="T44" s="169"/>
      <c r="U44" s="106">
        <f t="shared" si="10"/>
        <v>6.8786464182131928E-3</v>
      </c>
      <c r="V44" s="106">
        <f t="shared" si="11"/>
        <v>0.99312135358178677</v>
      </c>
      <c r="X44" s="100" t="s">
        <v>130</v>
      </c>
    </row>
    <row r="45" spans="1:24" x14ac:dyDescent="0.2">
      <c r="A45" s="66">
        <v>0.7</v>
      </c>
      <c r="B45" s="66">
        <v>0.3</v>
      </c>
      <c r="C45" s="66">
        <f t="shared" si="1"/>
        <v>0.48999999999999994</v>
      </c>
      <c r="D45" s="8">
        <v>6</v>
      </c>
      <c r="E45" s="8">
        <v>151</v>
      </c>
      <c r="F45" s="86">
        <f t="shared" si="2"/>
        <v>0.24009999999999992</v>
      </c>
      <c r="G45" s="86">
        <f t="shared" si="3"/>
        <v>1.4405999999999994</v>
      </c>
      <c r="H45" s="86">
        <f t="shared" si="4"/>
        <v>36.255099999999992</v>
      </c>
      <c r="I45" s="66">
        <f t="shared" si="5"/>
        <v>0.09</v>
      </c>
      <c r="J45" s="86">
        <f t="shared" si="6"/>
        <v>8.0999999999999996E-3</v>
      </c>
      <c r="K45" s="86">
        <f t="shared" si="7"/>
        <v>4.8599999999999997E-2</v>
      </c>
      <c r="L45" s="86">
        <f t="shared" si="8"/>
        <v>1.2230999999999999</v>
      </c>
      <c r="M45" s="169">
        <f>SUM((D45-G84)^2+(E45-H84)^2*F45)</f>
        <v>152.7315052442878</v>
      </c>
      <c r="N45" s="169"/>
      <c r="O45" s="111">
        <f>SUM((D45-K84)^2+(E45-L84)^2*J45)</f>
        <v>145.20202046301779</v>
      </c>
      <c r="P45" s="86">
        <f t="shared" si="13"/>
        <v>297.93352570730559</v>
      </c>
      <c r="Q45" s="105">
        <f>SUM((D45-G84)^2+(E45-H84)^2)</f>
        <v>635.69059985515639</v>
      </c>
      <c r="R45" s="105">
        <f>SUM((D45-K84)^2+(E45-L84)^2)</f>
        <v>17814.467554818712</v>
      </c>
      <c r="S45" s="169">
        <f t="shared" si="9"/>
        <v>18450.158154673867</v>
      </c>
      <c r="T45" s="169"/>
      <c r="U45" s="106">
        <f t="shared" si="10"/>
        <v>3.4454479713721085E-2</v>
      </c>
      <c r="V45" s="106">
        <f t="shared" si="11"/>
        <v>0.96554552028627894</v>
      </c>
      <c r="X45" s="100" t="s">
        <v>130</v>
      </c>
    </row>
    <row r="46" spans="1:24" x14ac:dyDescent="0.2">
      <c r="A46" s="66">
        <v>0.3</v>
      </c>
      <c r="B46" s="66">
        <v>0.7</v>
      </c>
      <c r="C46" s="66">
        <f t="shared" si="1"/>
        <v>0.09</v>
      </c>
      <c r="D46" s="8">
        <v>12</v>
      </c>
      <c r="E46" s="8">
        <v>151</v>
      </c>
      <c r="F46" s="86">
        <f t="shared" si="2"/>
        <v>8.0999999999999996E-3</v>
      </c>
      <c r="G46" s="86">
        <f t="shared" si="3"/>
        <v>9.7199999999999995E-2</v>
      </c>
      <c r="H46" s="86">
        <f t="shared" si="4"/>
        <v>1.2230999999999999</v>
      </c>
      <c r="I46" s="66">
        <f t="shared" si="5"/>
        <v>0.48999999999999994</v>
      </c>
      <c r="J46" s="86">
        <f t="shared" si="6"/>
        <v>0.24009999999999992</v>
      </c>
      <c r="K46" s="86">
        <f t="shared" si="7"/>
        <v>2.8811999999999989</v>
      </c>
      <c r="L46" s="86">
        <f t="shared" si="8"/>
        <v>36.255099999999992</v>
      </c>
      <c r="M46" s="169">
        <f>SUM((D46-G84)^2+(E46-H84)^2*F46)</f>
        <v>45.683086151137204</v>
      </c>
      <c r="N46" s="169"/>
      <c r="O46" s="111">
        <f>SUM((D46-K84)^2+(E46-L84)^2*J46)</f>
        <v>4302.4856182927761</v>
      </c>
      <c r="P46" s="86">
        <f t="shared" si="13"/>
        <v>4348.1687044439132</v>
      </c>
      <c r="Q46" s="105">
        <f>SUM((D46-G84)^2+(E46-H84)^2)</f>
        <v>676.09120030368422</v>
      </c>
      <c r="R46" s="105">
        <f>SUM((D46-K84)^2+(E46-L84)^2)</f>
        <v>17839.006315497023</v>
      </c>
      <c r="S46" s="169">
        <f t="shared" si="9"/>
        <v>18515.097515800706</v>
      </c>
      <c r="T46" s="169"/>
      <c r="U46" s="106">
        <f t="shared" si="10"/>
        <v>3.6515670507633616E-2</v>
      </c>
      <c r="V46" s="106">
        <f t="shared" si="11"/>
        <v>0.96348432949236651</v>
      </c>
      <c r="X46" s="100" t="s">
        <v>130</v>
      </c>
    </row>
    <row r="47" spans="1:24" x14ac:dyDescent="0.2">
      <c r="A47" s="66">
        <v>0.6</v>
      </c>
      <c r="B47" s="66">
        <v>0.4</v>
      </c>
      <c r="C47" s="66">
        <f t="shared" si="1"/>
        <v>0.36</v>
      </c>
      <c r="D47" s="8">
        <v>12</v>
      </c>
      <c r="E47" s="8">
        <v>120</v>
      </c>
      <c r="F47" s="86">
        <f t="shared" si="2"/>
        <v>0.12959999999999999</v>
      </c>
      <c r="G47" s="86">
        <f t="shared" si="3"/>
        <v>1.5551999999999999</v>
      </c>
      <c r="H47" s="86">
        <f t="shared" si="4"/>
        <v>15.552</v>
      </c>
      <c r="I47" s="66">
        <f t="shared" si="5"/>
        <v>0.16000000000000003</v>
      </c>
      <c r="J47" s="86">
        <f t="shared" si="6"/>
        <v>2.5600000000000012E-2</v>
      </c>
      <c r="K47" s="86">
        <f t="shared" si="7"/>
        <v>0.30720000000000014</v>
      </c>
      <c r="L47" s="86">
        <f t="shared" si="8"/>
        <v>3.0720000000000014</v>
      </c>
      <c r="M47" s="169">
        <f>SUM((D47-G84)^2+(E47-H84)^2*F47)</f>
        <v>44.879447217601047</v>
      </c>
      <c r="N47" s="169"/>
      <c r="O47" s="111">
        <f>SUM((D47-K84)^2+(E47-L84)^2*J47)</f>
        <v>294.24009181940158</v>
      </c>
      <c r="P47" s="86">
        <f t="shared" si="13"/>
        <v>339.11953903700265</v>
      </c>
      <c r="Q47" s="105">
        <f>SUM((D47-G84)^2+(E47-H84)^2)</f>
        <v>74.056421312147705</v>
      </c>
      <c r="R47" s="105">
        <f>SUM((D47-K84)^2+(E47-L84)^2)</f>
        <v>10525.025548249301</v>
      </c>
      <c r="S47" s="169">
        <f t="shared" si="9"/>
        <v>10599.081969561448</v>
      </c>
      <c r="T47" s="169"/>
      <c r="U47" s="106">
        <f t="shared" si="10"/>
        <v>6.9870599665917948E-3</v>
      </c>
      <c r="V47" s="106">
        <f t="shared" si="11"/>
        <v>0.99301294003340823</v>
      </c>
      <c r="X47" s="100" t="s">
        <v>130</v>
      </c>
    </row>
    <row r="48" spans="1:24" x14ac:dyDescent="0.2">
      <c r="A48" s="66">
        <v>0.6</v>
      </c>
      <c r="B48" s="66">
        <v>0.4</v>
      </c>
      <c r="C48" s="66">
        <f t="shared" si="1"/>
        <v>0.36</v>
      </c>
      <c r="D48" s="8">
        <v>9</v>
      </c>
      <c r="E48" s="8">
        <v>101</v>
      </c>
      <c r="F48" s="86">
        <f t="shared" si="2"/>
        <v>0.12959999999999999</v>
      </c>
      <c r="G48" s="86">
        <f t="shared" si="3"/>
        <v>1.1663999999999999</v>
      </c>
      <c r="H48" s="86">
        <f t="shared" si="4"/>
        <v>13.089599999999999</v>
      </c>
      <c r="I48" s="66">
        <f t="shared" si="5"/>
        <v>0.16000000000000003</v>
      </c>
      <c r="J48" s="86">
        <f t="shared" si="6"/>
        <v>2.5600000000000012E-2</v>
      </c>
      <c r="K48" s="86">
        <f t="shared" si="7"/>
        <v>0.2304000000000001</v>
      </c>
      <c r="L48" s="86">
        <f t="shared" si="8"/>
        <v>2.5856000000000012</v>
      </c>
      <c r="M48" s="169">
        <f>SUM((D48-G84)^2+(E48-H84)^2*F48)</f>
        <v>90.978165064667451</v>
      </c>
      <c r="N48" s="169"/>
      <c r="O48" s="111">
        <f>SUM((D48-K84)^2+(E48-L84)^2*J48)</f>
        <v>182.5319938934943</v>
      </c>
      <c r="P48" s="86">
        <f t="shared" si="13"/>
        <v>273.51015895816175</v>
      </c>
      <c r="Q48" s="105">
        <f>SUM((D48-G84)^2+(E48-H84)^2)</f>
        <v>625.8670629962968</v>
      </c>
      <c r="R48" s="105">
        <f>SUM((D48-K84)^2+(E48-L84)^2)</f>
        <v>6970.9937621776726</v>
      </c>
      <c r="S48" s="169">
        <f t="shared" si="9"/>
        <v>7596.8608251739697</v>
      </c>
      <c r="T48" s="169"/>
      <c r="U48" s="106">
        <f t="shared" si="10"/>
        <v>8.2384958392595575E-2</v>
      </c>
      <c r="V48" s="106">
        <f t="shared" si="11"/>
        <v>0.91761504160740437</v>
      </c>
      <c r="X48" s="100" t="s">
        <v>130</v>
      </c>
    </row>
    <row r="49" spans="1:24" x14ac:dyDescent="0.2">
      <c r="A49" s="66">
        <v>0.8</v>
      </c>
      <c r="B49" s="66">
        <v>0.2</v>
      </c>
      <c r="C49" s="66">
        <f t="shared" si="1"/>
        <v>0.64000000000000012</v>
      </c>
      <c r="D49" s="8">
        <v>10</v>
      </c>
      <c r="E49" s="8">
        <v>99</v>
      </c>
      <c r="F49" s="86">
        <f t="shared" si="2"/>
        <v>0.40960000000000019</v>
      </c>
      <c r="G49" s="86">
        <f t="shared" si="3"/>
        <v>4.0960000000000019</v>
      </c>
      <c r="H49" s="86">
        <f t="shared" si="4"/>
        <v>40.550400000000018</v>
      </c>
      <c r="I49" s="66">
        <f t="shared" si="5"/>
        <v>4.0000000000000008E-2</v>
      </c>
      <c r="J49" s="86">
        <f t="shared" si="6"/>
        <v>1.6000000000000007E-3</v>
      </c>
      <c r="K49" s="86">
        <f t="shared" si="7"/>
        <v>1.6000000000000007E-2</v>
      </c>
      <c r="L49" s="86">
        <f t="shared" si="8"/>
        <v>0.15840000000000007</v>
      </c>
      <c r="M49" s="169">
        <f>SUM((D49-G84)^2+(E49-H84)^2*F49)</f>
        <v>313.03458278266788</v>
      </c>
      <c r="N49" s="169"/>
      <c r="O49" s="111">
        <f>SUM((D49-K84)^2+(E49-L84)^2*J49)</f>
        <v>19.890503947149256</v>
      </c>
      <c r="P49" s="86">
        <f t="shared" si="13"/>
        <v>332.92508672981717</v>
      </c>
      <c r="Q49" s="105">
        <f>SUM((D49-G84)^2+(E49-H84)^2)</f>
        <v>736.75954292105985</v>
      </c>
      <c r="R49" s="105">
        <f>SUM((D49-K84)^2+(E49-L84)^2)</f>
        <v>6646.2138287048501</v>
      </c>
      <c r="S49" s="169">
        <f t="shared" si="9"/>
        <v>7382.9733716259097</v>
      </c>
      <c r="T49" s="169"/>
      <c r="U49" s="106">
        <f t="shared" si="10"/>
        <v>9.979171071543598E-2</v>
      </c>
      <c r="V49" s="106">
        <f t="shared" si="11"/>
        <v>0.90020828928456409</v>
      </c>
      <c r="X49" s="100" t="s">
        <v>130</v>
      </c>
    </row>
    <row r="50" spans="1:24" x14ac:dyDescent="0.2">
      <c r="A50" s="66">
        <v>0.4</v>
      </c>
      <c r="B50" s="66">
        <v>0.6</v>
      </c>
      <c r="C50" s="66">
        <f t="shared" si="1"/>
        <v>0.16000000000000003</v>
      </c>
      <c r="D50" s="8">
        <v>8</v>
      </c>
      <c r="E50" s="8">
        <v>100</v>
      </c>
      <c r="F50" s="86">
        <f t="shared" si="2"/>
        <v>2.5600000000000012E-2</v>
      </c>
      <c r="G50" s="86">
        <f t="shared" si="3"/>
        <v>0.20480000000000009</v>
      </c>
      <c r="H50" s="86">
        <f t="shared" si="4"/>
        <v>2.5600000000000014</v>
      </c>
      <c r="I50" s="66">
        <f t="shared" si="5"/>
        <v>0.36</v>
      </c>
      <c r="J50" s="86">
        <f t="shared" si="6"/>
        <v>0.12959999999999999</v>
      </c>
      <c r="K50" s="86">
        <f t="shared" si="7"/>
        <v>1.0367999999999999</v>
      </c>
      <c r="L50" s="86">
        <f t="shared" si="8"/>
        <v>12.959999999999999</v>
      </c>
      <c r="M50" s="169">
        <f>SUM((D50-G84)^2+(E50-H84)^2*F50)</f>
        <v>22.628210162368092</v>
      </c>
      <c r="N50" s="169"/>
      <c r="O50" s="111">
        <f>SUM((D50-K84)^2+(E50-L84)^2*J50)</f>
        <v>882.48550673793568</v>
      </c>
      <c r="P50" s="86">
        <f t="shared" si="13"/>
        <v>905.11371690030376</v>
      </c>
      <c r="Q50" s="105">
        <f>SUM((D50-G84)^2+(E50-H84)^2)</f>
        <v>670.71315284654634</v>
      </c>
      <c r="R50" s="105">
        <f>SUM((D50-K84)^2+(E50-L84)^2)</f>
        <v>6801.9691052716835</v>
      </c>
      <c r="S50" s="169">
        <f t="shared" si="9"/>
        <v>7472.6822581182296</v>
      </c>
      <c r="T50" s="169"/>
      <c r="U50" s="106">
        <f t="shared" si="10"/>
        <v>8.9755342148783571E-2</v>
      </c>
      <c r="V50" s="106">
        <f t="shared" si="11"/>
        <v>0.91024465785121644</v>
      </c>
      <c r="X50" s="100" t="s">
        <v>130</v>
      </c>
    </row>
    <row r="51" spans="1:24" x14ac:dyDescent="0.2">
      <c r="A51" s="66">
        <v>0.6</v>
      </c>
      <c r="B51" s="66">
        <v>0.4</v>
      </c>
      <c r="C51" s="66">
        <f t="shared" si="1"/>
        <v>0.36</v>
      </c>
      <c r="D51" s="8">
        <v>12</v>
      </c>
      <c r="E51" s="8">
        <v>90</v>
      </c>
      <c r="F51" s="86">
        <f t="shared" si="2"/>
        <v>0.12959999999999999</v>
      </c>
      <c r="G51" s="86">
        <f t="shared" si="3"/>
        <v>1.5551999999999999</v>
      </c>
      <c r="H51" s="86">
        <f t="shared" si="4"/>
        <v>11.664</v>
      </c>
      <c r="I51" s="66">
        <f t="shared" si="5"/>
        <v>0.16000000000000003</v>
      </c>
      <c r="J51" s="86">
        <f t="shared" si="6"/>
        <v>2.5600000000000012E-2</v>
      </c>
      <c r="K51" s="86">
        <f t="shared" si="7"/>
        <v>0.30720000000000014</v>
      </c>
      <c r="L51" s="86">
        <f t="shared" si="8"/>
        <v>2.3040000000000012</v>
      </c>
      <c r="M51" s="169">
        <f>SUM((D51-G84)^2+(E51-H84)^2*F51)</f>
        <v>206.54063364601737</v>
      </c>
      <c r="N51" s="169"/>
      <c r="O51" s="111">
        <f>SUM((D51-K84)^2+(E51-L84)^2*J51)</f>
        <v>159.89011668242577</v>
      </c>
      <c r="P51" s="86">
        <f t="shared" si="13"/>
        <v>366.43075032844314</v>
      </c>
      <c r="Q51" s="105">
        <f>SUM((D51-G84)^2+(E51-H84)^2)</f>
        <v>1321.4421190622736</v>
      </c>
      <c r="R51" s="105">
        <f>SUM((D51-K84)^2+(E51-L84)^2)</f>
        <v>5276.9796444611857</v>
      </c>
      <c r="S51" s="169">
        <f t="shared" si="9"/>
        <v>6598.421763523459</v>
      </c>
      <c r="T51" s="169"/>
      <c r="U51" s="106">
        <f t="shared" si="10"/>
        <v>0.20026639193743251</v>
      </c>
      <c r="V51" s="106">
        <f t="shared" si="11"/>
        <v>0.79973360806256755</v>
      </c>
      <c r="X51" s="100" t="s">
        <v>130</v>
      </c>
    </row>
    <row r="52" spans="1:24" x14ac:dyDescent="0.2">
      <c r="A52" s="66">
        <v>0.3</v>
      </c>
      <c r="B52" s="66">
        <v>0.7</v>
      </c>
      <c r="C52" s="66">
        <f t="shared" si="1"/>
        <v>0.09</v>
      </c>
      <c r="D52" s="8">
        <v>7</v>
      </c>
      <c r="E52" s="8">
        <v>110</v>
      </c>
      <c r="F52" s="86">
        <f t="shared" si="2"/>
        <v>8.0999999999999996E-3</v>
      </c>
      <c r="G52" s="86">
        <f t="shared" si="3"/>
        <v>5.67E-2</v>
      </c>
      <c r="H52" s="86">
        <f t="shared" si="4"/>
        <v>0.8909999999999999</v>
      </c>
      <c r="I52" s="66">
        <f t="shared" si="5"/>
        <v>0.48999999999999994</v>
      </c>
      <c r="J52" s="86">
        <f t="shared" si="6"/>
        <v>0.24009999999999992</v>
      </c>
      <c r="K52" s="86">
        <f t="shared" si="7"/>
        <v>1.6806999999999994</v>
      </c>
      <c r="L52" s="86">
        <f t="shared" si="8"/>
        <v>26.410999999999991</v>
      </c>
      <c r="M52" s="169">
        <f>SUM((D52-G84)^2+(E52-H84)^2*F52)</f>
        <v>3.8873787847912205</v>
      </c>
      <c r="N52" s="169"/>
      <c r="O52" s="111">
        <f>SUM((D52-K84)^2+(E52-L84)^2*J52)</f>
        <v>2052.9112616781631</v>
      </c>
      <c r="P52" s="86">
        <f t="shared" si="13"/>
        <v>2056.7986404629542</v>
      </c>
      <c r="Q52" s="105">
        <f>SUM((D52-G84)^2+(E52-H84)^2)</f>
        <v>251.18448685508312</v>
      </c>
      <c r="R52" s="105">
        <f>SUM((D52-K84)^2+(E52-L84)^2)</f>
        <v>8550.227946421337</v>
      </c>
      <c r="S52" s="169">
        <f t="shared" si="9"/>
        <v>8801.4124332764204</v>
      </c>
      <c r="T52" s="169"/>
      <c r="U52" s="106">
        <f t="shared" si="10"/>
        <v>2.8539111052835527E-2</v>
      </c>
      <c r="V52" s="106">
        <f t="shared" si="11"/>
        <v>0.97146088894716442</v>
      </c>
      <c r="X52" s="100" t="s">
        <v>130</v>
      </c>
    </row>
    <row r="53" spans="1:24" x14ac:dyDescent="0.2">
      <c r="A53" s="66">
        <v>0.6</v>
      </c>
      <c r="B53" s="66">
        <v>0.4</v>
      </c>
      <c r="C53" s="66">
        <f t="shared" si="1"/>
        <v>0.36</v>
      </c>
      <c r="D53" s="8">
        <v>1</v>
      </c>
      <c r="E53" s="8">
        <v>90</v>
      </c>
      <c r="F53" s="86">
        <f t="shared" si="2"/>
        <v>0.12959999999999999</v>
      </c>
      <c r="G53" s="86">
        <f t="shared" si="3"/>
        <v>0.12959999999999999</v>
      </c>
      <c r="H53" s="86">
        <f t="shared" si="4"/>
        <v>11.664</v>
      </c>
      <c r="I53" s="66">
        <f t="shared" si="5"/>
        <v>0.16000000000000003</v>
      </c>
      <c r="J53" s="86">
        <f t="shared" si="6"/>
        <v>2.5600000000000012E-2</v>
      </c>
      <c r="K53" s="86">
        <f t="shared" si="7"/>
        <v>2.5600000000000012E-2</v>
      </c>
      <c r="L53" s="86">
        <f t="shared" si="8"/>
        <v>2.3040000000000012</v>
      </c>
      <c r="M53" s="169">
        <f>SUM((D53-G84)^2+(E53-H84)^2*F53)</f>
        <v>187.47286615704965</v>
      </c>
      <c r="N53" s="169"/>
      <c r="O53" s="111">
        <f>SUM((D53-K84)^2+(E53-L84)^2*J53)</f>
        <v>169.90238877218744</v>
      </c>
      <c r="P53" s="86">
        <f t="shared" si="13"/>
        <v>357.37525492923709</v>
      </c>
      <c r="Q53" s="105">
        <f>SUM((D53-G84)^2+(E53-H84)^2)</f>
        <v>1302.3743515733061</v>
      </c>
      <c r="R53" s="105">
        <f>SUM((D53-K84)^2+(E53-L84)^2)</f>
        <v>5286.9919165509473</v>
      </c>
      <c r="S53" s="169">
        <f t="shared" si="9"/>
        <v>6589.3662681242531</v>
      </c>
      <c r="T53" s="169"/>
      <c r="U53" s="106">
        <f t="shared" si="10"/>
        <v>0.19764789185774667</v>
      </c>
      <c r="V53" s="106">
        <f t="shared" si="11"/>
        <v>0.80235210814225333</v>
      </c>
      <c r="X53" s="100" t="s">
        <v>130</v>
      </c>
    </row>
    <row r="54" spans="1:24" x14ac:dyDescent="0.2">
      <c r="A54" s="66">
        <v>0.7</v>
      </c>
      <c r="B54" s="66">
        <v>0.3</v>
      </c>
      <c r="C54" s="66">
        <f t="shared" si="1"/>
        <v>0.48999999999999994</v>
      </c>
      <c r="D54" s="8">
        <v>2</v>
      </c>
      <c r="E54" s="8">
        <v>83</v>
      </c>
      <c r="F54" s="86">
        <f t="shared" si="2"/>
        <v>0.24009999999999992</v>
      </c>
      <c r="G54" s="86">
        <f t="shared" si="3"/>
        <v>0.48019999999999985</v>
      </c>
      <c r="H54" s="86">
        <f t="shared" si="4"/>
        <v>19.928299999999993</v>
      </c>
      <c r="I54" s="66">
        <f t="shared" si="5"/>
        <v>0.09</v>
      </c>
      <c r="J54" s="86">
        <f t="shared" si="6"/>
        <v>8.0999999999999996E-3</v>
      </c>
      <c r="K54" s="86">
        <f t="shared" si="7"/>
        <v>1.6199999999999999E-2</v>
      </c>
      <c r="L54" s="86">
        <f t="shared" si="8"/>
        <v>0.67230000000000001</v>
      </c>
      <c r="M54" s="169">
        <f>SUM((D54-G84)^2+(E54-H84)^2*F54)</f>
        <v>452.81513194616105</v>
      </c>
      <c r="N54" s="169"/>
      <c r="O54" s="111">
        <f>SUM((D54-K84)^2+(E54-L84)^2*J54)</f>
        <v>59.269523883926787</v>
      </c>
      <c r="P54" s="86">
        <f t="shared" si="13"/>
        <v>512.08465583008785</v>
      </c>
      <c r="Q54" s="105">
        <f>SUM((D54-G84)^2+(E54-H84)^2)</f>
        <v>1844.1644477897567</v>
      </c>
      <c r="R54" s="105">
        <f>SUM((D54-K84)^2+(E54-L84)^2)</f>
        <v>4310.5376657801062</v>
      </c>
      <c r="S54" s="169">
        <f t="shared" si="9"/>
        <v>6154.7021135698633</v>
      </c>
      <c r="T54" s="169"/>
      <c r="U54" s="106">
        <f t="shared" si="10"/>
        <v>0.29963504549208808</v>
      </c>
      <c r="V54" s="106">
        <f t="shared" si="11"/>
        <v>0.70036495450791181</v>
      </c>
      <c r="X54" s="100" t="s">
        <v>130</v>
      </c>
    </row>
    <row r="55" spans="1:24" x14ac:dyDescent="0.2">
      <c r="A55" s="66">
        <v>0.3</v>
      </c>
      <c r="B55" s="66">
        <v>0.7</v>
      </c>
      <c r="C55" s="66">
        <f t="shared" si="1"/>
        <v>0.09</v>
      </c>
      <c r="D55" s="8">
        <v>2</v>
      </c>
      <c r="E55" s="8">
        <v>110</v>
      </c>
      <c r="F55" s="86">
        <f t="shared" si="2"/>
        <v>8.0999999999999996E-3</v>
      </c>
      <c r="G55" s="86">
        <f t="shared" si="3"/>
        <v>1.6199999999999999E-2</v>
      </c>
      <c r="H55" s="86">
        <f t="shared" si="4"/>
        <v>0.8909999999999999</v>
      </c>
      <c r="I55" s="66">
        <f t="shared" si="5"/>
        <v>0.48999999999999994</v>
      </c>
      <c r="J55" s="86">
        <f t="shared" si="6"/>
        <v>0.24009999999999992</v>
      </c>
      <c r="K55" s="86">
        <f t="shared" si="7"/>
        <v>0.48019999999999985</v>
      </c>
      <c r="L55" s="86">
        <f t="shared" si="8"/>
        <v>26.410999999999991</v>
      </c>
      <c r="M55" s="169">
        <f>SUM((D55-G84)^2+(E55-H84)^2*F55)</f>
        <v>15.220211744351342</v>
      </c>
      <c r="N55" s="169"/>
      <c r="O55" s="111">
        <f>SUM((D55-K84)^2+(E55-L84)^2*J55)</f>
        <v>2077.4622944462367</v>
      </c>
      <c r="P55" s="86">
        <f t="shared" si="13"/>
        <v>2092.6825061905879</v>
      </c>
      <c r="Q55" s="105">
        <f>SUM((D55-G84)^2+(E55-H84)^2)</f>
        <v>262.51731981464326</v>
      </c>
      <c r="R55" s="105">
        <f>SUM((D55-K84)^2+(E55-L84)^2)</f>
        <v>8574.7789791894102</v>
      </c>
      <c r="S55" s="169">
        <f t="shared" si="9"/>
        <v>8837.2962990040542</v>
      </c>
      <c r="T55" s="169"/>
      <c r="U55" s="106">
        <f t="shared" si="10"/>
        <v>2.970561480938785E-2</v>
      </c>
      <c r="V55" s="106">
        <f t="shared" si="11"/>
        <v>0.97029438519061206</v>
      </c>
      <c r="X55" s="100" t="s">
        <v>130</v>
      </c>
    </row>
    <row r="56" spans="1:24" x14ac:dyDescent="0.2">
      <c r="A56" s="66">
        <v>0.8</v>
      </c>
      <c r="B56" s="66">
        <v>0.2</v>
      </c>
      <c r="C56" s="66">
        <f t="shared" si="1"/>
        <v>0.64000000000000012</v>
      </c>
      <c r="D56" s="8">
        <v>2</v>
      </c>
      <c r="E56" s="8">
        <v>95</v>
      </c>
      <c r="F56" s="86">
        <f t="shared" si="2"/>
        <v>0.40960000000000019</v>
      </c>
      <c r="G56" s="86">
        <f t="shared" si="3"/>
        <v>0.81920000000000037</v>
      </c>
      <c r="H56" s="86">
        <f t="shared" si="4"/>
        <v>38.91200000000002</v>
      </c>
      <c r="I56" s="66">
        <f t="shared" si="5"/>
        <v>4.0000000000000008E-2</v>
      </c>
      <c r="J56" s="86">
        <f t="shared" si="6"/>
        <v>1.6000000000000007E-3</v>
      </c>
      <c r="K56" s="86">
        <f t="shared" si="7"/>
        <v>3.2000000000000015E-3</v>
      </c>
      <c r="L56" s="86">
        <f t="shared" si="8"/>
        <v>0.15200000000000008</v>
      </c>
      <c r="M56" s="169">
        <f>SUM((D56-G84)^2+(E56-H84)^2*F56)</f>
        <v>401.50540642442434</v>
      </c>
      <c r="N56" s="169"/>
      <c r="O56" s="111">
        <f>SUM((D56-K84)^2+(E56-L84)^2*J56)</f>
        <v>34.154973249925369</v>
      </c>
      <c r="P56" s="86">
        <f t="shared" si="13"/>
        <v>435.66037967434971</v>
      </c>
      <c r="Q56" s="105">
        <f>SUM((D56-G84)^2+(E56-H84)^2)</f>
        <v>961.21016868970617</v>
      </c>
      <c r="R56" s="105">
        <f>SUM((D56-K84)^2+(E56-L84)^2)</f>
        <v>6025.7560272953524</v>
      </c>
      <c r="S56" s="169">
        <f t="shared" si="9"/>
        <v>6986.9661959850582</v>
      </c>
      <c r="T56" s="169"/>
      <c r="U56" s="106">
        <f t="shared" si="10"/>
        <v>0.1375718933980315</v>
      </c>
      <c r="V56" s="106">
        <f t="shared" si="11"/>
        <v>0.86242810660196856</v>
      </c>
      <c r="X56" s="100" t="s">
        <v>130</v>
      </c>
    </row>
    <row r="57" spans="1:24" x14ac:dyDescent="0.2">
      <c r="A57" s="66">
        <v>0.6</v>
      </c>
      <c r="B57" s="66">
        <v>0.4</v>
      </c>
      <c r="C57" s="66">
        <f t="shared" si="1"/>
        <v>0.36</v>
      </c>
      <c r="D57" s="8">
        <v>1</v>
      </c>
      <c r="E57" s="8">
        <v>90</v>
      </c>
      <c r="F57" s="86">
        <f t="shared" si="2"/>
        <v>0.12959999999999999</v>
      </c>
      <c r="G57" s="86">
        <f t="shared" si="3"/>
        <v>0.12959999999999999</v>
      </c>
      <c r="H57" s="86">
        <f t="shared" si="4"/>
        <v>11.664</v>
      </c>
      <c r="I57" s="66">
        <f t="shared" si="5"/>
        <v>0.16000000000000003</v>
      </c>
      <c r="J57" s="86">
        <f t="shared" si="6"/>
        <v>2.5600000000000012E-2</v>
      </c>
      <c r="K57" s="86">
        <f t="shared" si="7"/>
        <v>2.5600000000000012E-2</v>
      </c>
      <c r="L57" s="86">
        <f t="shared" si="8"/>
        <v>2.3040000000000012</v>
      </c>
      <c r="M57" s="169">
        <f>SUM((D57-G84)^2+(E57-H84)^2*F57)</f>
        <v>187.47286615704965</v>
      </c>
      <c r="N57" s="169"/>
      <c r="O57" s="111">
        <f>SUM((D57-K84)^2+(E57-L84)^2*J57)</f>
        <v>169.90238877218744</v>
      </c>
      <c r="P57" s="86">
        <f t="shared" si="13"/>
        <v>357.37525492923709</v>
      </c>
      <c r="Q57" s="105">
        <f>SUM((D57-G84)^2+(E57-H84)^2)</f>
        <v>1302.3743515733061</v>
      </c>
      <c r="R57" s="105">
        <f>SUM((D57-K84)^2+(E57-L84)^2)</f>
        <v>5286.9919165509473</v>
      </c>
      <c r="S57" s="169">
        <f t="shared" si="9"/>
        <v>6589.3662681242531</v>
      </c>
      <c r="T57" s="169"/>
      <c r="U57" s="106">
        <f t="shared" si="10"/>
        <v>0.19764789185774667</v>
      </c>
      <c r="V57" s="106">
        <f t="shared" si="11"/>
        <v>0.80235210814225333</v>
      </c>
      <c r="X57" s="100" t="s">
        <v>130</v>
      </c>
    </row>
    <row r="58" spans="1:24" x14ac:dyDescent="0.2">
      <c r="A58" s="66">
        <v>0.8</v>
      </c>
      <c r="B58" s="66">
        <v>0.2</v>
      </c>
      <c r="C58" s="66">
        <f t="shared" si="1"/>
        <v>0.64000000000000012</v>
      </c>
      <c r="D58" s="8">
        <v>4</v>
      </c>
      <c r="E58" s="8">
        <v>69</v>
      </c>
      <c r="F58" s="86">
        <f t="shared" si="2"/>
        <v>0.40960000000000019</v>
      </c>
      <c r="G58" s="86">
        <f t="shared" si="3"/>
        <v>1.6384000000000007</v>
      </c>
      <c r="H58" s="86">
        <f t="shared" si="4"/>
        <v>28.262400000000014</v>
      </c>
      <c r="I58" s="66">
        <f t="shared" si="5"/>
        <v>4.0000000000000008E-2</v>
      </c>
      <c r="J58" s="86">
        <f t="shared" si="6"/>
        <v>1.6000000000000007E-3</v>
      </c>
      <c r="K58" s="86">
        <f t="shared" si="7"/>
        <v>6.4000000000000029E-3</v>
      </c>
      <c r="L58" s="86">
        <f t="shared" si="8"/>
        <v>0.11040000000000005</v>
      </c>
      <c r="M58" s="169">
        <f>SUM((D58-G84)^2+(E58-H84)^2*F58)</f>
        <v>1323.6591641325922</v>
      </c>
      <c r="N58" s="169"/>
      <c r="O58" s="111">
        <f>SUM((D58-K84)^2+(E58-L84)^2*J58)</f>
        <v>12.970869822776452</v>
      </c>
      <c r="P58" s="86">
        <f t="shared" si="13"/>
        <v>1336.6300339553686</v>
      </c>
      <c r="Q58" s="105">
        <f>SUM((D58-G84)^2+(E58-H84)^2)</f>
        <v>3227.7446402226578</v>
      </c>
      <c r="R58" s="105">
        <f>SUM((D58-K84)^2+(E58-L84)^2)</f>
        <v>2657.6291642384222</v>
      </c>
      <c r="S58" s="169">
        <f t="shared" si="9"/>
        <v>5885.37380446108</v>
      </c>
      <c r="T58" s="169"/>
      <c r="U58" s="106">
        <f t="shared" si="10"/>
        <v>0.54843494185127983</v>
      </c>
      <c r="V58" s="106">
        <f t="shared" si="11"/>
        <v>0.45156505814872017</v>
      </c>
      <c r="W58" s="100" t="s">
        <v>130</v>
      </c>
    </row>
    <row r="59" spans="1:24" x14ac:dyDescent="0.2">
      <c r="A59" s="66">
        <v>0.4</v>
      </c>
      <c r="B59" s="66">
        <v>0.6</v>
      </c>
      <c r="C59" s="66">
        <f t="shared" si="1"/>
        <v>0.16000000000000003</v>
      </c>
      <c r="D59" s="8">
        <v>3</v>
      </c>
      <c r="E59" s="8">
        <v>106</v>
      </c>
      <c r="F59" s="86">
        <f t="shared" si="2"/>
        <v>2.5600000000000012E-2</v>
      </c>
      <c r="G59" s="86">
        <f t="shared" si="3"/>
        <v>7.6800000000000035E-2</v>
      </c>
      <c r="H59" s="86">
        <f t="shared" si="4"/>
        <v>2.7136000000000013</v>
      </c>
      <c r="I59" s="66">
        <f t="shared" si="5"/>
        <v>0.36</v>
      </c>
      <c r="J59" s="86">
        <f t="shared" si="6"/>
        <v>0.12959999999999999</v>
      </c>
      <c r="K59" s="86">
        <f t="shared" si="7"/>
        <v>0.38879999999999998</v>
      </c>
      <c r="L59" s="86">
        <f t="shared" si="8"/>
        <v>13.737599999999999</v>
      </c>
      <c r="M59" s="169">
        <f>SUM((D59-G84)^2+(E59-H84)^2*F59)</f>
        <v>16.960028349447565</v>
      </c>
      <c r="N59" s="169"/>
      <c r="O59" s="111">
        <f>SUM((D59-K84)^2+(E59-L84)^2*J59)</f>
        <v>1029.9554893321972</v>
      </c>
      <c r="P59" s="86">
        <f t="shared" si="13"/>
        <v>1046.9155176816448</v>
      </c>
      <c r="Q59" s="105">
        <f>SUM((D59-G84)^2+(E59-H84)^2)</f>
        <v>398.56884625608137</v>
      </c>
      <c r="R59" s="105">
        <f>SUM((D59-K84)^2+(E59-L84)^2)</f>
        <v>7842.1293187973797</v>
      </c>
      <c r="S59" s="169">
        <f t="shared" si="9"/>
        <v>8240.6981650534617</v>
      </c>
      <c r="T59" s="169"/>
      <c r="U59" s="106">
        <f t="shared" si="10"/>
        <v>4.8365907629805256E-2</v>
      </c>
      <c r="V59" s="106">
        <f t="shared" si="11"/>
        <v>0.9516340923701947</v>
      </c>
      <c r="X59" s="100" t="s">
        <v>130</v>
      </c>
    </row>
    <row r="60" spans="1:24" x14ac:dyDescent="0.2">
      <c r="A60" s="66">
        <v>0.6</v>
      </c>
      <c r="B60" s="66">
        <v>0.4</v>
      </c>
      <c r="C60" s="66">
        <f t="shared" si="1"/>
        <v>0.36</v>
      </c>
      <c r="D60" s="8">
        <v>6</v>
      </c>
      <c r="E60" s="8">
        <v>93</v>
      </c>
      <c r="F60" s="86">
        <f t="shared" si="2"/>
        <v>0.12959999999999999</v>
      </c>
      <c r="G60" s="86">
        <f t="shared" si="3"/>
        <v>0.77759999999999996</v>
      </c>
      <c r="H60" s="86">
        <f t="shared" si="4"/>
        <v>12.0528</v>
      </c>
      <c r="I60" s="66">
        <f t="shared" si="5"/>
        <v>0.16000000000000003</v>
      </c>
      <c r="J60" s="86">
        <f t="shared" si="6"/>
        <v>2.5600000000000012E-2</v>
      </c>
      <c r="K60" s="86">
        <f t="shared" si="7"/>
        <v>0.15360000000000007</v>
      </c>
      <c r="L60" s="86">
        <f t="shared" si="8"/>
        <v>2.3808000000000011</v>
      </c>
      <c r="M60" s="169">
        <f>SUM((D60-G84)^2+(E60-H84)^2*F60)</f>
        <v>139.47631455464787</v>
      </c>
      <c r="N60" s="169"/>
      <c r="O60" s="111">
        <f>SUM((D60-K84)^2+(E60-L84)^2*J60)</f>
        <v>146.71275351781151</v>
      </c>
      <c r="P60" s="86">
        <f t="shared" si="13"/>
        <v>286.18906807245935</v>
      </c>
      <c r="Q60" s="105">
        <f>SUM((D60-G84)^2+(E60-H84)^2)</f>
        <v>1075.3029488387333</v>
      </c>
      <c r="R60" s="105">
        <f>SUM((D60-K84)^2+(E60-L84)^2)</f>
        <v>5696.2454741616848</v>
      </c>
      <c r="S60" s="169">
        <f t="shared" si="9"/>
        <v>6771.5484230004186</v>
      </c>
      <c r="T60" s="169"/>
      <c r="U60" s="106">
        <f t="shared" si="10"/>
        <v>0.15879720289473692</v>
      </c>
      <c r="V60" s="106">
        <f t="shared" si="11"/>
        <v>0.84120279710526302</v>
      </c>
      <c r="X60" s="100" t="s">
        <v>130</v>
      </c>
    </row>
    <row r="61" spans="1:24" x14ac:dyDescent="0.2">
      <c r="A61" s="66">
        <v>0.3</v>
      </c>
      <c r="B61" s="66">
        <v>0.7</v>
      </c>
      <c r="C61" s="66">
        <f t="shared" si="1"/>
        <v>0.09</v>
      </c>
      <c r="D61" s="8">
        <v>5</v>
      </c>
      <c r="E61" s="8">
        <v>65</v>
      </c>
      <c r="F61" s="86">
        <f t="shared" si="2"/>
        <v>8.0999999999999996E-3</v>
      </c>
      <c r="G61" s="86">
        <f t="shared" si="3"/>
        <v>4.0499999999999994E-2</v>
      </c>
      <c r="H61" s="86">
        <f t="shared" si="4"/>
        <v>0.52649999999999997</v>
      </c>
      <c r="I61" s="66">
        <f t="shared" si="5"/>
        <v>0.48999999999999994</v>
      </c>
      <c r="J61" s="86">
        <f t="shared" si="6"/>
        <v>0.24009999999999992</v>
      </c>
      <c r="K61" s="86">
        <f t="shared" si="7"/>
        <v>1.2004999999999997</v>
      </c>
      <c r="L61" s="86">
        <f t="shared" si="8"/>
        <v>15.606499999999995</v>
      </c>
      <c r="M61" s="169">
        <f>SUM((D61-G84)^2+(E61-H84)^2*F61)</f>
        <v>30.333748196279299</v>
      </c>
      <c r="N61" s="169"/>
      <c r="O61" s="111">
        <f>SUM((D61-K84)^2+(E61-L84)^2*J61)</f>
        <v>544.80544253610321</v>
      </c>
      <c r="P61" s="86">
        <f t="shared" si="13"/>
        <v>575.13919073238253</v>
      </c>
      <c r="Q61" s="105">
        <f>SUM((D61-G84)^2+(E61-H84)^2)</f>
        <v>3695.7961666640963</v>
      </c>
      <c r="R61" s="105">
        <f>SUM((D61-K84)^2+(E61-L84)^2)</f>
        <v>2256.9795038463922</v>
      </c>
      <c r="S61" s="169">
        <f t="shared" si="9"/>
        <v>5952.7756705104885</v>
      </c>
      <c r="T61" s="169"/>
      <c r="U61" s="106">
        <f t="shared" si="10"/>
        <v>0.62085258562198742</v>
      </c>
      <c r="V61" s="106">
        <f t="shared" si="11"/>
        <v>0.37914741437801264</v>
      </c>
      <c r="W61" s="100" t="s">
        <v>132</v>
      </c>
    </row>
    <row r="62" spans="1:24" x14ac:dyDescent="0.2">
      <c r="A62" s="66">
        <v>0.6</v>
      </c>
      <c r="B62" s="66">
        <v>0.4</v>
      </c>
      <c r="C62" s="66">
        <f t="shared" si="1"/>
        <v>0.36</v>
      </c>
      <c r="D62" s="8">
        <v>5</v>
      </c>
      <c r="E62" s="8">
        <v>45</v>
      </c>
      <c r="F62" s="86">
        <f t="shared" si="2"/>
        <v>0.12959999999999999</v>
      </c>
      <c r="G62" s="86">
        <f t="shared" si="3"/>
        <v>0.64799999999999991</v>
      </c>
      <c r="H62" s="86">
        <f t="shared" si="4"/>
        <v>5.8319999999999999</v>
      </c>
      <c r="I62" s="66">
        <f t="shared" si="5"/>
        <v>0.16000000000000003</v>
      </c>
      <c r="J62" s="86">
        <f t="shared" si="6"/>
        <v>2.5600000000000012E-2</v>
      </c>
      <c r="K62" s="86">
        <f t="shared" si="7"/>
        <v>0.12800000000000006</v>
      </c>
      <c r="L62" s="86">
        <f t="shared" si="8"/>
        <v>1.1520000000000006</v>
      </c>
      <c r="M62" s="169">
        <f>SUM((D62-G84)^2+(E62-H84)^2*F62)</f>
        <v>846.29837943202597</v>
      </c>
      <c r="N62" s="169"/>
      <c r="O62" s="111">
        <f>SUM((D62-K84)^2+(E62-L84)^2*J62)</f>
        <v>23.136599852264915</v>
      </c>
      <c r="P62" s="86">
        <f t="shared" si="13"/>
        <v>869.43497928429088</v>
      </c>
      <c r="Q62" s="105">
        <f>SUM((D62-G84)^2+(E62-H84)^2)</f>
        <v>6527.3866318308465</v>
      </c>
      <c r="R62" s="105">
        <f>SUM((D62-K84)^2+(E62-L84)^2)</f>
        <v>758.28223465431381</v>
      </c>
      <c r="S62" s="169">
        <f t="shared" si="9"/>
        <v>7285.6688664851599</v>
      </c>
      <c r="T62" s="169"/>
      <c r="U62" s="106">
        <f t="shared" si="10"/>
        <v>0.89592139739667676</v>
      </c>
      <c r="V62" s="106">
        <f t="shared" si="11"/>
        <v>0.10407860260332329</v>
      </c>
      <c r="W62" s="100" t="s">
        <v>130</v>
      </c>
    </row>
    <row r="63" spans="1:24" x14ac:dyDescent="0.2">
      <c r="A63" s="66">
        <v>0.7</v>
      </c>
      <c r="B63" s="66">
        <v>0.3</v>
      </c>
      <c r="C63" s="66">
        <f t="shared" si="1"/>
        <v>0.48999999999999994</v>
      </c>
      <c r="D63" s="8">
        <v>7</v>
      </c>
      <c r="E63" s="8">
        <v>106</v>
      </c>
      <c r="F63" s="86">
        <f t="shared" si="2"/>
        <v>0.24009999999999992</v>
      </c>
      <c r="G63" s="86">
        <f t="shared" si="3"/>
        <v>1.6806999999999994</v>
      </c>
      <c r="H63" s="86">
        <f t="shared" si="4"/>
        <v>25.450599999999991</v>
      </c>
      <c r="I63" s="66">
        <f t="shared" si="5"/>
        <v>0.09</v>
      </c>
      <c r="J63" s="86">
        <f t="shared" si="6"/>
        <v>8.0999999999999996E-3</v>
      </c>
      <c r="K63" s="86">
        <f t="shared" si="7"/>
        <v>5.67E-2</v>
      </c>
      <c r="L63" s="86">
        <f t="shared" si="8"/>
        <v>0.85859999999999992</v>
      </c>
      <c r="M63" s="169">
        <f>SUM((D63-G84)^2+(E63-H84)^2*F63)</f>
        <v>95.899397697083671</v>
      </c>
      <c r="N63" s="169"/>
      <c r="O63" s="111">
        <f>SUM((D63-K84)^2+(E63-L84)^2*J63)</f>
        <v>63.396556178377494</v>
      </c>
      <c r="P63" s="86">
        <f t="shared" si="13"/>
        <v>159.29595387546118</v>
      </c>
      <c r="Q63" s="105">
        <f>SUM((D63-G84)^2+(E63-H84)^2)</f>
        <v>393.50257988843327</v>
      </c>
      <c r="R63" s="105">
        <f>SUM((D63-K84)^2+(E63-L84)^2)</f>
        <v>7826.488492582921</v>
      </c>
      <c r="S63" s="169">
        <f t="shared" si="9"/>
        <v>8219.9910724713536</v>
      </c>
      <c r="T63" s="169"/>
      <c r="U63" s="106">
        <f t="shared" si="10"/>
        <v>4.7871412075649142E-2</v>
      </c>
      <c r="V63" s="106">
        <f t="shared" si="11"/>
        <v>0.95212858792435096</v>
      </c>
      <c r="X63" s="100" t="s">
        <v>130</v>
      </c>
    </row>
    <row r="64" spans="1:24" x14ac:dyDescent="0.2">
      <c r="A64" s="66">
        <v>0.3</v>
      </c>
      <c r="B64" s="66">
        <v>0.7</v>
      </c>
      <c r="C64" s="66">
        <f t="shared" si="1"/>
        <v>0.09</v>
      </c>
      <c r="D64" s="8">
        <v>10</v>
      </c>
      <c r="E64" s="8">
        <v>112</v>
      </c>
      <c r="F64" s="86">
        <f t="shared" si="2"/>
        <v>8.0999999999999996E-3</v>
      </c>
      <c r="G64" s="86">
        <f t="shared" si="3"/>
        <v>8.0999999999999989E-2</v>
      </c>
      <c r="H64" s="86">
        <f t="shared" si="4"/>
        <v>0.90720000000000001</v>
      </c>
      <c r="I64" s="66">
        <f t="shared" si="5"/>
        <v>0.48999999999999994</v>
      </c>
      <c r="J64" s="86">
        <f t="shared" si="6"/>
        <v>0.24009999999999992</v>
      </c>
      <c r="K64" s="86">
        <f t="shared" si="7"/>
        <v>2.4009999999999994</v>
      </c>
      <c r="L64" s="86">
        <f t="shared" si="8"/>
        <v>26.891199999999991</v>
      </c>
      <c r="M64" s="169">
        <f>SUM((D64-G84)^2+(E64-H84)^2*F64)</f>
        <v>20.608490732270077</v>
      </c>
      <c r="N64" s="169"/>
      <c r="O64" s="111">
        <f>SUM((D64-K84)^2+(E64-L84)^2*J64)</f>
        <v>2151.9467634506213</v>
      </c>
      <c r="P64" s="86">
        <f t="shared" si="13"/>
        <v>2172.5552541828915</v>
      </c>
      <c r="Q64" s="105">
        <f>SUM((D64-G84)^2+(E64-H84)^2)</f>
        <v>209.22574056267197</v>
      </c>
      <c r="R64" s="105">
        <f>SUM((D64-K84)^2+(E64-L84)^2)</f>
        <v>8933.3670536797017</v>
      </c>
      <c r="S64" s="169">
        <f t="shared" si="9"/>
        <v>9142.5927942423732</v>
      </c>
      <c r="T64" s="169"/>
      <c r="U64" s="106">
        <f t="shared" si="10"/>
        <v>2.2884727043124321E-2</v>
      </c>
      <c r="V64" s="106">
        <f t="shared" si="11"/>
        <v>0.97711527295687572</v>
      </c>
      <c r="X64" s="100" t="s">
        <v>130</v>
      </c>
    </row>
    <row r="65" spans="1:24" x14ac:dyDescent="0.2">
      <c r="A65" s="66">
        <v>0.6</v>
      </c>
      <c r="B65" s="66">
        <v>0.4</v>
      </c>
      <c r="C65" s="66">
        <f t="shared" si="1"/>
        <v>0.36</v>
      </c>
      <c r="D65" s="8">
        <v>10</v>
      </c>
      <c r="E65" s="8">
        <v>106</v>
      </c>
      <c r="F65" s="86">
        <f t="shared" si="2"/>
        <v>0.12959999999999999</v>
      </c>
      <c r="G65" s="86">
        <f t="shared" si="3"/>
        <v>1.2959999999999998</v>
      </c>
      <c r="H65" s="86">
        <f t="shared" si="4"/>
        <v>13.737599999999999</v>
      </c>
      <c r="I65" s="66">
        <f t="shared" si="5"/>
        <v>0.16000000000000003</v>
      </c>
      <c r="J65" s="86">
        <f t="shared" si="6"/>
        <v>2.5600000000000012E-2</v>
      </c>
      <c r="K65" s="86">
        <f t="shared" si="7"/>
        <v>0.25600000000000012</v>
      </c>
      <c r="L65" s="86">
        <f t="shared" si="8"/>
        <v>2.7136000000000013</v>
      </c>
      <c r="M65" s="169">
        <f>SUM((D65-G84)^2+(E65-H84)^2*F65)</f>
        <v>69.824067401352707</v>
      </c>
      <c r="N65" s="169"/>
      <c r="O65" s="111">
        <f>SUM((D65-K84)^2+(E65-L84)^2*J65)</f>
        <v>209.62944986270892</v>
      </c>
      <c r="P65" s="86">
        <f t="shared" si="13"/>
        <v>279.45351726406165</v>
      </c>
      <c r="Q65" s="105">
        <f>SUM((D65-G84)^2+(E65-H84)^2)</f>
        <v>410.70288011269719</v>
      </c>
      <c r="R65" s="105">
        <f>SUM((D65-K84)^2+(E65-L84)^2)</f>
        <v>7835.7578729220768</v>
      </c>
      <c r="S65" s="169">
        <f t="shared" si="9"/>
        <v>8246.4607530347748</v>
      </c>
      <c r="T65" s="169"/>
      <c r="U65" s="106">
        <f t="shared" si="10"/>
        <v>4.9803532983717251E-2</v>
      </c>
      <c r="V65" s="106">
        <f t="shared" si="11"/>
        <v>0.95019646701628269</v>
      </c>
      <c r="X65" s="100" t="s">
        <v>130</v>
      </c>
    </row>
    <row r="66" spans="1:24" x14ac:dyDescent="0.2">
      <c r="A66" s="66">
        <v>0.6</v>
      </c>
      <c r="B66" s="66">
        <v>0.4</v>
      </c>
      <c r="C66" s="66">
        <f t="shared" si="1"/>
        <v>0.36</v>
      </c>
      <c r="D66" s="8">
        <v>6</v>
      </c>
      <c r="E66" s="8">
        <v>106</v>
      </c>
      <c r="F66" s="86">
        <f t="shared" si="2"/>
        <v>0.12959999999999999</v>
      </c>
      <c r="G66" s="86">
        <f t="shared" si="3"/>
        <v>0.77759999999999996</v>
      </c>
      <c r="H66" s="86">
        <f t="shared" si="4"/>
        <v>13.737599999999999</v>
      </c>
      <c r="I66" s="66">
        <f t="shared" si="5"/>
        <v>0.16000000000000003</v>
      </c>
      <c r="J66" s="86">
        <f t="shared" si="6"/>
        <v>2.5600000000000012E-2</v>
      </c>
      <c r="K66" s="86">
        <f t="shared" si="7"/>
        <v>0.15360000000000007</v>
      </c>
      <c r="L66" s="86">
        <f t="shared" si="8"/>
        <v>2.7136000000000013</v>
      </c>
      <c r="M66" s="169">
        <f>SUM((D66-G84)^2+(E66-H84)^2*F66)</f>
        <v>50.890333769000804</v>
      </c>
      <c r="N66" s="169"/>
      <c r="O66" s="111">
        <f>SUM((D66-K84)^2+(E66-L84)^2*J66)</f>
        <v>201.27027607716772</v>
      </c>
      <c r="P66" s="86">
        <f t="shared" si="13"/>
        <v>252.16060984616854</v>
      </c>
      <c r="Q66" s="105">
        <f>SUM((D66-G84)^2+(E66-H84)^2)</f>
        <v>391.76914648034528</v>
      </c>
      <c r="R66" s="105">
        <f>SUM((D66-K84)^2+(E66-L84)^2)</f>
        <v>7827.3986991365355</v>
      </c>
      <c r="S66" s="169">
        <f t="shared" si="9"/>
        <v>8219.1678456168811</v>
      </c>
      <c r="T66" s="169"/>
      <c r="U66" s="106">
        <f t="shared" si="10"/>
        <v>4.7665305519860868E-2</v>
      </c>
      <c r="V66" s="106">
        <f t="shared" si="11"/>
        <v>0.95233469448013908</v>
      </c>
      <c r="X66" s="100" t="s">
        <v>130</v>
      </c>
    </row>
    <row r="67" spans="1:24" x14ac:dyDescent="0.2">
      <c r="A67" s="66">
        <v>0.8</v>
      </c>
      <c r="B67" s="66">
        <v>0.2</v>
      </c>
      <c r="C67" s="66">
        <f t="shared" si="1"/>
        <v>0.64000000000000012</v>
      </c>
      <c r="D67" s="8">
        <v>7</v>
      </c>
      <c r="E67" s="8">
        <v>91</v>
      </c>
      <c r="F67" s="86">
        <f t="shared" si="2"/>
        <v>0.40960000000000019</v>
      </c>
      <c r="G67" s="86">
        <f t="shared" si="3"/>
        <v>2.8672000000000013</v>
      </c>
      <c r="H67" s="86">
        <f t="shared" si="4"/>
        <v>37.273600000000016</v>
      </c>
      <c r="I67" s="66">
        <f t="shared" si="5"/>
        <v>4.0000000000000008E-2</v>
      </c>
      <c r="J67" s="86">
        <f t="shared" si="6"/>
        <v>1.6000000000000007E-3</v>
      </c>
      <c r="K67" s="86">
        <f t="shared" si="7"/>
        <v>1.1200000000000005E-2</v>
      </c>
      <c r="L67" s="86">
        <f t="shared" si="8"/>
        <v>0.14560000000000006</v>
      </c>
      <c r="M67" s="169">
        <f>SUM((D67-G84)^2+(E67-H84)^2*F67)</f>
        <v>497.61806437132452</v>
      </c>
      <c r="N67" s="169"/>
      <c r="O67" s="111">
        <f>SUM((D67-K84)^2+(E67-L84)^2*J67)</f>
        <v>8.6379573557104177</v>
      </c>
      <c r="P67" s="86">
        <f t="shared" si="13"/>
        <v>506.25602172703492</v>
      </c>
      <c r="Q67" s="105">
        <f>SUM((D67-G84)^2+(E67-H84)^2)</f>
        <v>1212.1954287634962</v>
      </c>
      <c r="R67" s="105">
        <f>SUM((D67-K84)^2+(E67-L84)^2)</f>
        <v>5397.4655406888633</v>
      </c>
      <c r="S67" s="169">
        <f t="shared" si="9"/>
        <v>6609.6609694523595</v>
      </c>
      <c r="T67" s="169"/>
      <c r="U67" s="106">
        <f t="shared" si="10"/>
        <v>0.18339751983738012</v>
      </c>
      <c r="V67" s="106">
        <f t="shared" si="11"/>
        <v>0.81660248016261983</v>
      </c>
      <c r="X67" s="100" t="s">
        <v>130</v>
      </c>
    </row>
    <row r="68" spans="1:24" x14ac:dyDescent="0.2">
      <c r="A68" s="66">
        <v>0.4</v>
      </c>
      <c r="B68" s="66">
        <v>0.6</v>
      </c>
      <c r="C68" s="66">
        <f t="shared" si="1"/>
        <v>0.16000000000000003</v>
      </c>
      <c r="D68" s="8">
        <v>11</v>
      </c>
      <c r="E68" s="8">
        <v>76</v>
      </c>
      <c r="F68" s="86">
        <f t="shared" si="2"/>
        <v>2.5600000000000012E-2</v>
      </c>
      <c r="G68" s="86">
        <f t="shared" si="3"/>
        <v>0.28160000000000013</v>
      </c>
      <c r="H68" s="86">
        <f t="shared" si="4"/>
        <v>1.9456000000000009</v>
      </c>
      <c r="I68" s="66">
        <f t="shared" si="5"/>
        <v>0.36</v>
      </c>
      <c r="J68" s="86">
        <f t="shared" si="6"/>
        <v>0.12959999999999999</v>
      </c>
      <c r="K68" s="86">
        <f t="shared" si="7"/>
        <v>1.4256</v>
      </c>
      <c r="L68" s="86">
        <f t="shared" si="8"/>
        <v>9.8495999999999988</v>
      </c>
      <c r="M68" s="169">
        <f>SUM((D68-G84)^2+(E68-H84)^2*F68)</f>
        <v>92.264569476554612</v>
      </c>
      <c r="N68" s="169"/>
      <c r="O68" s="111">
        <f>SUM((D68-K84)^2+(E68-L84)^2*J68)</f>
        <v>459.3910877723398</v>
      </c>
      <c r="P68" s="86">
        <f t="shared" si="13"/>
        <v>551.65565724889439</v>
      </c>
      <c r="Q68" s="105">
        <f>SUM((D68-G84)^2+(E68-H84)^2)</f>
        <v>2507.8220112709109</v>
      </c>
      <c r="R68" s="105">
        <f>SUM((D68-K84)^2+(E68-L84)^2)</f>
        <v>3434.8017625803468</v>
      </c>
      <c r="S68" s="169">
        <f t="shared" si="9"/>
        <v>5942.6237738512573</v>
      </c>
      <c r="T68" s="169"/>
      <c r="U68" s="106">
        <f t="shared" si="10"/>
        <v>0.42200585241586946</v>
      </c>
      <c r="V68" s="106">
        <f t="shared" si="11"/>
        <v>0.57799414758413059</v>
      </c>
      <c r="X68" s="100" t="s">
        <v>130</v>
      </c>
    </row>
    <row r="69" spans="1:24" x14ac:dyDescent="0.2">
      <c r="A69" s="66">
        <v>0.6</v>
      </c>
      <c r="B69" s="66">
        <v>0.4</v>
      </c>
      <c r="C69" s="66">
        <f t="shared" si="1"/>
        <v>0.36</v>
      </c>
      <c r="D69" s="8">
        <v>11</v>
      </c>
      <c r="E69" s="8">
        <v>64</v>
      </c>
      <c r="F69" s="86">
        <f t="shared" si="2"/>
        <v>0.12959999999999999</v>
      </c>
      <c r="G69" s="86">
        <f t="shared" si="3"/>
        <v>1.4256</v>
      </c>
      <c r="H69" s="86">
        <f t="shared" si="4"/>
        <v>8.2943999999999996</v>
      </c>
      <c r="I69" s="66">
        <f t="shared" si="5"/>
        <v>0.16000000000000003</v>
      </c>
      <c r="J69" s="86">
        <f t="shared" si="6"/>
        <v>2.5600000000000012E-2</v>
      </c>
      <c r="K69" s="86">
        <f t="shared" si="7"/>
        <v>0.28160000000000013</v>
      </c>
      <c r="L69" s="86">
        <f t="shared" si="8"/>
        <v>1.6384000000000007</v>
      </c>
      <c r="M69" s="169">
        <f>SUM((D69-G84)^2+(E69-H84)^2*F69)</f>
        <v>523.61116180922352</v>
      </c>
      <c r="N69" s="169"/>
      <c r="O69" s="111">
        <f>SUM((D69-K84)^2+(E69-L84)^2*J69)</f>
        <v>71.63727811732808</v>
      </c>
      <c r="P69" s="86">
        <f t="shared" si="13"/>
        <v>595.24843992655155</v>
      </c>
      <c r="Q69" s="105">
        <f>SUM((D69-G84)^2+(E69-H84)^2)</f>
        <v>3846.7762903709613</v>
      </c>
      <c r="R69" s="105">
        <f>SUM((D69-K84)^2+(E69-L84)^2)</f>
        <v>2175.5834010650997</v>
      </c>
      <c r="S69" s="169">
        <f t="shared" si="9"/>
        <v>6022.3596914360605</v>
      </c>
      <c r="T69" s="169"/>
      <c r="U69" s="106">
        <f t="shared" si="10"/>
        <v>0.63874900993395811</v>
      </c>
      <c r="V69" s="106">
        <f t="shared" si="11"/>
        <v>0.36125099006604194</v>
      </c>
      <c r="W69" s="100" t="s">
        <v>130</v>
      </c>
    </row>
    <row r="70" spans="1:24" x14ac:dyDescent="0.2">
      <c r="A70" s="66">
        <v>0.3</v>
      </c>
      <c r="B70" s="66">
        <v>0.7</v>
      </c>
      <c r="C70" s="66">
        <f t="shared" si="1"/>
        <v>0.09</v>
      </c>
      <c r="D70" s="8">
        <v>11</v>
      </c>
      <c r="E70" s="8">
        <v>72</v>
      </c>
      <c r="F70" s="86">
        <f t="shared" si="2"/>
        <v>8.0999999999999996E-3</v>
      </c>
      <c r="G70" s="86">
        <f t="shared" si="3"/>
        <v>8.9099999999999999E-2</v>
      </c>
      <c r="H70" s="86">
        <f t="shared" si="4"/>
        <v>0.58319999999999994</v>
      </c>
      <c r="I70" s="66">
        <f t="shared" si="5"/>
        <v>0.48999999999999994</v>
      </c>
      <c r="J70" s="86">
        <f t="shared" si="6"/>
        <v>0.24009999999999992</v>
      </c>
      <c r="K70" s="86">
        <f t="shared" si="7"/>
        <v>2.6410999999999993</v>
      </c>
      <c r="L70" s="86">
        <f t="shared" si="8"/>
        <v>17.287199999999995</v>
      </c>
      <c r="M70" s="169">
        <f>SUM((D70-G84)^2+(E70-H84)^2*F70)</f>
        <v>52.237689676059411</v>
      </c>
      <c r="N70" s="169"/>
      <c r="O70" s="111">
        <f>SUM((D70-K84)^2+(E70-L84)^2*J70)</f>
        <v>728.66612823097125</v>
      </c>
      <c r="P70" s="86">
        <f t="shared" si="13"/>
        <v>780.90381790703066</v>
      </c>
      <c r="Q70" s="105">
        <f>SUM((D70-G84)^2+(E70-H84)^2)</f>
        <v>2922.1401043042611</v>
      </c>
      <c r="R70" s="105">
        <f>SUM((D70-K84)^2+(E70-L84)^2)</f>
        <v>2983.0623087419308</v>
      </c>
      <c r="S70" s="169">
        <f t="shared" si="9"/>
        <v>5905.2024130461923</v>
      </c>
      <c r="T70" s="169"/>
      <c r="U70" s="106">
        <f t="shared" si="10"/>
        <v>0.49484164977113432</v>
      </c>
      <c r="V70" s="106">
        <f t="shared" si="11"/>
        <v>0.50515835022886557</v>
      </c>
      <c r="X70" s="100" t="s">
        <v>130</v>
      </c>
    </row>
    <row r="71" spans="1:24" x14ac:dyDescent="0.2">
      <c r="A71" s="66">
        <v>0.6</v>
      </c>
      <c r="B71" s="66">
        <v>0.4</v>
      </c>
      <c r="C71" s="66">
        <f t="shared" si="1"/>
        <v>0.36</v>
      </c>
      <c r="D71" s="8">
        <v>11</v>
      </c>
      <c r="E71" s="8">
        <v>80</v>
      </c>
      <c r="F71" s="86">
        <f t="shared" si="2"/>
        <v>0.12959999999999999</v>
      </c>
      <c r="G71" s="86">
        <f t="shared" si="3"/>
        <v>1.4256</v>
      </c>
      <c r="H71" s="86">
        <f t="shared" si="4"/>
        <v>10.367999999999999</v>
      </c>
      <c r="I71" s="66">
        <f t="shared" si="5"/>
        <v>0.16000000000000003</v>
      </c>
      <c r="J71" s="86">
        <f t="shared" si="6"/>
        <v>2.5600000000000012E-2</v>
      </c>
      <c r="K71" s="86">
        <f t="shared" si="7"/>
        <v>0.28160000000000013</v>
      </c>
      <c r="L71" s="86">
        <f t="shared" si="8"/>
        <v>2.0480000000000009</v>
      </c>
      <c r="M71" s="169">
        <f>SUM((D71-G84)^2+(E71-H84)^2*F71)</f>
        <v>300.53426238073479</v>
      </c>
      <c r="N71" s="169"/>
      <c r="O71" s="111">
        <f>SUM((D71-K84)^2+(E71-L84)^2*J71)</f>
        <v>116.25699819038186</v>
      </c>
      <c r="P71" s="86">
        <f t="shared" si="13"/>
        <v>416.79126057111665</v>
      </c>
      <c r="Q71" s="105">
        <f>SUM((D71-G84)^2+(E71-H84)^2)</f>
        <v>2125.5039182375608</v>
      </c>
      <c r="R71" s="105">
        <f>SUM((D71-K84)^2+(E71-L84)^2)</f>
        <v>3918.5412164187624</v>
      </c>
      <c r="S71" s="169">
        <f t="shared" si="9"/>
        <v>6044.0451346563232</v>
      </c>
      <c r="T71" s="169"/>
      <c r="U71" s="106">
        <f t="shared" si="10"/>
        <v>0.35166910088907227</v>
      </c>
      <c r="V71" s="106">
        <f t="shared" si="11"/>
        <v>0.64833089911092778</v>
      </c>
      <c r="X71" s="100" t="s">
        <v>130</v>
      </c>
    </row>
    <row r="72" spans="1:24" x14ac:dyDescent="0.2">
      <c r="A72" s="66">
        <v>0.2</v>
      </c>
      <c r="B72" s="66">
        <v>0.8</v>
      </c>
      <c r="C72" s="66">
        <f t="shared" si="1"/>
        <v>4.0000000000000008E-2</v>
      </c>
      <c r="D72" s="8">
        <v>12</v>
      </c>
      <c r="E72" s="8">
        <v>70</v>
      </c>
      <c r="F72" s="86">
        <f t="shared" si="2"/>
        <v>1.6000000000000007E-3</v>
      </c>
      <c r="G72" s="86">
        <f t="shared" si="3"/>
        <v>1.9200000000000009E-2</v>
      </c>
      <c r="H72" s="86">
        <f t="shared" si="4"/>
        <v>0.11200000000000004</v>
      </c>
      <c r="I72" s="66">
        <f t="shared" si="5"/>
        <v>0.64000000000000012</v>
      </c>
      <c r="J72" s="86">
        <f t="shared" si="6"/>
        <v>0.40960000000000019</v>
      </c>
      <c r="K72" s="86">
        <f t="shared" si="7"/>
        <v>4.9152000000000022</v>
      </c>
      <c r="L72" s="86">
        <f t="shared" si="8"/>
        <v>28.672000000000011</v>
      </c>
      <c r="M72" s="169">
        <f>SUM((D72-G84)^2+(E72-H84)^2*F72)</f>
        <v>45.515077593775899</v>
      </c>
      <c r="N72" s="169"/>
      <c r="O72" s="111">
        <f>SUM((D72-K84)^2+(E72-L84)^2*J72)</f>
        <v>1153.0107212425376</v>
      </c>
      <c r="P72" s="86">
        <f t="shared" ref="P72:P82" si="14">SUM(M72+O72)</f>
        <v>1198.5257988363135</v>
      </c>
      <c r="Q72" s="105">
        <f>SUM((D72-G84)^2+(E72-H84)^2)</f>
        <v>3153.032584229024</v>
      </c>
      <c r="R72" s="105">
        <f>SUM((D72-K84)^2+(E72-L84)^2)</f>
        <v>2778.2823752691088</v>
      </c>
      <c r="S72" s="169">
        <f t="shared" si="9"/>
        <v>5931.3149594981332</v>
      </c>
      <c r="T72" s="169"/>
      <c r="U72" s="106">
        <f t="shared" si="10"/>
        <v>0.53159082020756687</v>
      </c>
      <c r="V72" s="106">
        <f t="shared" si="11"/>
        <v>0.46840917979243302</v>
      </c>
      <c r="W72" s="100" t="s">
        <v>130</v>
      </c>
    </row>
    <row r="73" spans="1:24" x14ac:dyDescent="0.2">
      <c r="A73" s="66">
        <v>0.3</v>
      </c>
      <c r="B73" s="66">
        <v>0.7</v>
      </c>
      <c r="C73" s="66">
        <f t="shared" ref="C73:C82" si="15">SUM(A73^2)</f>
        <v>0.09</v>
      </c>
      <c r="D73" s="8">
        <v>16</v>
      </c>
      <c r="E73" s="8">
        <v>70</v>
      </c>
      <c r="F73" s="86">
        <f t="shared" ref="F73:F82" si="16">SUM(C73*C73)</f>
        <v>8.0999999999999996E-3</v>
      </c>
      <c r="G73" s="86">
        <f t="shared" ref="G73:G82" si="17">SUM(F73*D73)</f>
        <v>0.12959999999999999</v>
      </c>
      <c r="H73" s="86">
        <f t="shared" ref="H73:H82" si="18">SUM(E73*F73)</f>
        <v>0.56699999999999995</v>
      </c>
      <c r="I73" s="66">
        <f t="shared" ref="I73:I82" si="19">SUM(B73^2)</f>
        <v>0.48999999999999994</v>
      </c>
      <c r="J73" s="86">
        <f t="shared" ref="J73:J82" si="20">SUM(I73*I73)</f>
        <v>0.24009999999999992</v>
      </c>
      <c r="K73" s="86">
        <f t="shared" ref="K73:K82" si="21">SUM(J73*D73)</f>
        <v>3.8415999999999988</v>
      </c>
      <c r="L73" s="86">
        <f t="shared" ref="L73:L82" si="22">SUM(J73*E73)</f>
        <v>16.806999999999995</v>
      </c>
      <c r="M73" s="169">
        <f>SUM((D73-G84)^2+(E73-H84)^2*F73)</f>
        <v>132.68004499328435</v>
      </c>
      <c r="N73" s="169"/>
      <c r="O73" s="111">
        <f>SUM((D73-K84)^2+(E73-L84)^2*J73)</f>
        <v>742.76497402959592</v>
      </c>
      <c r="P73" s="86">
        <f t="shared" si="14"/>
        <v>875.44501902288027</v>
      </c>
      <c r="Q73" s="105">
        <f>SUM((D73-G84)^2+(E73-H84)^2)</f>
        <v>3219.966317861376</v>
      </c>
      <c r="R73" s="105">
        <f>SUM((D73-K84)^2+(E73-L84)^2)</f>
        <v>2834.6415490546497</v>
      </c>
      <c r="S73" s="169">
        <f t="shared" ref="S73:S82" si="23">SUM(Q73+R73)</f>
        <v>6054.6078669160252</v>
      </c>
      <c r="T73" s="169"/>
      <c r="U73" s="106">
        <f t="shared" ref="U73:U82" si="24">SUM(Q73/S73)</f>
        <v>0.53182078652130738</v>
      </c>
      <c r="V73" s="106">
        <f t="shared" ref="V73:V82" si="25">SUM(R73/S73)</f>
        <v>0.46817921347869262</v>
      </c>
      <c r="W73" s="100" t="s">
        <v>130</v>
      </c>
    </row>
    <row r="74" spans="1:24" x14ac:dyDescent="0.2">
      <c r="A74" s="66">
        <v>0.8</v>
      </c>
      <c r="B74" s="66">
        <v>0.2</v>
      </c>
      <c r="C74" s="66">
        <f t="shared" si="15"/>
        <v>0.64000000000000012</v>
      </c>
      <c r="D74" s="8">
        <v>17</v>
      </c>
      <c r="E74" s="8">
        <v>63</v>
      </c>
      <c r="F74" s="86">
        <f t="shared" si="16"/>
        <v>0.40960000000000019</v>
      </c>
      <c r="G74" s="86">
        <f t="shared" si="17"/>
        <v>6.9632000000000032</v>
      </c>
      <c r="H74" s="86">
        <f t="shared" si="18"/>
        <v>25.804800000000011</v>
      </c>
      <c r="I74" s="66">
        <f t="shared" si="19"/>
        <v>4.0000000000000008E-2</v>
      </c>
      <c r="J74" s="86">
        <f t="shared" si="20"/>
        <v>1.6000000000000007E-3</v>
      </c>
      <c r="K74" s="86">
        <f t="shared" si="21"/>
        <v>2.7200000000000012E-2</v>
      </c>
      <c r="L74" s="86">
        <f t="shared" si="22"/>
        <v>0.10080000000000004</v>
      </c>
      <c r="M74" s="169">
        <f>SUM((D74-G84)^2+(E74-H84)^2*F74)</f>
        <v>1744.0724347974265</v>
      </c>
      <c r="N74" s="169"/>
      <c r="O74" s="111">
        <f>SUM((D74-K84)^2+(E74-L84)^2*J74)</f>
        <v>104.20760993657318</v>
      </c>
      <c r="P74" s="86">
        <f t="shared" si="14"/>
        <v>1848.2800447339996</v>
      </c>
      <c r="Q74" s="105">
        <f>SUM((D74-G84)^2+(E74-H84)^2)</f>
        <v>4071.7564140778268</v>
      </c>
      <c r="R74" s="105">
        <f>SUM((D74-K84)^2+(E74-L84)^2)</f>
        <v>2168.1872982838076</v>
      </c>
      <c r="S74" s="169">
        <f t="shared" si="23"/>
        <v>6239.9437123616344</v>
      </c>
      <c r="T74" s="169"/>
      <c r="U74" s="106">
        <f t="shared" si="24"/>
        <v>0.65253095248463178</v>
      </c>
      <c r="V74" s="106">
        <f t="shared" si="25"/>
        <v>0.34746904751536817</v>
      </c>
      <c r="W74" s="100" t="s">
        <v>130</v>
      </c>
    </row>
    <row r="75" spans="1:24" x14ac:dyDescent="0.2">
      <c r="A75" s="66">
        <v>0.6</v>
      </c>
      <c r="B75" s="66">
        <v>0.4</v>
      </c>
      <c r="C75" s="66">
        <f t="shared" si="15"/>
        <v>0.36</v>
      </c>
      <c r="D75" s="8">
        <v>18</v>
      </c>
      <c r="E75" s="8">
        <v>60</v>
      </c>
      <c r="F75" s="86">
        <f t="shared" si="16"/>
        <v>0.12959999999999999</v>
      </c>
      <c r="G75" s="86">
        <f t="shared" si="17"/>
        <v>2.3327999999999998</v>
      </c>
      <c r="H75" s="86">
        <f t="shared" si="18"/>
        <v>7.7759999999999998</v>
      </c>
      <c r="I75" s="66">
        <f t="shared" si="19"/>
        <v>0.16000000000000003</v>
      </c>
      <c r="J75" s="86">
        <f t="shared" si="20"/>
        <v>2.5600000000000012E-2</v>
      </c>
      <c r="K75" s="86">
        <f t="shared" si="21"/>
        <v>0.46080000000000021</v>
      </c>
      <c r="L75" s="86">
        <f t="shared" si="22"/>
        <v>1.5360000000000007</v>
      </c>
      <c r="M75" s="169">
        <f>SUM((D75-G84)^2+(E75-H84)^2*F75)</f>
        <v>713.88242052296152</v>
      </c>
      <c r="N75" s="169"/>
      <c r="O75" s="111">
        <f>SUM((D75-K84)^2+(E75-L84)^2*J75)</f>
        <v>168.15890222376174</v>
      </c>
      <c r="P75" s="86">
        <f t="shared" si="14"/>
        <v>882.04132274672327</v>
      </c>
      <c r="Q75" s="105">
        <f>SUM((D75-G84)^2+(E75-H84)^2)</f>
        <v>4481.2284172609279</v>
      </c>
      <c r="R75" s="105">
        <f>SUM((D75-K84)^2+(E75-L84)^2)</f>
        <v>1925.4725013513812</v>
      </c>
      <c r="S75" s="169">
        <f t="shared" si="23"/>
        <v>6406.7009186123087</v>
      </c>
      <c r="T75" s="169"/>
      <c r="U75" s="106">
        <f t="shared" si="24"/>
        <v>0.69945959303990146</v>
      </c>
      <c r="V75" s="106">
        <f t="shared" si="25"/>
        <v>0.30054040696009865</v>
      </c>
      <c r="W75" s="100" t="s">
        <v>130</v>
      </c>
    </row>
    <row r="76" spans="1:24" x14ac:dyDescent="0.2">
      <c r="A76" s="66">
        <v>0.8</v>
      </c>
      <c r="B76" s="66">
        <v>0.2</v>
      </c>
      <c r="C76" s="66">
        <f t="shared" si="15"/>
        <v>0.64000000000000012</v>
      </c>
      <c r="D76" s="8">
        <v>17</v>
      </c>
      <c r="E76" s="8">
        <v>74</v>
      </c>
      <c r="F76" s="86">
        <f t="shared" si="16"/>
        <v>0.40960000000000019</v>
      </c>
      <c r="G76" s="86">
        <f t="shared" si="17"/>
        <v>6.9632000000000032</v>
      </c>
      <c r="H76" s="86">
        <f t="shared" si="18"/>
        <v>30.310400000000016</v>
      </c>
      <c r="I76" s="66">
        <f t="shared" si="19"/>
        <v>4.0000000000000008E-2</v>
      </c>
      <c r="J76" s="86">
        <f t="shared" si="20"/>
        <v>1.6000000000000007E-3</v>
      </c>
      <c r="K76" s="86">
        <f t="shared" si="21"/>
        <v>2.7200000000000012E-2</v>
      </c>
      <c r="L76" s="86">
        <f t="shared" si="22"/>
        <v>0.11840000000000006</v>
      </c>
      <c r="M76" s="169">
        <f>SUM((D76-G84)^2+(E76-H84)^2*F76)</f>
        <v>1227.8229348046605</v>
      </c>
      <c r="N76" s="169"/>
      <c r="O76" s="111">
        <f>SUM((D76-K84)^2+(E76-L84)^2*J76)</f>
        <v>106.00166353346221</v>
      </c>
      <c r="P76" s="86">
        <f t="shared" si="14"/>
        <v>1333.8245983381228</v>
      </c>
      <c r="Q76" s="105">
        <f>SUM((D76-G84)^2+(E76-H84)^2)</f>
        <v>2811.3816582361137</v>
      </c>
      <c r="R76" s="105">
        <f>SUM((D76-K84)^2+(E76-L84)^2)</f>
        <v>3289.4707963394508</v>
      </c>
      <c r="S76" s="169">
        <f t="shared" si="23"/>
        <v>6100.8524545755645</v>
      </c>
      <c r="T76" s="169"/>
      <c r="U76" s="106">
        <f t="shared" si="24"/>
        <v>0.46081784130471998</v>
      </c>
      <c r="V76" s="106">
        <f t="shared" si="25"/>
        <v>0.53918215869528008</v>
      </c>
      <c r="X76" s="100" t="s">
        <v>130</v>
      </c>
    </row>
    <row r="77" spans="1:24" x14ac:dyDescent="0.2">
      <c r="A77" s="66">
        <v>0.4</v>
      </c>
      <c r="B77" s="66">
        <v>0.6</v>
      </c>
      <c r="C77" s="66">
        <f t="shared" si="15"/>
        <v>0.16000000000000003</v>
      </c>
      <c r="D77" s="8">
        <v>16</v>
      </c>
      <c r="E77" s="8">
        <v>63</v>
      </c>
      <c r="F77" s="86">
        <f t="shared" si="16"/>
        <v>2.5600000000000012E-2</v>
      </c>
      <c r="G77" s="86">
        <f t="shared" si="17"/>
        <v>0.40960000000000019</v>
      </c>
      <c r="H77" s="86">
        <f t="shared" si="18"/>
        <v>1.6128000000000007</v>
      </c>
      <c r="I77" s="66">
        <f t="shared" si="19"/>
        <v>0.36</v>
      </c>
      <c r="J77" s="86">
        <f t="shared" si="20"/>
        <v>0.12959999999999999</v>
      </c>
      <c r="K77" s="86">
        <f t="shared" si="21"/>
        <v>2.0735999999999999</v>
      </c>
      <c r="L77" s="86">
        <f t="shared" si="22"/>
        <v>8.1647999999999996</v>
      </c>
      <c r="M77" s="169">
        <f>SUM((D77-G84)^2+(E77-H84)^2*F77)</f>
        <v>208.39820185736926</v>
      </c>
      <c r="N77" s="169"/>
      <c r="O77" s="111">
        <f>SUM((D77-K84)^2+(E77-L84)^2*J77)</f>
        <v>349.73059704752563</v>
      </c>
      <c r="P77" s="86">
        <f t="shared" si="14"/>
        <v>558.12879890489489</v>
      </c>
      <c r="Q77" s="105">
        <f>SUM((D77-G84)^2+(E77-H84)^2)</f>
        <v>4050.0229806697389</v>
      </c>
      <c r="R77" s="105">
        <f>SUM((D77-K84)^2+(E77-L84)^2)</f>
        <v>2149.0975048374221</v>
      </c>
      <c r="S77" s="169">
        <f t="shared" si="23"/>
        <v>6199.120485507161</v>
      </c>
      <c r="T77" s="169"/>
      <c r="U77" s="106">
        <f t="shared" si="24"/>
        <v>0.65332219145251846</v>
      </c>
      <c r="V77" s="106">
        <f t="shared" si="25"/>
        <v>0.34667780854748148</v>
      </c>
      <c r="W77" s="100" t="s">
        <v>130</v>
      </c>
    </row>
    <row r="78" spans="1:24" x14ac:dyDescent="0.2">
      <c r="A78" s="66">
        <v>0.6</v>
      </c>
      <c r="B78" s="66">
        <v>0.4</v>
      </c>
      <c r="C78" s="66">
        <f t="shared" si="15"/>
        <v>0.36</v>
      </c>
      <c r="D78" s="8">
        <v>19</v>
      </c>
      <c r="E78" s="8">
        <v>120</v>
      </c>
      <c r="F78" s="86">
        <f t="shared" si="16"/>
        <v>0.12959999999999999</v>
      </c>
      <c r="G78" s="86">
        <f t="shared" si="17"/>
        <v>2.4623999999999997</v>
      </c>
      <c r="H78" s="86">
        <f t="shared" si="18"/>
        <v>15.552</v>
      </c>
      <c r="I78" s="66">
        <f t="shared" si="19"/>
        <v>0.16000000000000003</v>
      </c>
      <c r="J78" s="86">
        <f t="shared" si="20"/>
        <v>2.5600000000000012E-2</v>
      </c>
      <c r="K78" s="86">
        <f t="shared" si="21"/>
        <v>0.48640000000000022</v>
      </c>
      <c r="L78" s="86">
        <f t="shared" si="22"/>
        <v>3.0720000000000014</v>
      </c>
      <c r="M78" s="169">
        <f>SUM((D78-G84)^2+(E78-H84)^2*F78)</f>
        <v>183.01348107421688</v>
      </c>
      <c r="N78" s="169"/>
      <c r="O78" s="111">
        <f>SUM((D78-K84)^2+(E78-L84)^2*J78)</f>
        <v>413.86864594409866</v>
      </c>
      <c r="P78" s="86">
        <f t="shared" si="14"/>
        <v>596.88212701831549</v>
      </c>
      <c r="Q78" s="105">
        <f>SUM((D78-G84)^2+(E78-H84)^2)</f>
        <v>212.19045516876355</v>
      </c>
      <c r="R78" s="105">
        <f>SUM((D78-K84)^2+(E78-L84)^2)</f>
        <v>10644.654102373999</v>
      </c>
      <c r="S78" s="169">
        <f t="shared" si="23"/>
        <v>10856.844557542763</v>
      </c>
      <c r="T78" s="169"/>
      <c r="U78" s="106">
        <f t="shared" si="24"/>
        <v>1.9544394694436775E-2</v>
      </c>
      <c r="V78" s="106">
        <f t="shared" si="25"/>
        <v>0.98045560530556319</v>
      </c>
      <c r="X78" s="100" t="s">
        <v>130</v>
      </c>
    </row>
    <row r="79" spans="1:24" x14ac:dyDescent="0.2">
      <c r="A79" s="66">
        <v>0.6</v>
      </c>
      <c r="B79" s="66">
        <v>0.4</v>
      </c>
      <c r="C79" s="66">
        <f t="shared" si="15"/>
        <v>0.36</v>
      </c>
      <c r="D79" s="8">
        <v>19</v>
      </c>
      <c r="E79" s="8">
        <v>84</v>
      </c>
      <c r="F79" s="86">
        <f t="shared" si="16"/>
        <v>0.12959999999999999</v>
      </c>
      <c r="G79" s="86">
        <f t="shared" si="17"/>
        <v>2.4623999999999997</v>
      </c>
      <c r="H79" s="86">
        <f t="shared" si="18"/>
        <v>10.8864</v>
      </c>
      <c r="I79" s="66">
        <f t="shared" si="19"/>
        <v>0.16000000000000003</v>
      </c>
      <c r="J79" s="86">
        <f t="shared" si="20"/>
        <v>2.5600000000000012E-2</v>
      </c>
      <c r="K79" s="86">
        <f t="shared" si="21"/>
        <v>0.48640000000000022</v>
      </c>
      <c r="L79" s="86">
        <f t="shared" si="22"/>
        <v>2.1504000000000012</v>
      </c>
      <c r="M79" s="169">
        <f>SUM((D79-G84)^2+(E79-H84)^2*F79)</f>
        <v>405.00050478831645</v>
      </c>
      <c r="N79" s="169"/>
      <c r="O79" s="111">
        <f>SUM((D79-K84)^2+(E79-L84)^2*J79)</f>
        <v>258.1782757797277</v>
      </c>
      <c r="P79" s="86">
        <f t="shared" si="14"/>
        <v>663.1787805680442</v>
      </c>
      <c r="Q79" s="105">
        <f>SUM((D79-G84)^2+(E79-H84)^2)</f>
        <v>1925.0532924689146</v>
      </c>
      <c r="R79" s="105">
        <f>SUM((D79-K84)^2+(E79-L84)^2)</f>
        <v>4562.9990178282596</v>
      </c>
      <c r="S79" s="169">
        <f t="shared" si="23"/>
        <v>6488.0523102971747</v>
      </c>
      <c r="T79" s="169"/>
      <c r="U79" s="106">
        <f t="shared" si="24"/>
        <v>0.29670742472493117</v>
      </c>
      <c r="V79" s="106">
        <f t="shared" si="25"/>
        <v>0.70329257527506883</v>
      </c>
      <c r="X79" s="100" t="s">
        <v>130</v>
      </c>
    </row>
    <row r="80" spans="1:24" x14ac:dyDescent="0.2">
      <c r="A80" s="66">
        <v>0.4</v>
      </c>
      <c r="B80" s="66">
        <v>0.6</v>
      </c>
      <c r="C80" s="66">
        <f t="shared" si="15"/>
        <v>0.16000000000000003</v>
      </c>
      <c r="D80" s="10">
        <v>19</v>
      </c>
      <c r="E80" s="10">
        <v>84</v>
      </c>
      <c r="F80" s="86">
        <f t="shared" si="16"/>
        <v>2.5600000000000012E-2</v>
      </c>
      <c r="G80" s="86">
        <f t="shared" si="17"/>
        <v>0.48640000000000022</v>
      </c>
      <c r="H80" s="86">
        <f t="shared" si="18"/>
        <v>2.1504000000000012</v>
      </c>
      <c r="I80" s="66">
        <f t="shared" si="19"/>
        <v>0.36</v>
      </c>
      <c r="J80" s="86">
        <f t="shared" si="20"/>
        <v>0.12959999999999999</v>
      </c>
      <c r="K80" s="86">
        <f t="shared" si="21"/>
        <v>2.4623999999999997</v>
      </c>
      <c r="L80" s="86">
        <f t="shared" si="22"/>
        <v>10.8864</v>
      </c>
      <c r="M80" s="169">
        <f>SUM((D80-G84)^2+(E80-H84)^2*F80)</f>
        <v>223.37655037795091</v>
      </c>
      <c r="N80" s="169"/>
      <c r="O80" s="111">
        <f>SUM((D80-K84)^2+(E80-L84)^2*J80)</f>
        <v>717.64190177833939</v>
      </c>
      <c r="P80" s="86">
        <f t="shared" si="14"/>
        <v>941.01845215629032</v>
      </c>
      <c r="Q80" s="105">
        <f>SUM((D80-G84)^2+(E80-H84)^2)</f>
        <v>1925.0532924689146</v>
      </c>
      <c r="R80" s="105">
        <f>SUM((D80-K84)^2+(E80-L84)^2)</f>
        <v>4562.9990178282596</v>
      </c>
      <c r="S80" s="169">
        <f t="shared" si="23"/>
        <v>6488.0523102971747</v>
      </c>
      <c r="T80" s="169"/>
      <c r="U80" s="106">
        <f t="shared" si="24"/>
        <v>0.29670742472493117</v>
      </c>
      <c r="V80" s="106">
        <f t="shared" si="25"/>
        <v>0.70329257527506883</v>
      </c>
      <c r="X80" s="100" t="s">
        <v>130</v>
      </c>
    </row>
    <row r="81" spans="1:24" x14ac:dyDescent="0.2">
      <c r="A81" s="66">
        <v>0.6</v>
      </c>
      <c r="B81" s="66">
        <v>0.4</v>
      </c>
      <c r="C81" s="66">
        <f t="shared" si="15"/>
        <v>0.36</v>
      </c>
      <c r="D81" s="10">
        <v>19</v>
      </c>
      <c r="E81" s="10">
        <v>60</v>
      </c>
      <c r="F81" s="86">
        <f t="shared" si="16"/>
        <v>0.12959999999999999</v>
      </c>
      <c r="G81" s="86">
        <f t="shared" si="17"/>
        <v>2.4623999999999997</v>
      </c>
      <c r="H81" s="86">
        <f t="shared" si="18"/>
        <v>7.7759999999999998</v>
      </c>
      <c r="I81" s="66">
        <f t="shared" si="19"/>
        <v>0.16000000000000003</v>
      </c>
      <c r="J81" s="86">
        <f t="shared" si="20"/>
        <v>2.5600000000000012E-2</v>
      </c>
      <c r="K81" s="86">
        <f t="shared" si="21"/>
        <v>0.48640000000000022</v>
      </c>
      <c r="L81" s="86">
        <f t="shared" si="22"/>
        <v>1.5360000000000007</v>
      </c>
      <c r="M81" s="169">
        <f>SUM((D81-G84)^2+(E81-H84)^2*F81)</f>
        <v>739.61585393104951</v>
      </c>
      <c r="N81" s="169"/>
      <c r="O81" s="111">
        <f>SUM((D81-K84)^2+(E81-L84)^2*J81)</f>
        <v>191.24869567014701</v>
      </c>
      <c r="P81" s="86">
        <f t="shared" si="14"/>
        <v>930.86454960119659</v>
      </c>
      <c r="Q81" s="105">
        <f>SUM((D81-G84)^2+(E81-H84)^2)</f>
        <v>4506.9618506690158</v>
      </c>
      <c r="R81" s="105">
        <f>SUM((D81-K84)^2+(E81-L84)^2)</f>
        <v>1948.5622947977665</v>
      </c>
      <c r="S81" s="169">
        <f t="shared" si="23"/>
        <v>6455.5241454667821</v>
      </c>
      <c r="T81" s="169"/>
      <c r="U81" s="106">
        <f t="shared" si="24"/>
        <v>0.69815583508178936</v>
      </c>
      <c r="V81" s="106">
        <f t="shared" si="25"/>
        <v>0.3018441649182107</v>
      </c>
      <c r="W81" s="100" t="s">
        <v>130</v>
      </c>
    </row>
    <row r="82" spans="1:24" x14ac:dyDescent="0.2">
      <c r="A82" s="67">
        <v>0.3</v>
      </c>
      <c r="B82" s="67">
        <v>0.7</v>
      </c>
      <c r="C82" s="67">
        <f t="shared" si="15"/>
        <v>0.09</v>
      </c>
      <c r="D82" s="55">
        <v>19</v>
      </c>
      <c r="E82" s="55">
        <v>92</v>
      </c>
      <c r="F82" s="99">
        <f t="shared" si="16"/>
        <v>8.0999999999999996E-3</v>
      </c>
      <c r="G82" s="99">
        <f t="shared" si="17"/>
        <v>0.15389999999999998</v>
      </c>
      <c r="H82" s="99">
        <f t="shared" si="18"/>
        <v>0.74519999999999997</v>
      </c>
      <c r="I82" s="66">
        <f t="shared" si="19"/>
        <v>0.48999999999999994</v>
      </c>
      <c r="J82" s="99">
        <f t="shared" si="20"/>
        <v>0.24009999999999992</v>
      </c>
      <c r="K82" s="99">
        <f t="shared" si="21"/>
        <v>4.5618999999999987</v>
      </c>
      <c r="L82" s="99">
        <f t="shared" si="22"/>
        <v>22.089199999999995</v>
      </c>
      <c r="M82" s="169">
        <f>SUM((D82-G84)^2+(E82-H84)^2*F82)</f>
        <v>187.91727417291256</v>
      </c>
      <c r="N82" s="169"/>
      <c r="O82" s="111">
        <f>SUM((D82-K84)^2+(E82-L84)^2*J82)</f>
        <v>1476.5296901350712</v>
      </c>
      <c r="P82" s="86">
        <f t="shared" si="14"/>
        <v>1664.4469643079838</v>
      </c>
      <c r="Q82" s="105">
        <f>SUM((D82-G84)^2+(E82-H84)^2)</f>
        <v>1320.4171064022144</v>
      </c>
      <c r="R82" s="105">
        <f>SUM((D82-K84)^2+(E82-L84)^2)</f>
        <v>5690.4779255050908</v>
      </c>
      <c r="S82" s="169">
        <f t="shared" si="23"/>
        <v>7010.8950319073047</v>
      </c>
      <c r="T82" s="169"/>
      <c r="U82" s="106">
        <f t="shared" si="24"/>
        <v>0.18833787988450265</v>
      </c>
      <c r="V82" s="106">
        <f t="shared" si="25"/>
        <v>0.81166212011549743</v>
      </c>
      <c r="X82" s="100" t="s">
        <v>130</v>
      </c>
    </row>
    <row r="83" spans="1:24" x14ac:dyDescent="0.2">
      <c r="F83" s="88">
        <f>SUM(F8:F82)</f>
        <v>11.058400000000008</v>
      </c>
      <c r="G83" s="88">
        <f>SUM(G8:G82)</f>
        <v>62.295100000000012</v>
      </c>
      <c r="H83" s="88">
        <f>SUM(H8:H82)</f>
        <v>1391.0335000000009</v>
      </c>
      <c r="J83" s="88">
        <f>SUM(J8:J82)</f>
        <v>6.2743999999999964</v>
      </c>
      <c r="K83" s="88">
        <f>SUM(K8:K82)</f>
        <v>43.639100000000006</v>
      </c>
      <c r="L83" s="88">
        <f>SUM(L8:L82)</f>
        <v>765.10549999999978</v>
      </c>
      <c r="P83" s="103">
        <f>SUM(P8:P82)</f>
        <v>115659.66515913459</v>
      </c>
      <c r="Q83" s="103">
        <f>SUM(Q8:Q82)</f>
        <v>129100.29647217221</v>
      </c>
    </row>
    <row r="84" spans="1:24" x14ac:dyDescent="0.2">
      <c r="G84" s="89">
        <f>SUM(G83/F83)</f>
        <v>5.6332832959560122</v>
      </c>
      <c r="H84" s="89">
        <f>SUM(H83/F83)</f>
        <v>125.78976162916877</v>
      </c>
      <c r="K84" s="89">
        <f>SUM(K83/J83)</f>
        <v>6.9551032768073489</v>
      </c>
      <c r="L84" s="89">
        <f>SUM(L83/K83)</f>
        <v>17.532568270198048</v>
      </c>
    </row>
  </sheetData>
  <mergeCells count="159">
    <mergeCell ref="P6:P7"/>
    <mergeCell ref="M8:N8"/>
    <mergeCell ref="M9:N9"/>
    <mergeCell ref="M10:N10"/>
    <mergeCell ref="A6:A7"/>
    <mergeCell ref="B6:B7"/>
    <mergeCell ref="F6:F7"/>
    <mergeCell ref="M6:N6"/>
    <mergeCell ref="D6:E6"/>
    <mergeCell ref="M14:N14"/>
    <mergeCell ref="M15:N15"/>
    <mergeCell ref="M16:N16"/>
    <mergeCell ref="M11:N11"/>
    <mergeCell ref="M12:N12"/>
    <mergeCell ref="M13:N13"/>
    <mergeCell ref="M20:N20"/>
    <mergeCell ref="M21:N21"/>
    <mergeCell ref="M22:N22"/>
    <mergeCell ref="M17:N17"/>
    <mergeCell ref="M18:N18"/>
    <mergeCell ref="M19:N19"/>
    <mergeCell ref="M26:N26"/>
    <mergeCell ref="M27:N27"/>
    <mergeCell ref="M28:N28"/>
    <mergeCell ref="M23:N23"/>
    <mergeCell ref="M24:N24"/>
    <mergeCell ref="M25:N25"/>
    <mergeCell ref="M32:N32"/>
    <mergeCell ref="M33:N33"/>
    <mergeCell ref="M34:N34"/>
    <mergeCell ref="M29:N29"/>
    <mergeCell ref="M30:N30"/>
    <mergeCell ref="M31:N31"/>
    <mergeCell ref="M38:N38"/>
    <mergeCell ref="M39:N39"/>
    <mergeCell ref="M40:N40"/>
    <mergeCell ref="M35:N35"/>
    <mergeCell ref="M36:N36"/>
    <mergeCell ref="M37:N37"/>
    <mergeCell ref="M44:N44"/>
    <mergeCell ref="M45:N45"/>
    <mergeCell ref="M46:N46"/>
    <mergeCell ref="M41:N41"/>
    <mergeCell ref="M42:N42"/>
    <mergeCell ref="M43:N43"/>
    <mergeCell ref="M50:N50"/>
    <mergeCell ref="M51:N51"/>
    <mergeCell ref="M52:N52"/>
    <mergeCell ref="M47:N47"/>
    <mergeCell ref="M48:N48"/>
    <mergeCell ref="M49:N49"/>
    <mergeCell ref="M56:N56"/>
    <mergeCell ref="M57:N57"/>
    <mergeCell ref="M58:N58"/>
    <mergeCell ref="M53:N53"/>
    <mergeCell ref="M54:N54"/>
    <mergeCell ref="M55:N55"/>
    <mergeCell ref="M62:N62"/>
    <mergeCell ref="M63:N63"/>
    <mergeCell ref="M64:N64"/>
    <mergeCell ref="M59:N59"/>
    <mergeCell ref="M60:N60"/>
    <mergeCell ref="M61:N61"/>
    <mergeCell ref="M70:N70"/>
    <mergeCell ref="M65:N65"/>
    <mergeCell ref="M66:N66"/>
    <mergeCell ref="M67:N67"/>
    <mergeCell ref="M81:N81"/>
    <mergeCell ref="M82:N82"/>
    <mergeCell ref="M77:N77"/>
    <mergeCell ref="M78:N78"/>
    <mergeCell ref="M79:N79"/>
    <mergeCell ref="S7:T7"/>
    <mergeCell ref="S8:T8"/>
    <mergeCell ref="S9:T9"/>
    <mergeCell ref="S10:T10"/>
    <mergeCell ref="S11:T11"/>
    <mergeCell ref="S12:T12"/>
    <mergeCell ref="S13:T13"/>
    <mergeCell ref="M80:N80"/>
    <mergeCell ref="M74:N74"/>
    <mergeCell ref="M75:N75"/>
    <mergeCell ref="M76:N76"/>
    <mergeCell ref="M71:N71"/>
    <mergeCell ref="M72:N72"/>
    <mergeCell ref="M73:N73"/>
    <mergeCell ref="M68:N68"/>
    <mergeCell ref="M69:N69"/>
    <mergeCell ref="S18:T18"/>
    <mergeCell ref="S19:T19"/>
    <mergeCell ref="S20:T20"/>
    <mergeCell ref="S21:T21"/>
    <mergeCell ref="S22:T22"/>
    <mergeCell ref="S23:T23"/>
    <mergeCell ref="S14:T14"/>
    <mergeCell ref="S15:T15"/>
    <mergeCell ref="S16:T16"/>
    <mergeCell ref="S17:T17"/>
    <mergeCell ref="S30:T30"/>
    <mergeCell ref="S31:T31"/>
    <mergeCell ref="S32:T32"/>
    <mergeCell ref="S33:T33"/>
    <mergeCell ref="S34:T34"/>
    <mergeCell ref="S35:T35"/>
    <mergeCell ref="S24:T24"/>
    <mergeCell ref="S25:T25"/>
    <mergeCell ref="S26:T26"/>
    <mergeCell ref="S27:T27"/>
    <mergeCell ref="S28:T28"/>
    <mergeCell ref="S29:T29"/>
    <mergeCell ref="S42:T42"/>
    <mergeCell ref="S43:T43"/>
    <mergeCell ref="S44:T44"/>
    <mergeCell ref="S45:T45"/>
    <mergeCell ref="S46:T46"/>
    <mergeCell ref="S47:T47"/>
    <mergeCell ref="S36:T36"/>
    <mergeCell ref="S37:T37"/>
    <mergeCell ref="S38:T38"/>
    <mergeCell ref="S39:T39"/>
    <mergeCell ref="S40:T40"/>
    <mergeCell ref="S41:T41"/>
    <mergeCell ref="S65:T65"/>
    <mergeCell ref="S54:T54"/>
    <mergeCell ref="S55:T55"/>
    <mergeCell ref="S56:T56"/>
    <mergeCell ref="S57:T57"/>
    <mergeCell ref="S58:T58"/>
    <mergeCell ref="S59:T59"/>
    <mergeCell ref="S48:T48"/>
    <mergeCell ref="S49:T49"/>
    <mergeCell ref="S50:T50"/>
    <mergeCell ref="S51:T51"/>
    <mergeCell ref="S52:T52"/>
    <mergeCell ref="S53:T53"/>
    <mergeCell ref="W6:W7"/>
    <mergeCell ref="X6:X7"/>
    <mergeCell ref="S78:T78"/>
    <mergeCell ref="S79:T79"/>
    <mergeCell ref="S80:T80"/>
    <mergeCell ref="S81:T81"/>
    <mergeCell ref="S82:T82"/>
    <mergeCell ref="S72:T72"/>
    <mergeCell ref="S73:T73"/>
    <mergeCell ref="S74:T74"/>
    <mergeCell ref="S75:T75"/>
    <mergeCell ref="S76:T76"/>
    <mergeCell ref="S77:T77"/>
    <mergeCell ref="S66:T66"/>
    <mergeCell ref="S67:T67"/>
    <mergeCell ref="S68:T68"/>
    <mergeCell ref="S69:T69"/>
    <mergeCell ref="S70:T70"/>
    <mergeCell ref="S71:T71"/>
    <mergeCell ref="S60:T60"/>
    <mergeCell ref="S61:T61"/>
    <mergeCell ref="S62:T62"/>
    <mergeCell ref="S63:T63"/>
    <mergeCell ref="S64:T64"/>
  </mergeCells>
  <pageMargins left="0.15" right="0.21" top="0.75" bottom="0.75" header="0.3" footer="0.3"/>
  <pageSetup paperSize="9" scale="5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penelitian</vt:lpstr>
      <vt:lpstr>perhitungan pusat cluster</vt:lpstr>
      <vt:lpstr>Perhitungan Fungsi Obyektif</vt:lpstr>
      <vt:lpstr>Menghitung perubahan matrisk pa</vt:lpstr>
      <vt:lpstr>daTA TERBARU FCM YANG OK BGT</vt:lpstr>
      <vt:lpstr>PERHITUNGAN PUSAT CLUSTER.OK</vt:lpstr>
      <vt:lpstr>PERHITUNGAN PUSAT OBJECTIVE.OK</vt:lpstr>
      <vt:lpstr>MENGHITUNG PERUBAHAN MATRIKS 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unsera</dc:creator>
  <cp:lastModifiedBy>Hendra</cp:lastModifiedBy>
  <cp:lastPrinted>2015-10-26T15:26:27Z</cp:lastPrinted>
  <dcterms:created xsi:type="dcterms:W3CDTF">2015-08-31T09:33:22Z</dcterms:created>
  <dcterms:modified xsi:type="dcterms:W3CDTF">2019-05-10T22:29:44Z</dcterms:modified>
</cp:coreProperties>
</file>