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K\Hubito\"/>
    </mc:Choice>
  </mc:AlternateContent>
  <bookViews>
    <workbookView xWindow="0" yWindow="0" windowWidth="20400" windowHeight="7755"/>
  </bookViews>
  <sheets>
    <sheet name="Sheet1" sheetId="1" r:id="rId1"/>
    <sheet name="Son" sheetId="2" r:id="rId2"/>
    <sheet name="Lang" sheetId="3" r:id="rId3"/>
    <sheet name="Thuy" sheetId="4" r:id="rId4"/>
    <sheet name="KT" sheetId="5" r:id="rId5"/>
    <sheet name="BM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3" i="1" l="1"/>
  <c r="A144" i="1"/>
  <c r="A145" i="1"/>
  <c r="A146" i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I135" i="1"/>
  <c r="I134" i="1"/>
  <c r="N10" i="1"/>
  <c r="I133" i="1" l="1"/>
  <c r="I130" i="1" l="1"/>
  <c r="I129" i="1" l="1"/>
  <c r="I128" i="1"/>
  <c r="I127" i="1" l="1"/>
  <c r="I126" i="1" l="1"/>
  <c r="I123" i="1" l="1"/>
  <c r="I122" i="1"/>
  <c r="Q7" i="1" l="1"/>
  <c r="I121" i="1"/>
  <c r="I118" i="1" l="1"/>
  <c r="I116" i="1" l="1"/>
  <c r="I117" i="1"/>
  <c r="B104" i="4" l="1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I115" i="1"/>
  <c r="I112" i="1" l="1"/>
  <c r="J9" i="3"/>
  <c r="J7" i="3"/>
  <c r="J10" i="3" s="1"/>
  <c r="I7" i="3"/>
  <c r="J11" i="3" l="1"/>
  <c r="J8" i="3"/>
  <c r="I111" i="1"/>
  <c r="J8" i="4"/>
  <c r="I8" i="4"/>
  <c r="J6" i="4"/>
  <c r="J9" i="4" s="1"/>
  <c r="I6" i="4"/>
  <c r="J10" i="4" l="1"/>
  <c r="J7" i="4"/>
  <c r="I89" i="1"/>
  <c r="I100" i="1"/>
  <c r="I104" i="1" l="1"/>
  <c r="I103" i="1"/>
  <c r="I102" i="1" l="1"/>
  <c r="J3" i="4" l="1"/>
  <c r="I7" i="4"/>
  <c r="I9" i="3"/>
  <c r="J4" i="3" s="1"/>
  <c r="I10" i="3"/>
  <c r="I6" i="2"/>
  <c r="I7" i="2" s="1"/>
  <c r="I8" i="2"/>
  <c r="H8" i="2"/>
  <c r="H6" i="2"/>
  <c r="H7" i="2" s="1"/>
  <c r="I9" i="4" l="1"/>
  <c r="I8" i="3"/>
  <c r="I4" i="3"/>
  <c r="H4" i="3" s="1"/>
  <c r="I3" i="2"/>
  <c r="O6" i="1" s="1"/>
  <c r="I10" i="4"/>
  <c r="I3" i="4"/>
  <c r="H3" i="4" s="1"/>
  <c r="I11" i="3"/>
  <c r="H9" i="2"/>
  <c r="H10" i="2"/>
  <c r="H3" i="2"/>
  <c r="I9" i="2"/>
  <c r="I10" i="2" s="1"/>
  <c r="I95" i="1"/>
  <c r="G3" i="5"/>
  <c r="G3" i="2" l="1"/>
  <c r="N6" i="1"/>
  <c r="N9" i="1"/>
  <c r="N8" i="1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C76" i="2"/>
  <c r="B76" i="2"/>
  <c r="C75" i="2"/>
  <c r="B75" i="2"/>
  <c r="I86" i="1" l="1"/>
  <c r="B20" i="5" l="1"/>
  <c r="C20" i="5"/>
  <c r="B21" i="5"/>
  <c r="C21" i="5"/>
  <c r="B22" i="5"/>
  <c r="C22" i="5"/>
  <c r="B23" i="5"/>
  <c r="C23" i="5"/>
  <c r="B24" i="5"/>
  <c r="C24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6" i="5"/>
  <c r="C6" i="5"/>
  <c r="I70" i="1" l="1"/>
  <c r="N7" i="1" s="1"/>
  <c r="C56" i="4" l="1"/>
  <c r="C57" i="4"/>
  <c r="C58" i="4"/>
  <c r="C59" i="4"/>
  <c r="C60" i="4"/>
  <c r="C61" i="4"/>
  <c r="C62" i="4"/>
  <c r="C57" i="3"/>
  <c r="C58" i="3"/>
  <c r="C59" i="3"/>
  <c r="C60" i="3"/>
  <c r="C61" i="3"/>
  <c r="C62" i="3"/>
  <c r="C43" i="2"/>
  <c r="C44" i="2"/>
  <c r="C45" i="2"/>
  <c r="C46" i="2"/>
  <c r="C47" i="2"/>
  <c r="C48" i="2"/>
  <c r="B64" i="4" l="1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63" i="4"/>
  <c r="C63" i="4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C63" i="3"/>
  <c r="B63" i="3"/>
  <c r="B49" i="2"/>
  <c r="C49" i="2"/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l="1"/>
  <c r="A56" i="1" l="1"/>
  <c r="A59" i="1" s="1"/>
  <c r="A60" i="1" s="1"/>
  <c r="A61" i="1" s="1"/>
  <c r="A62" i="1" s="1"/>
  <c r="A63" i="1" s="1"/>
  <c r="A64" i="1" s="1"/>
  <c r="A65" i="1" s="1"/>
  <c r="A66" i="1" s="1"/>
  <c r="A67" i="1" s="1"/>
  <c r="A69" i="1" s="1"/>
  <c r="A70" i="1" s="1"/>
  <c r="A71" i="1" s="1"/>
  <c r="A72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2" i="1" s="1"/>
  <c r="A113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M6" i="1" l="1"/>
</calcChain>
</file>

<file path=xl/sharedStrings.xml><?xml version="1.0" encoding="utf-8"?>
<sst xmlns="http://schemas.openxmlformats.org/spreadsheetml/2006/main" count="774" uniqueCount="76">
  <si>
    <t>Sổ cái</t>
  </si>
  <si>
    <t>Năm</t>
  </si>
  <si>
    <t>Tên TK</t>
  </si>
  <si>
    <t>Số hiệu</t>
  </si>
  <si>
    <t>Tiền mặt</t>
  </si>
  <si>
    <t>STT</t>
  </si>
  <si>
    <t>Ngày/Tháng</t>
  </si>
  <si>
    <t>Diễn giải</t>
  </si>
  <si>
    <t>Số phát sinh</t>
  </si>
  <si>
    <t>Thu</t>
  </si>
  <si>
    <t>Chi</t>
  </si>
  <si>
    <t>Tây</t>
  </si>
  <si>
    <t>Âm</t>
  </si>
  <si>
    <t>Số dư đầu kỳ</t>
  </si>
  <si>
    <t>Ghi chú</t>
  </si>
  <si>
    <t>Thu nợ (Láng+Thúy)</t>
  </si>
  <si>
    <t>Thu nợ (Láng+Thúy+Sơn)</t>
  </si>
  <si>
    <t>Thu nợ (Thúy)</t>
  </si>
  <si>
    <t>Thu nợ (Thúy+Sơn)</t>
  </si>
  <si>
    <t>Tăng vốn</t>
  </si>
  <si>
    <t>Cho vay</t>
  </si>
  <si>
    <t>(40.000+30.000)</t>
  </si>
  <si>
    <t>(62.000+30.000)</t>
  </si>
  <si>
    <t>Tong</t>
  </si>
  <si>
    <t>Tay</t>
  </si>
  <si>
    <t>Am</t>
  </si>
  <si>
    <t>T2</t>
  </si>
  <si>
    <t>T3</t>
  </si>
  <si>
    <t>T4</t>
  </si>
  <si>
    <t>T5</t>
  </si>
  <si>
    <t>T6</t>
  </si>
  <si>
    <t>T7</t>
  </si>
  <si>
    <t>CN</t>
  </si>
  <si>
    <t>Ngay</t>
  </si>
  <si>
    <t>So Tien</t>
  </si>
  <si>
    <t>Thang 2</t>
  </si>
  <si>
    <t>Lang</t>
  </si>
  <si>
    <t>Thuy</t>
  </si>
  <si>
    <t>Son</t>
  </si>
  <si>
    <t>Hien nay</t>
  </si>
  <si>
    <t>Thu (Láng+Thúy+Sơn)</t>
  </si>
  <si>
    <t>Thu (Thúy+Sơn)</t>
  </si>
  <si>
    <t>Thu (Láng+Thúy)</t>
  </si>
  <si>
    <t>dvt: 1000d</t>
  </si>
  <si>
    <t>(77.000+30.000)</t>
  </si>
  <si>
    <t>20000 (17/3)</t>
  </si>
  <si>
    <t>Thu (Láng+Sơn)</t>
  </si>
  <si>
    <t>15000(18/3)</t>
  </si>
  <si>
    <t>Goc</t>
  </si>
  <si>
    <t>Lai</t>
  </si>
  <si>
    <t>Goc Thu</t>
  </si>
  <si>
    <t>Lai Thu</t>
  </si>
  <si>
    <t>Von Goc</t>
  </si>
  <si>
    <t>10000(27/3)</t>
  </si>
  <si>
    <t>(117.000+31.300)</t>
  </si>
  <si>
    <t>Thu (Thúy)</t>
  </si>
  <si>
    <t>Khach Trang</t>
  </si>
  <si>
    <t>Thu (Láng+Thúy+Sơn+KT)</t>
  </si>
  <si>
    <t>Thu (Láng+Sơn+KT)</t>
  </si>
  <si>
    <t>Thu (Láng+Thúy+KT)</t>
  </si>
  <si>
    <t>10000 (19/4)</t>
  </si>
  <si>
    <t xml:space="preserve">Ky 1: </t>
  </si>
  <si>
    <t>Ky 2:</t>
  </si>
  <si>
    <t>Gop</t>
  </si>
  <si>
    <t>Dung</t>
  </si>
  <si>
    <t>So Ngay</t>
  </si>
  <si>
    <t>Thu (Láng)</t>
  </si>
  <si>
    <t>Rut von</t>
  </si>
  <si>
    <t>67000+31300</t>
  </si>
  <si>
    <t>72050+31300</t>
  </si>
  <si>
    <t>Banh Mi</t>
  </si>
  <si>
    <t>So tien</t>
  </si>
  <si>
    <t>dvt: 1000</t>
  </si>
  <si>
    <t>Lai Dung</t>
  </si>
  <si>
    <t>102050+31300</t>
  </si>
  <si>
    <t>30000 (21/05/2017)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</si>
</sst>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/>
    <xf numFmtId="165" fontId="1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/>
    <xf numFmtId="0" fontId="0" fillId="0" borderId="14" xfId="0" applyBorder="1"/>
    <xf numFmtId="0" fontId="0" fillId="0" borderId="0" xfId="0" applyBorder="1" applyAlignment="1">
      <alignment horizontal="center"/>
    </xf>
    <xf numFmtId="0" fontId="0" fillId="0" borderId="16" xfId="0" applyBorder="1"/>
    <xf numFmtId="0" fontId="0" fillId="0" borderId="11" xfId="0" applyBorder="1"/>
    <xf numFmtId="0" fontId="4" fillId="0" borderId="1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4" fillId="0" borderId="4" xfId="0" applyFont="1" applyBorder="1"/>
    <xf numFmtId="0" fontId="4" fillId="0" borderId="0" xfId="0" applyFont="1"/>
    <xf numFmtId="0" fontId="4" fillId="0" borderId="9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15" xfId="0" applyFont="1" applyBorder="1"/>
    <xf numFmtId="0" fontId="4" fillId="0" borderId="0" xfId="0" applyFont="1" applyBorder="1" applyAlignment="1">
      <alignment horizontal="right"/>
    </xf>
    <xf numFmtId="0" fontId="4" fillId="0" borderId="12" xfId="0" applyFont="1" applyBorder="1"/>
    <xf numFmtId="0" fontId="4" fillId="0" borderId="13" xfId="0" applyFont="1" applyBorder="1"/>
    <xf numFmtId="0" fontId="4" fillId="0" borderId="6" xfId="0" applyFont="1" applyBorder="1"/>
    <xf numFmtId="0" fontId="4" fillId="0" borderId="7" xfId="0" applyFont="1" applyBorder="1"/>
    <xf numFmtId="164" fontId="4" fillId="0" borderId="0" xfId="0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6" xfId="0" applyFont="1" applyBorder="1"/>
    <xf numFmtId="0" fontId="4" fillId="0" borderId="11" xfId="0" applyFont="1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Border="1"/>
    <xf numFmtId="0" fontId="4" fillId="0" borderId="16" xfId="0" applyFont="1" applyFill="1" applyBorder="1"/>
    <xf numFmtId="14" fontId="0" fillId="0" borderId="0" xfId="0" applyNumberFormat="1" applyAlignment="1">
      <alignment horizontal="center"/>
    </xf>
    <xf numFmtId="0" fontId="0" fillId="0" borderId="13" xfId="0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"/>
  <sheetViews>
    <sheetView tabSelected="1" topLeftCell="A126" workbookViewId="0">
      <selection activeCell="C137" sqref="C137:C165"/>
    </sheetView>
  </sheetViews>
  <sheetFormatPr defaultRowHeight="15" x14ac:dyDescent="0.25"/>
  <cols>
    <col min="1" max="1" width="4.7109375" style="2" bestFit="1" customWidth="1"/>
    <col min="2" max="3" width="9.140625" style="5"/>
    <col min="4" max="8" width="9.140625" style="1"/>
    <col min="9" max="9" width="12.42578125" style="1" bestFit="1" customWidth="1"/>
    <col min="10" max="10" width="10.140625" style="1" bestFit="1" customWidth="1"/>
    <col min="11" max="11" width="14.140625" style="1" customWidth="1"/>
    <col min="12" max="12" width="14.28515625" style="1" customWidth="1"/>
    <col min="13" max="13" width="15.140625" style="1" customWidth="1"/>
    <col min="14" max="14" width="13.28515625" style="1" bestFit="1" customWidth="1"/>
    <col min="15" max="16384" width="9.140625" style="1"/>
  </cols>
  <sheetData>
    <row r="1" spans="1:17" ht="20.25" x14ac:dyDescent="0.3">
      <c r="G1" s="92" t="s">
        <v>0</v>
      </c>
      <c r="H1" s="90"/>
    </row>
    <row r="2" spans="1:17" x14ac:dyDescent="0.25">
      <c r="G2" s="1" t="s">
        <v>1</v>
      </c>
      <c r="H2" s="1">
        <v>2017</v>
      </c>
    </row>
    <row r="3" spans="1:17" x14ac:dyDescent="0.25">
      <c r="G3" s="1" t="s">
        <v>2</v>
      </c>
      <c r="H3" s="1" t="s">
        <v>4</v>
      </c>
    </row>
    <row r="4" spans="1:17" x14ac:dyDescent="0.25">
      <c r="G4" s="1" t="s">
        <v>3</v>
      </c>
      <c r="H4" s="1">
        <v>111</v>
      </c>
      <c r="K4" s="15" t="s">
        <v>43</v>
      </c>
    </row>
    <row r="5" spans="1:17" x14ac:dyDescent="0.25">
      <c r="A5" s="2" t="s">
        <v>5</v>
      </c>
      <c r="B5" s="93" t="s">
        <v>6</v>
      </c>
      <c r="C5" s="93"/>
      <c r="D5" s="90" t="s">
        <v>7</v>
      </c>
      <c r="E5" s="90"/>
      <c r="F5" s="90"/>
      <c r="G5" s="90"/>
      <c r="H5" s="90"/>
      <c r="I5" s="90" t="s">
        <v>8</v>
      </c>
      <c r="J5" s="90"/>
      <c r="K5" s="90" t="s">
        <v>14</v>
      </c>
      <c r="L5" s="90"/>
      <c r="M5" s="1" t="s">
        <v>23</v>
      </c>
    </row>
    <row r="6" spans="1:17" x14ac:dyDescent="0.25">
      <c r="B6" s="5" t="s">
        <v>11</v>
      </c>
      <c r="C6" s="5" t="s">
        <v>12</v>
      </c>
      <c r="D6" s="4"/>
      <c r="F6" s="4"/>
      <c r="G6" s="4"/>
      <c r="H6" s="4"/>
      <c r="I6" s="2" t="s">
        <v>9</v>
      </c>
      <c r="J6" s="2" t="s">
        <v>10</v>
      </c>
      <c r="M6" s="1">
        <f>SUM(N6:O6)</f>
        <v>74400</v>
      </c>
      <c r="N6" s="1">
        <f>Son!H3+Lang!I4+Thuy!I3+1800</f>
        <v>67400</v>
      </c>
      <c r="O6" s="1">
        <f>Son!I3+Lang!J4+Thuy!J3+180</f>
        <v>7000</v>
      </c>
    </row>
    <row r="7" spans="1:17" x14ac:dyDescent="0.25">
      <c r="D7" s="90" t="s">
        <v>13</v>
      </c>
      <c r="E7" s="90"/>
      <c r="F7" s="90"/>
      <c r="G7" s="90"/>
      <c r="H7" s="90"/>
      <c r="I7" s="91">
        <v>70000</v>
      </c>
      <c r="J7" s="91"/>
      <c r="K7" s="90" t="s">
        <v>21</v>
      </c>
      <c r="L7" s="90"/>
      <c r="M7" s="1" t="s">
        <v>39</v>
      </c>
      <c r="N7" s="1">
        <f>SUM(I8:I10013)-SUM(J8:J10013)</f>
        <v>6760</v>
      </c>
      <c r="Q7" s="1">
        <f>SUM(BM!$B3:$B100)</f>
        <v>600</v>
      </c>
    </row>
    <row r="8" spans="1:17" x14ac:dyDescent="0.25">
      <c r="A8" s="2">
        <v>1</v>
      </c>
      <c r="B8" s="5">
        <v>3.2</v>
      </c>
      <c r="C8" s="5">
        <v>7.1</v>
      </c>
      <c r="D8" s="90" t="s">
        <v>15</v>
      </c>
      <c r="E8" s="90"/>
      <c r="F8" s="90"/>
      <c r="G8" s="90"/>
      <c r="H8" s="90"/>
      <c r="I8" s="1">
        <v>320</v>
      </c>
      <c r="M8" s="1" t="s">
        <v>50</v>
      </c>
      <c r="N8" s="20">
        <f>SUM(Son!H9:Z9)+SUM(Lang!I10:Z10)+SUM(Thuy!I9:Z9)</f>
        <v>54666.666666666657</v>
      </c>
    </row>
    <row r="9" spans="1:17" x14ac:dyDescent="0.25">
      <c r="A9" s="2">
        <v>2</v>
      </c>
      <c r="B9" s="5">
        <v>4.2</v>
      </c>
      <c r="C9" s="5">
        <v>8.1</v>
      </c>
      <c r="D9" s="90" t="s">
        <v>16</v>
      </c>
      <c r="E9" s="90"/>
      <c r="F9" s="90"/>
      <c r="G9" s="90"/>
      <c r="H9" s="90"/>
      <c r="I9" s="1">
        <v>760</v>
      </c>
      <c r="M9" s="16" t="s">
        <v>51</v>
      </c>
      <c r="N9" s="20">
        <f>SUM(Son!H10:Z10)+SUM(Lang!I11:Z11)+SUM(Thuy!I10:Z10)</f>
        <v>17753.333333333336</v>
      </c>
    </row>
    <row r="10" spans="1:17" x14ac:dyDescent="0.25">
      <c r="A10" s="3">
        <v>3</v>
      </c>
      <c r="B10" s="5">
        <v>5.2</v>
      </c>
      <c r="C10" s="5">
        <v>9.1</v>
      </c>
      <c r="D10" s="90" t="s">
        <v>17</v>
      </c>
      <c r="E10" s="90"/>
      <c r="F10" s="90"/>
      <c r="G10" s="90"/>
      <c r="H10" s="90"/>
      <c r="I10" s="1">
        <v>110</v>
      </c>
      <c r="M10" s="1" t="s">
        <v>52</v>
      </c>
      <c r="N10" s="87">
        <f>102050+31300</f>
        <v>133350</v>
      </c>
    </row>
    <row r="11" spans="1:17" x14ac:dyDescent="0.25">
      <c r="A11" s="3">
        <v>4</v>
      </c>
      <c r="B11" s="5">
        <v>6.2</v>
      </c>
      <c r="C11" s="5">
        <v>10.1</v>
      </c>
      <c r="D11" s="90" t="s">
        <v>16</v>
      </c>
      <c r="E11" s="90"/>
      <c r="F11" s="90"/>
      <c r="G11" s="90"/>
      <c r="H11" s="90"/>
      <c r="I11" s="1">
        <v>970</v>
      </c>
    </row>
    <row r="12" spans="1:17" x14ac:dyDescent="0.25">
      <c r="A12" s="3">
        <v>5</v>
      </c>
      <c r="B12" s="5">
        <v>7.2</v>
      </c>
      <c r="C12" s="5">
        <v>11.1</v>
      </c>
      <c r="D12" s="90" t="s">
        <v>18</v>
      </c>
      <c r="E12" s="90"/>
      <c r="F12" s="90"/>
      <c r="G12" s="90"/>
      <c r="H12" s="90"/>
      <c r="I12" s="1">
        <v>330</v>
      </c>
    </row>
    <row r="13" spans="1:17" x14ac:dyDescent="0.25">
      <c r="A13" s="3">
        <v>6</v>
      </c>
      <c r="B13" s="5">
        <v>8.1999999999999993</v>
      </c>
      <c r="C13" s="5">
        <v>12.1</v>
      </c>
      <c r="D13" s="90" t="s">
        <v>18</v>
      </c>
      <c r="E13" s="90"/>
      <c r="F13" s="90"/>
      <c r="G13" s="90"/>
      <c r="H13" s="90"/>
      <c r="I13" s="1">
        <v>330</v>
      </c>
    </row>
    <row r="14" spans="1:17" x14ac:dyDescent="0.25">
      <c r="A14" s="3">
        <v>7</v>
      </c>
      <c r="B14" s="5">
        <v>9.1999999999999993</v>
      </c>
      <c r="C14" s="5">
        <v>13.1</v>
      </c>
      <c r="D14" s="90" t="s">
        <v>16</v>
      </c>
      <c r="E14" s="90"/>
      <c r="F14" s="90"/>
      <c r="G14" s="90"/>
      <c r="H14" s="90"/>
      <c r="I14" s="1">
        <v>1070</v>
      </c>
    </row>
    <row r="15" spans="1:17" x14ac:dyDescent="0.25">
      <c r="A15" s="3">
        <v>8</v>
      </c>
      <c r="B15" s="6">
        <v>9.1999999999999993</v>
      </c>
      <c r="C15" s="6">
        <v>13.1</v>
      </c>
      <c r="D15" s="90" t="s">
        <v>20</v>
      </c>
      <c r="E15" s="90"/>
      <c r="F15" s="90"/>
      <c r="G15" s="90"/>
      <c r="H15" s="90"/>
      <c r="J15" s="1">
        <v>2820</v>
      </c>
    </row>
    <row r="16" spans="1:17" x14ac:dyDescent="0.25">
      <c r="A16" s="3">
        <v>9</v>
      </c>
      <c r="B16" s="5">
        <v>10.199999999999999</v>
      </c>
      <c r="C16" s="5">
        <v>14.1</v>
      </c>
      <c r="D16" s="90"/>
      <c r="E16" s="90"/>
      <c r="F16" s="90"/>
      <c r="G16" s="90"/>
      <c r="H16" s="90"/>
      <c r="I16" s="1">
        <v>0</v>
      </c>
    </row>
    <row r="17" spans="1:12" x14ac:dyDescent="0.25">
      <c r="A17" s="3">
        <v>10</v>
      </c>
      <c r="B17" s="5">
        <v>11.2</v>
      </c>
      <c r="C17" s="5">
        <v>15.1</v>
      </c>
      <c r="D17" s="90"/>
      <c r="E17" s="90"/>
      <c r="F17" s="90"/>
      <c r="G17" s="90"/>
      <c r="H17" s="90"/>
      <c r="I17" s="1">
        <v>0</v>
      </c>
    </row>
    <row r="18" spans="1:12" x14ac:dyDescent="0.25">
      <c r="A18" s="3">
        <v>11</v>
      </c>
      <c r="B18" s="5">
        <v>12.2</v>
      </c>
      <c r="C18" s="5">
        <v>16.100000000000001</v>
      </c>
      <c r="D18" s="90" t="s">
        <v>16</v>
      </c>
      <c r="E18" s="90"/>
      <c r="F18" s="90"/>
      <c r="G18" s="90"/>
      <c r="H18" s="90"/>
      <c r="I18" s="1">
        <v>1080</v>
      </c>
    </row>
    <row r="19" spans="1:12" x14ac:dyDescent="0.25">
      <c r="A19" s="3">
        <v>12</v>
      </c>
      <c r="B19" s="6">
        <v>12.2</v>
      </c>
      <c r="C19" s="6">
        <v>16.100000000000001</v>
      </c>
      <c r="D19" s="90" t="s">
        <v>20</v>
      </c>
      <c r="E19" s="90"/>
      <c r="F19" s="90"/>
      <c r="G19" s="90"/>
      <c r="H19" s="90"/>
      <c r="J19" s="1">
        <v>2000</v>
      </c>
    </row>
    <row r="20" spans="1:12" x14ac:dyDescent="0.25">
      <c r="A20" s="3">
        <v>13</v>
      </c>
      <c r="B20" s="5">
        <v>13.2</v>
      </c>
      <c r="C20" s="5">
        <v>17.100000000000001</v>
      </c>
      <c r="D20" s="90" t="s">
        <v>19</v>
      </c>
      <c r="E20" s="90"/>
      <c r="F20" s="90"/>
      <c r="G20" s="90"/>
      <c r="H20" s="90"/>
      <c r="I20" s="8">
        <v>22000</v>
      </c>
      <c r="K20" s="90" t="s">
        <v>22</v>
      </c>
      <c r="L20" s="90"/>
    </row>
    <row r="21" spans="1:12" x14ac:dyDescent="0.25">
      <c r="A21" s="3">
        <v>14</v>
      </c>
      <c r="B21" s="5">
        <v>13.2</v>
      </c>
      <c r="C21" s="5">
        <v>17.100000000000001</v>
      </c>
      <c r="D21" s="90" t="s">
        <v>20</v>
      </c>
      <c r="E21" s="90"/>
      <c r="F21" s="90"/>
      <c r="G21" s="90"/>
      <c r="H21" s="90"/>
      <c r="J21" s="7">
        <v>22000</v>
      </c>
    </row>
    <row r="22" spans="1:12" x14ac:dyDescent="0.25">
      <c r="A22" s="3">
        <v>15</v>
      </c>
      <c r="B22" s="5">
        <v>13.2</v>
      </c>
      <c r="C22" s="5">
        <v>17.100000000000001</v>
      </c>
      <c r="D22" s="90" t="s">
        <v>15</v>
      </c>
      <c r="E22" s="90"/>
      <c r="F22" s="90"/>
      <c r="G22" s="90"/>
      <c r="H22" s="90"/>
      <c r="I22" s="1">
        <v>530</v>
      </c>
    </row>
    <row r="23" spans="1:12" x14ac:dyDescent="0.25">
      <c r="A23" s="3">
        <v>16</v>
      </c>
      <c r="B23" s="5">
        <v>14.2</v>
      </c>
      <c r="C23" s="5">
        <v>18.100000000000001</v>
      </c>
      <c r="D23" s="90" t="s">
        <v>16</v>
      </c>
      <c r="E23" s="90"/>
      <c r="F23" s="90"/>
      <c r="G23" s="90"/>
      <c r="H23" s="90"/>
      <c r="I23" s="1">
        <v>820</v>
      </c>
    </row>
    <row r="24" spans="1:12" x14ac:dyDescent="0.25">
      <c r="A24" s="3">
        <v>17</v>
      </c>
      <c r="B24" s="6">
        <v>15.2</v>
      </c>
      <c r="C24" s="6">
        <v>19.100000000000001</v>
      </c>
      <c r="D24" s="90"/>
      <c r="E24" s="90"/>
      <c r="F24" s="90"/>
      <c r="G24" s="90"/>
      <c r="H24" s="90"/>
      <c r="I24" s="1">
        <v>0</v>
      </c>
    </row>
    <row r="25" spans="1:12" x14ac:dyDescent="0.25">
      <c r="A25" s="3">
        <v>18</v>
      </c>
      <c r="B25" s="6">
        <v>16.2</v>
      </c>
      <c r="C25" s="6">
        <v>20.100000000000001</v>
      </c>
      <c r="D25" s="90" t="s">
        <v>16</v>
      </c>
      <c r="E25" s="90"/>
      <c r="F25" s="90"/>
      <c r="G25" s="90"/>
      <c r="H25" s="90"/>
      <c r="I25" s="1">
        <v>930</v>
      </c>
    </row>
    <row r="26" spans="1:12" x14ac:dyDescent="0.25">
      <c r="A26" s="3">
        <v>19</v>
      </c>
      <c r="B26" s="6">
        <v>17.2</v>
      </c>
      <c r="C26" s="6">
        <v>21.1</v>
      </c>
      <c r="D26" s="90" t="s">
        <v>16</v>
      </c>
      <c r="E26" s="90"/>
      <c r="F26" s="90"/>
      <c r="G26" s="90"/>
      <c r="H26" s="90"/>
      <c r="I26" s="1">
        <v>1530</v>
      </c>
    </row>
    <row r="27" spans="1:12" x14ac:dyDescent="0.25">
      <c r="A27" s="3">
        <v>20</v>
      </c>
      <c r="B27" s="6">
        <v>18.2</v>
      </c>
      <c r="C27" s="6">
        <v>22.1</v>
      </c>
      <c r="D27" s="90" t="s">
        <v>16</v>
      </c>
      <c r="E27" s="90"/>
      <c r="F27" s="90"/>
      <c r="G27" s="90"/>
      <c r="H27" s="90"/>
      <c r="I27" s="1">
        <v>820</v>
      </c>
    </row>
    <row r="28" spans="1:12" x14ac:dyDescent="0.25">
      <c r="A28" s="3">
        <v>21</v>
      </c>
      <c r="B28" s="6">
        <v>19.2</v>
      </c>
      <c r="C28" s="6">
        <v>23.1</v>
      </c>
      <c r="D28" s="90" t="s">
        <v>18</v>
      </c>
      <c r="E28" s="90"/>
      <c r="F28" s="90"/>
      <c r="G28" s="90"/>
      <c r="H28" s="90"/>
      <c r="I28" s="1">
        <v>610</v>
      </c>
    </row>
    <row r="29" spans="1:12" x14ac:dyDescent="0.25">
      <c r="A29" s="3">
        <v>22</v>
      </c>
      <c r="B29" s="6">
        <v>20.2</v>
      </c>
      <c r="C29" s="6">
        <v>24.1</v>
      </c>
      <c r="D29" s="90"/>
      <c r="E29" s="90"/>
      <c r="F29" s="90"/>
      <c r="G29" s="90"/>
      <c r="H29" s="90"/>
    </row>
    <row r="30" spans="1:12" x14ac:dyDescent="0.25">
      <c r="A30" s="3">
        <v>23</v>
      </c>
      <c r="B30" s="6">
        <v>21.2</v>
      </c>
      <c r="C30" s="6">
        <v>25.1</v>
      </c>
      <c r="D30" s="90" t="s">
        <v>40</v>
      </c>
      <c r="E30" s="90"/>
      <c r="F30" s="90"/>
      <c r="G30" s="90"/>
      <c r="H30" s="90"/>
      <c r="I30" s="1">
        <v>1850</v>
      </c>
    </row>
    <row r="31" spans="1:12" x14ac:dyDescent="0.25">
      <c r="A31" s="3">
        <f>A30+1</f>
        <v>24</v>
      </c>
      <c r="B31" s="6">
        <v>22.2</v>
      </c>
      <c r="C31" s="6">
        <v>26.1</v>
      </c>
      <c r="D31" s="90" t="s">
        <v>42</v>
      </c>
      <c r="E31" s="90"/>
      <c r="F31" s="90"/>
      <c r="G31" s="90"/>
      <c r="H31" s="90"/>
      <c r="I31" s="1">
        <v>320</v>
      </c>
    </row>
    <row r="32" spans="1:12" x14ac:dyDescent="0.25">
      <c r="A32" s="11">
        <f t="shared" ref="A32:A102" si="0">A31+1</f>
        <v>25</v>
      </c>
      <c r="B32" s="6">
        <v>23.2</v>
      </c>
      <c r="C32" s="6">
        <v>27.1</v>
      </c>
      <c r="D32" s="90" t="s">
        <v>40</v>
      </c>
      <c r="E32" s="90"/>
      <c r="F32" s="90"/>
      <c r="G32" s="90"/>
      <c r="H32" s="90"/>
      <c r="I32" s="1">
        <v>1110</v>
      </c>
    </row>
    <row r="33" spans="1:9" x14ac:dyDescent="0.25">
      <c r="A33" s="11">
        <f t="shared" si="0"/>
        <v>26</v>
      </c>
      <c r="B33" s="6">
        <v>24.2</v>
      </c>
      <c r="C33" s="6">
        <v>28.1</v>
      </c>
      <c r="D33" s="90" t="s">
        <v>40</v>
      </c>
      <c r="E33" s="90"/>
      <c r="F33" s="90"/>
      <c r="G33" s="90"/>
      <c r="H33" s="90"/>
      <c r="I33" s="1">
        <v>530</v>
      </c>
    </row>
    <row r="34" spans="1:9" x14ac:dyDescent="0.25">
      <c r="A34" s="11">
        <f t="shared" si="0"/>
        <v>27</v>
      </c>
      <c r="B34" s="6">
        <v>25.2</v>
      </c>
      <c r="C34" s="6">
        <v>29.1</v>
      </c>
      <c r="D34" s="90" t="s">
        <v>40</v>
      </c>
      <c r="E34" s="90"/>
      <c r="F34" s="90"/>
      <c r="G34" s="90"/>
      <c r="H34" s="90"/>
      <c r="I34" s="1">
        <v>1320</v>
      </c>
    </row>
    <row r="35" spans="1:9" x14ac:dyDescent="0.25">
      <c r="A35" s="11">
        <f t="shared" si="0"/>
        <v>28</v>
      </c>
      <c r="B35" s="6">
        <v>26.2</v>
      </c>
      <c r="C35" s="6">
        <v>1.2</v>
      </c>
      <c r="D35" s="90"/>
      <c r="E35" s="90"/>
      <c r="F35" s="90"/>
      <c r="G35" s="90"/>
      <c r="H35" s="90"/>
      <c r="I35" s="1">
        <v>0</v>
      </c>
    </row>
    <row r="36" spans="1:9" x14ac:dyDescent="0.25">
      <c r="A36" s="11">
        <f t="shared" si="0"/>
        <v>29</v>
      </c>
      <c r="B36" s="6">
        <v>27.2</v>
      </c>
      <c r="C36" s="6">
        <v>2.2000000000000002</v>
      </c>
      <c r="D36" s="90" t="s">
        <v>41</v>
      </c>
      <c r="E36" s="90"/>
      <c r="F36" s="90"/>
      <c r="G36" s="90"/>
      <c r="H36" s="90"/>
      <c r="I36" s="1">
        <v>720</v>
      </c>
    </row>
    <row r="37" spans="1:9" x14ac:dyDescent="0.25">
      <c r="A37" s="11">
        <f t="shared" si="0"/>
        <v>30</v>
      </c>
      <c r="B37" s="6">
        <v>28.2</v>
      </c>
      <c r="C37" s="13">
        <v>3.2</v>
      </c>
      <c r="D37" s="90" t="s">
        <v>40</v>
      </c>
      <c r="E37" s="90"/>
      <c r="F37" s="90"/>
      <c r="G37" s="90"/>
      <c r="H37" s="90"/>
      <c r="I37" s="1">
        <v>1740</v>
      </c>
    </row>
    <row r="38" spans="1:9" x14ac:dyDescent="0.25">
      <c r="A38" s="11">
        <f t="shared" si="0"/>
        <v>31</v>
      </c>
      <c r="B38" s="6">
        <v>1.3</v>
      </c>
      <c r="C38" s="14">
        <v>4.2</v>
      </c>
      <c r="D38" s="90" t="s">
        <v>40</v>
      </c>
      <c r="E38" s="90"/>
      <c r="F38" s="90"/>
      <c r="G38" s="90"/>
      <c r="H38" s="90"/>
      <c r="I38" s="1">
        <v>820</v>
      </c>
    </row>
    <row r="39" spans="1:9" x14ac:dyDescent="0.25">
      <c r="A39" s="11">
        <f t="shared" si="0"/>
        <v>32</v>
      </c>
      <c r="B39" s="6">
        <v>2.2999999999999998</v>
      </c>
      <c r="C39" s="14">
        <v>5.2</v>
      </c>
      <c r="D39" s="90" t="s">
        <v>40</v>
      </c>
      <c r="E39" s="90"/>
      <c r="F39" s="90"/>
      <c r="G39" s="90"/>
      <c r="H39" s="90"/>
      <c r="I39" s="1">
        <v>820</v>
      </c>
    </row>
    <row r="40" spans="1:9" x14ac:dyDescent="0.25">
      <c r="A40" s="11">
        <f t="shared" si="0"/>
        <v>33</v>
      </c>
      <c r="B40" s="14">
        <v>3.3</v>
      </c>
      <c r="C40" s="14">
        <v>6.2</v>
      </c>
      <c r="D40" s="90" t="s">
        <v>40</v>
      </c>
      <c r="E40" s="90"/>
      <c r="F40" s="90"/>
      <c r="G40" s="90"/>
      <c r="H40" s="90"/>
      <c r="I40" s="1">
        <v>820</v>
      </c>
    </row>
    <row r="41" spans="1:9" x14ac:dyDescent="0.25">
      <c r="A41" s="11">
        <f t="shared" si="0"/>
        <v>34</v>
      </c>
      <c r="B41" s="14">
        <v>4.3</v>
      </c>
      <c r="C41" s="14">
        <v>7.2</v>
      </c>
      <c r="D41" s="90" t="s">
        <v>40</v>
      </c>
      <c r="E41" s="90"/>
      <c r="F41" s="90"/>
      <c r="G41" s="90"/>
      <c r="H41" s="90"/>
      <c r="I41" s="1">
        <v>820</v>
      </c>
    </row>
    <row r="42" spans="1:9" x14ac:dyDescent="0.25">
      <c r="A42" s="11">
        <f t="shared" si="0"/>
        <v>35</v>
      </c>
      <c r="B42" s="14">
        <v>5.3</v>
      </c>
      <c r="C42" s="14">
        <v>8.1999999999999993</v>
      </c>
      <c r="D42" s="90" t="s">
        <v>40</v>
      </c>
      <c r="E42" s="90"/>
      <c r="F42" s="90"/>
      <c r="G42" s="90"/>
      <c r="H42" s="90"/>
      <c r="I42" s="1">
        <v>820</v>
      </c>
    </row>
    <row r="43" spans="1:9" x14ac:dyDescent="0.25">
      <c r="A43" s="11">
        <f t="shared" si="0"/>
        <v>36</v>
      </c>
      <c r="B43" s="14">
        <v>6.3</v>
      </c>
      <c r="C43" s="14">
        <v>9.1999999999999993</v>
      </c>
      <c r="D43" s="90" t="s">
        <v>40</v>
      </c>
      <c r="E43" s="90"/>
      <c r="F43" s="90"/>
      <c r="G43" s="90"/>
      <c r="H43" s="90"/>
      <c r="I43" s="1">
        <v>820</v>
      </c>
    </row>
    <row r="44" spans="1:9" x14ac:dyDescent="0.25">
      <c r="A44" s="11">
        <f t="shared" si="0"/>
        <v>37</v>
      </c>
      <c r="B44" s="14">
        <v>7.3</v>
      </c>
      <c r="C44" s="14">
        <v>10.199999999999999</v>
      </c>
      <c r="D44" s="90" t="s">
        <v>40</v>
      </c>
      <c r="E44" s="90"/>
      <c r="F44" s="90"/>
      <c r="G44" s="90"/>
      <c r="H44" s="90"/>
      <c r="I44" s="1">
        <v>820</v>
      </c>
    </row>
    <row r="45" spans="1:9" x14ac:dyDescent="0.25">
      <c r="A45" s="11">
        <f t="shared" si="0"/>
        <v>38</v>
      </c>
      <c r="B45" s="14">
        <v>8.3000000000000007</v>
      </c>
      <c r="C45" s="14">
        <v>11.2</v>
      </c>
      <c r="D45" s="90" t="s">
        <v>40</v>
      </c>
      <c r="E45" s="90"/>
      <c r="F45" s="90"/>
      <c r="G45" s="90"/>
      <c r="H45" s="90"/>
      <c r="I45" s="1">
        <v>820</v>
      </c>
    </row>
    <row r="46" spans="1:9" x14ac:dyDescent="0.25">
      <c r="A46" s="11">
        <f t="shared" si="0"/>
        <v>39</v>
      </c>
      <c r="B46" s="14">
        <v>9.3000000000000007</v>
      </c>
      <c r="C46" s="14">
        <v>12.2</v>
      </c>
      <c r="D46" s="90"/>
      <c r="E46" s="90"/>
      <c r="F46" s="90"/>
      <c r="G46" s="90"/>
      <c r="H46" s="90"/>
      <c r="I46" s="1">
        <v>0</v>
      </c>
    </row>
    <row r="47" spans="1:9" x14ac:dyDescent="0.25">
      <c r="A47" s="11">
        <f t="shared" si="0"/>
        <v>40</v>
      </c>
      <c r="B47" s="14">
        <v>10.3</v>
      </c>
      <c r="C47" s="14">
        <v>13.2</v>
      </c>
      <c r="D47" s="90" t="s">
        <v>40</v>
      </c>
      <c r="E47" s="90"/>
      <c r="F47" s="90"/>
      <c r="G47" s="90"/>
      <c r="H47" s="90"/>
      <c r="I47" s="1">
        <v>1640</v>
      </c>
    </row>
    <row r="48" spans="1:9" x14ac:dyDescent="0.25">
      <c r="A48" s="11">
        <f t="shared" si="0"/>
        <v>41</v>
      </c>
      <c r="B48" s="14">
        <v>11.3</v>
      </c>
      <c r="C48" s="14">
        <v>14.2</v>
      </c>
      <c r="D48" s="90" t="s">
        <v>40</v>
      </c>
      <c r="E48" s="90"/>
      <c r="F48" s="90"/>
      <c r="G48" s="90"/>
      <c r="H48" s="90"/>
      <c r="I48" s="1">
        <v>820</v>
      </c>
    </row>
    <row r="49" spans="1:12" x14ac:dyDescent="0.25">
      <c r="A49" s="11">
        <f t="shared" si="0"/>
        <v>42</v>
      </c>
      <c r="B49" s="14">
        <v>12.3</v>
      </c>
      <c r="C49" s="14">
        <v>15.2</v>
      </c>
      <c r="D49" s="90"/>
      <c r="E49" s="90"/>
      <c r="F49" s="90"/>
      <c r="G49" s="90"/>
      <c r="H49" s="90"/>
      <c r="I49" s="1">
        <v>0</v>
      </c>
    </row>
    <row r="50" spans="1:12" x14ac:dyDescent="0.25">
      <c r="A50" s="11">
        <f t="shared" si="0"/>
        <v>43</v>
      </c>
      <c r="B50" s="14">
        <v>13.3</v>
      </c>
      <c r="C50" s="14">
        <v>16.2</v>
      </c>
      <c r="D50" s="90" t="s">
        <v>40</v>
      </c>
      <c r="E50" s="90"/>
      <c r="F50" s="90"/>
      <c r="G50" s="90"/>
      <c r="H50" s="90"/>
      <c r="I50" s="1">
        <v>1640</v>
      </c>
    </row>
    <row r="51" spans="1:12" x14ac:dyDescent="0.25">
      <c r="A51" s="11">
        <f t="shared" si="0"/>
        <v>44</v>
      </c>
      <c r="B51" s="14">
        <v>14.3</v>
      </c>
      <c r="C51" s="14">
        <v>17.2</v>
      </c>
      <c r="D51" s="90" t="s">
        <v>41</v>
      </c>
      <c r="E51" s="90"/>
      <c r="F51" s="90"/>
      <c r="G51" s="90"/>
      <c r="H51" s="90"/>
      <c r="I51" s="1">
        <v>610</v>
      </c>
    </row>
    <row r="52" spans="1:12" x14ac:dyDescent="0.25">
      <c r="A52" s="11">
        <f t="shared" si="0"/>
        <v>45</v>
      </c>
      <c r="B52" s="14">
        <v>15.3</v>
      </c>
      <c r="C52" s="14">
        <v>18.2</v>
      </c>
      <c r="D52" s="90" t="s">
        <v>40</v>
      </c>
      <c r="E52" s="90"/>
      <c r="F52" s="90"/>
      <c r="G52" s="90"/>
      <c r="H52" s="90"/>
      <c r="I52" s="1">
        <v>1030</v>
      </c>
    </row>
    <row r="53" spans="1:12" x14ac:dyDescent="0.25">
      <c r="A53" s="11">
        <f t="shared" si="0"/>
        <v>46</v>
      </c>
      <c r="B53" s="14">
        <v>16.3</v>
      </c>
      <c r="C53" s="14">
        <v>19.2</v>
      </c>
      <c r="D53" s="90" t="s">
        <v>40</v>
      </c>
      <c r="E53" s="90"/>
      <c r="F53" s="90"/>
      <c r="G53" s="90"/>
      <c r="H53" s="90"/>
      <c r="I53" s="1">
        <v>820</v>
      </c>
    </row>
    <row r="54" spans="1:12" x14ac:dyDescent="0.25">
      <c r="A54" s="11">
        <f>A53+1</f>
        <v>47</v>
      </c>
      <c r="B54" s="14">
        <v>17.3</v>
      </c>
      <c r="C54" s="14">
        <v>20.2</v>
      </c>
      <c r="D54" s="90" t="s">
        <v>20</v>
      </c>
      <c r="E54" s="90"/>
      <c r="F54" s="90"/>
      <c r="G54" s="90"/>
      <c r="H54" s="90"/>
      <c r="J54" s="1">
        <v>20000</v>
      </c>
    </row>
    <row r="55" spans="1:12" x14ac:dyDescent="0.25">
      <c r="A55" s="17"/>
      <c r="B55" s="18">
        <v>17.3</v>
      </c>
      <c r="C55" s="18">
        <v>20.2</v>
      </c>
      <c r="D55" s="90" t="s">
        <v>40</v>
      </c>
      <c r="E55" s="90"/>
      <c r="F55" s="90"/>
      <c r="G55" s="90"/>
      <c r="H55" s="90"/>
      <c r="I55" s="1">
        <v>820</v>
      </c>
    </row>
    <row r="56" spans="1:12" x14ac:dyDescent="0.25">
      <c r="A56" s="11">
        <f>A54+1</f>
        <v>48</v>
      </c>
      <c r="B56" s="14">
        <v>18.3</v>
      </c>
      <c r="C56" s="14">
        <v>21.2</v>
      </c>
      <c r="D56" s="90" t="s">
        <v>19</v>
      </c>
      <c r="E56" s="90"/>
      <c r="F56" s="90"/>
      <c r="G56" s="90"/>
      <c r="H56" s="90"/>
      <c r="I56" s="1">
        <v>15000</v>
      </c>
      <c r="K56" s="90" t="s">
        <v>44</v>
      </c>
      <c r="L56" s="90"/>
    </row>
    <row r="57" spans="1:12" x14ac:dyDescent="0.25">
      <c r="A57" s="17"/>
      <c r="B57" s="18">
        <v>18.3</v>
      </c>
      <c r="C57" s="18">
        <v>21.2</v>
      </c>
      <c r="D57" s="90" t="s">
        <v>20</v>
      </c>
      <c r="E57" s="90"/>
      <c r="F57" s="90"/>
      <c r="G57" s="90"/>
      <c r="H57" s="90"/>
      <c r="J57" s="1">
        <v>15000</v>
      </c>
    </row>
    <row r="58" spans="1:12" x14ac:dyDescent="0.25">
      <c r="A58" s="17"/>
      <c r="B58" s="18">
        <v>18.3</v>
      </c>
      <c r="C58" s="18">
        <v>21.2</v>
      </c>
      <c r="D58" s="90" t="s">
        <v>40</v>
      </c>
      <c r="E58" s="90"/>
      <c r="F58" s="90"/>
      <c r="G58" s="90"/>
      <c r="H58" s="90"/>
      <c r="I58" s="1">
        <v>860</v>
      </c>
    </row>
    <row r="59" spans="1:12" x14ac:dyDescent="0.25">
      <c r="A59" s="11">
        <f>A56+1</f>
        <v>49</v>
      </c>
      <c r="B59" s="14">
        <v>19.3</v>
      </c>
      <c r="C59" s="14">
        <v>22.2</v>
      </c>
      <c r="D59" s="90" t="s">
        <v>40</v>
      </c>
      <c r="E59" s="90"/>
      <c r="F59" s="90"/>
      <c r="G59" s="90"/>
      <c r="H59" s="90"/>
      <c r="I59" s="1">
        <v>890</v>
      </c>
    </row>
    <row r="60" spans="1:12" x14ac:dyDescent="0.25">
      <c r="A60" s="11">
        <f t="shared" si="0"/>
        <v>50</v>
      </c>
      <c r="B60" s="14">
        <v>20.3</v>
      </c>
      <c r="C60" s="14">
        <v>23.2</v>
      </c>
      <c r="D60" s="90" t="s">
        <v>40</v>
      </c>
      <c r="E60" s="90"/>
      <c r="F60" s="90"/>
      <c r="G60" s="90"/>
      <c r="H60" s="90"/>
      <c r="I60" s="1">
        <v>890</v>
      </c>
    </row>
    <row r="61" spans="1:12" x14ac:dyDescent="0.25">
      <c r="A61" s="11">
        <f>A60+1</f>
        <v>51</v>
      </c>
      <c r="B61" s="14">
        <v>21.3</v>
      </c>
      <c r="C61" s="14">
        <v>24.2</v>
      </c>
      <c r="D61" s="90" t="s">
        <v>46</v>
      </c>
      <c r="E61" s="90"/>
      <c r="F61" s="90"/>
      <c r="G61" s="90"/>
      <c r="H61" s="90"/>
      <c r="I61" s="1">
        <v>750</v>
      </c>
    </row>
    <row r="62" spans="1:12" x14ac:dyDescent="0.25">
      <c r="A62" s="11">
        <f t="shared" si="0"/>
        <v>52</v>
      </c>
      <c r="B62" s="14">
        <v>22.3</v>
      </c>
      <c r="C62" s="14">
        <v>25.2</v>
      </c>
      <c r="D62" s="90" t="s">
        <v>40</v>
      </c>
      <c r="E62" s="90"/>
      <c r="F62" s="90"/>
      <c r="G62" s="90"/>
      <c r="H62" s="90"/>
      <c r="I62" s="1">
        <v>1030</v>
      </c>
    </row>
    <row r="63" spans="1:12" x14ac:dyDescent="0.25">
      <c r="A63" s="11">
        <f t="shared" si="0"/>
        <v>53</v>
      </c>
      <c r="B63" s="14">
        <v>23.3</v>
      </c>
      <c r="C63" s="14">
        <v>26.2</v>
      </c>
      <c r="D63" s="90" t="s">
        <v>40</v>
      </c>
      <c r="E63" s="90"/>
      <c r="F63" s="90"/>
      <c r="G63" s="90"/>
      <c r="H63" s="90"/>
      <c r="I63" s="1">
        <v>890</v>
      </c>
    </row>
    <row r="64" spans="1:12" x14ac:dyDescent="0.25">
      <c r="A64" s="11">
        <f t="shared" si="0"/>
        <v>54</v>
      </c>
      <c r="B64" s="14">
        <v>24.3</v>
      </c>
      <c r="C64" s="14">
        <v>27.2</v>
      </c>
      <c r="D64" s="90" t="s">
        <v>40</v>
      </c>
      <c r="E64" s="90"/>
      <c r="F64" s="90"/>
      <c r="G64" s="90"/>
      <c r="H64" s="90"/>
      <c r="I64" s="1">
        <v>890</v>
      </c>
    </row>
    <row r="65" spans="1:11" x14ac:dyDescent="0.25">
      <c r="A65" s="11">
        <f t="shared" si="0"/>
        <v>55</v>
      </c>
      <c r="B65" s="14">
        <v>25.3</v>
      </c>
      <c r="C65" s="14">
        <v>28.2</v>
      </c>
      <c r="D65" s="90" t="s">
        <v>40</v>
      </c>
      <c r="E65" s="90"/>
      <c r="F65" s="90"/>
      <c r="G65" s="90"/>
      <c r="H65" s="90"/>
      <c r="I65" s="1">
        <v>890</v>
      </c>
    </row>
    <row r="66" spans="1:11" x14ac:dyDescent="0.25">
      <c r="A66" s="11">
        <f t="shared" si="0"/>
        <v>56</v>
      </c>
      <c r="B66" s="14">
        <v>26.3</v>
      </c>
      <c r="C66" s="14">
        <v>29.2</v>
      </c>
      <c r="D66" s="90" t="s">
        <v>40</v>
      </c>
      <c r="E66" s="90"/>
      <c r="F66" s="90"/>
      <c r="G66" s="90"/>
      <c r="H66" s="90"/>
      <c r="I66" s="1">
        <v>890</v>
      </c>
    </row>
    <row r="67" spans="1:11" x14ac:dyDescent="0.25">
      <c r="A67" s="11">
        <f>A66+1</f>
        <v>57</v>
      </c>
      <c r="B67" s="14">
        <v>27.3</v>
      </c>
      <c r="C67" s="14">
        <v>30.2</v>
      </c>
      <c r="D67" s="90" t="s">
        <v>46</v>
      </c>
      <c r="E67" s="90"/>
      <c r="F67" s="90"/>
      <c r="G67" s="90"/>
      <c r="H67" s="90"/>
      <c r="I67" s="1">
        <v>750</v>
      </c>
    </row>
    <row r="68" spans="1:11" x14ac:dyDescent="0.25">
      <c r="A68" s="21"/>
      <c r="B68" s="22">
        <v>27.3</v>
      </c>
      <c r="C68" s="22">
        <v>30.2</v>
      </c>
      <c r="D68" s="90" t="s">
        <v>20</v>
      </c>
      <c r="E68" s="90"/>
      <c r="F68" s="90"/>
      <c r="G68" s="90"/>
      <c r="H68" s="90"/>
      <c r="J68" s="1">
        <v>10000</v>
      </c>
    </row>
    <row r="69" spans="1:11" x14ac:dyDescent="0.25">
      <c r="A69" s="11">
        <f>A67+1</f>
        <v>58</v>
      </c>
      <c r="B69" s="14">
        <v>28.3</v>
      </c>
      <c r="C69" s="5">
        <v>1.3</v>
      </c>
      <c r="D69" s="90" t="s">
        <v>46</v>
      </c>
      <c r="E69" s="90"/>
      <c r="F69" s="90"/>
      <c r="G69" s="90"/>
      <c r="H69" s="90"/>
      <c r="I69" s="1">
        <v>770</v>
      </c>
    </row>
    <row r="70" spans="1:11" x14ac:dyDescent="0.25">
      <c r="A70" s="11">
        <f t="shared" si="0"/>
        <v>59</v>
      </c>
      <c r="B70" s="14">
        <v>29.3</v>
      </c>
      <c r="C70" s="5">
        <v>2.2999999999999998</v>
      </c>
      <c r="D70" s="90" t="s">
        <v>40</v>
      </c>
      <c r="E70" s="90"/>
      <c r="F70" s="90"/>
      <c r="G70" s="90"/>
      <c r="H70" s="90"/>
      <c r="I70" s="1">
        <f>420+770</f>
        <v>1190</v>
      </c>
    </row>
    <row r="71" spans="1:11" x14ac:dyDescent="0.25">
      <c r="A71" s="11">
        <f t="shared" si="0"/>
        <v>60</v>
      </c>
      <c r="B71" s="14">
        <v>30.3</v>
      </c>
      <c r="C71" s="19">
        <v>3.3</v>
      </c>
      <c r="D71" s="90" t="s">
        <v>41</v>
      </c>
      <c r="E71" s="90"/>
      <c r="F71" s="90"/>
      <c r="G71" s="90"/>
      <c r="H71" s="90"/>
      <c r="I71" s="1">
        <v>680</v>
      </c>
    </row>
    <row r="72" spans="1:11" x14ac:dyDescent="0.25">
      <c r="A72" s="11">
        <f t="shared" si="0"/>
        <v>61</v>
      </c>
      <c r="B72" s="14">
        <v>31.3</v>
      </c>
      <c r="C72" s="19">
        <v>4.3</v>
      </c>
      <c r="D72" s="90" t="s">
        <v>40</v>
      </c>
      <c r="E72" s="90"/>
      <c r="F72" s="90"/>
      <c r="G72" s="90"/>
      <c r="H72" s="90"/>
      <c r="I72" s="1">
        <v>1140</v>
      </c>
    </row>
    <row r="73" spans="1:11" x14ac:dyDescent="0.25">
      <c r="A73" s="23"/>
      <c r="B73" s="24">
        <v>31.3</v>
      </c>
      <c r="C73" s="24">
        <v>4.3</v>
      </c>
      <c r="D73" s="90" t="s">
        <v>20</v>
      </c>
      <c r="E73" s="90"/>
      <c r="F73" s="90"/>
      <c r="G73" s="90"/>
      <c r="H73" s="90"/>
      <c r="J73" s="1">
        <v>50000</v>
      </c>
    </row>
    <row r="74" spans="1:11" x14ac:dyDescent="0.25">
      <c r="A74" s="23"/>
      <c r="B74" s="24">
        <v>31.3</v>
      </c>
      <c r="C74" s="24">
        <v>4.3</v>
      </c>
      <c r="D74" s="90" t="s">
        <v>19</v>
      </c>
      <c r="E74" s="90"/>
      <c r="F74" s="90"/>
      <c r="G74" s="90"/>
      <c r="H74" s="90"/>
      <c r="I74" s="1">
        <v>41300</v>
      </c>
      <c r="K74" s="1" t="s">
        <v>54</v>
      </c>
    </row>
    <row r="75" spans="1:11" x14ac:dyDescent="0.25">
      <c r="A75" s="11">
        <f>A72+1</f>
        <v>62</v>
      </c>
      <c r="B75" s="5">
        <v>1.4</v>
      </c>
      <c r="C75" s="19">
        <v>5.3</v>
      </c>
      <c r="D75" s="90" t="s">
        <v>55</v>
      </c>
      <c r="E75" s="90"/>
      <c r="F75" s="90"/>
      <c r="G75" s="90"/>
      <c r="H75" s="90"/>
      <c r="I75" s="1">
        <v>140</v>
      </c>
    </row>
    <row r="76" spans="1:11" x14ac:dyDescent="0.25">
      <c r="A76" s="11">
        <f t="shared" si="0"/>
        <v>63</v>
      </c>
      <c r="B76" s="5">
        <v>2.4</v>
      </c>
      <c r="C76" s="19">
        <v>6.3</v>
      </c>
      <c r="D76" s="90" t="s">
        <v>40</v>
      </c>
      <c r="E76" s="90"/>
      <c r="F76" s="90"/>
      <c r="G76" s="90"/>
      <c r="H76" s="90"/>
      <c r="I76" s="1">
        <v>1680</v>
      </c>
    </row>
    <row r="77" spans="1:11" x14ac:dyDescent="0.25">
      <c r="A77" s="11">
        <f t="shared" si="0"/>
        <v>64</v>
      </c>
      <c r="B77" s="19">
        <v>3.4</v>
      </c>
      <c r="C77" s="19">
        <v>7.3</v>
      </c>
      <c r="D77" s="90" t="s">
        <v>57</v>
      </c>
      <c r="E77" s="90"/>
      <c r="F77" s="90"/>
      <c r="G77" s="90"/>
      <c r="H77" s="90"/>
      <c r="I77" s="1">
        <v>3910</v>
      </c>
    </row>
    <row r="78" spans="1:11" x14ac:dyDescent="0.25">
      <c r="A78" s="11">
        <f t="shared" si="0"/>
        <v>65</v>
      </c>
      <c r="B78" s="19">
        <v>4.4000000000000004</v>
      </c>
      <c r="C78" s="19">
        <v>8.3000000000000007</v>
      </c>
      <c r="D78" s="90" t="s">
        <v>40</v>
      </c>
      <c r="E78" s="90"/>
      <c r="F78" s="90"/>
      <c r="G78" s="90"/>
      <c r="H78" s="90"/>
      <c r="I78" s="1">
        <v>910</v>
      </c>
    </row>
    <row r="79" spans="1:11" x14ac:dyDescent="0.25">
      <c r="A79" s="11">
        <f t="shared" si="0"/>
        <v>66</v>
      </c>
      <c r="B79" s="19">
        <v>5.4</v>
      </c>
      <c r="C79" s="19">
        <v>9.3000000000000007</v>
      </c>
      <c r="D79" s="90" t="s">
        <v>41</v>
      </c>
      <c r="E79" s="90"/>
      <c r="F79" s="90"/>
      <c r="G79" s="90"/>
      <c r="H79" s="90"/>
      <c r="I79" s="1">
        <v>680</v>
      </c>
    </row>
    <row r="80" spans="1:11" x14ac:dyDescent="0.25">
      <c r="A80" s="11">
        <f t="shared" si="0"/>
        <v>67</v>
      </c>
      <c r="B80" s="19">
        <v>6.4</v>
      </c>
      <c r="C80" s="19">
        <v>10.3</v>
      </c>
      <c r="D80" s="90" t="s">
        <v>40</v>
      </c>
      <c r="E80" s="90"/>
      <c r="F80" s="90"/>
      <c r="G80" s="90"/>
      <c r="H80" s="90"/>
      <c r="I80" s="1">
        <v>910</v>
      </c>
    </row>
    <row r="81" spans="1:10" x14ac:dyDescent="0.25">
      <c r="A81" s="11">
        <f t="shared" si="0"/>
        <v>68</v>
      </c>
      <c r="B81" s="19">
        <v>7.4</v>
      </c>
      <c r="C81" s="19">
        <v>11.3</v>
      </c>
      <c r="D81" s="90" t="s">
        <v>40</v>
      </c>
      <c r="E81" s="90"/>
      <c r="F81" s="90"/>
      <c r="G81" s="90"/>
      <c r="H81" s="90"/>
      <c r="I81" s="1">
        <v>5150</v>
      </c>
    </row>
    <row r="82" spans="1:10" x14ac:dyDescent="0.25">
      <c r="A82" s="11">
        <f t="shared" si="0"/>
        <v>69</v>
      </c>
      <c r="B82" s="19">
        <v>8.4</v>
      </c>
      <c r="C82" s="19">
        <v>12.3</v>
      </c>
      <c r="D82" s="90" t="s">
        <v>40</v>
      </c>
      <c r="E82" s="90"/>
      <c r="F82" s="90"/>
      <c r="G82" s="90"/>
      <c r="H82" s="90"/>
      <c r="I82" s="1">
        <v>910</v>
      </c>
    </row>
    <row r="83" spans="1:10" x14ac:dyDescent="0.25">
      <c r="A83" s="11">
        <f t="shared" si="0"/>
        <v>70</v>
      </c>
      <c r="B83" s="19">
        <v>9.4</v>
      </c>
      <c r="C83" s="19">
        <v>13.3</v>
      </c>
      <c r="D83" s="90" t="s">
        <v>40</v>
      </c>
      <c r="E83" s="90"/>
      <c r="F83" s="90"/>
      <c r="G83" s="90"/>
      <c r="H83" s="90"/>
      <c r="I83" s="1">
        <v>910</v>
      </c>
    </row>
    <row r="84" spans="1:10" x14ac:dyDescent="0.25">
      <c r="A84" s="11">
        <f t="shared" si="0"/>
        <v>71</v>
      </c>
      <c r="B84" s="19">
        <v>10.4</v>
      </c>
      <c r="C84" s="19">
        <v>14.3</v>
      </c>
      <c r="D84" s="90" t="s">
        <v>41</v>
      </c>
      <c r="E84" s="90"/>
      <c r="F84" s="90"/>
      <c r="G84" s="90"/>
      <c r="H84" s="90"/>
      <c r="I84" s="1">
        <v>680</v>
      </c>
    </row>
    <row r="85" spans="1:10" x14ac:dyDescent="0.25">
      <c r="A85" s="11">
        <f t="shared" si="0"/>
        <v>72</v>
      </c>
      <c r="B85" s="19">
        <v>11.4</v>
      </c>
      <c r="C85" s="19">
        <v>15.3</v>
      </c>
      <c r="D85" s="90" t="s">
        <v>58</v>
      </c>
      <c r="E85" s="90"/>
      <c r="F85" s="90"/>
      <c r="G85" s="90"/>
      <c r="H85" s="90"/>
      <c r="I85" s="1">
        <v>5000</v>
      </c>
    </row>
    <row r="86" spans="1:10" x14ac:dyDescent="0.25">
      <c r="A86" s="11">
        <f t="shared" si="0"/>
        <v>73</v>
      </c>
      <c r="B86" s="19">
        <v>12.4</v>
      </c>
      <c r="C86" s="19">
        <v>16.3</v>
      </c>
      <c r="D86" s="90" t="s">
        <v>40</v>
      </c>
      <c r="E86" s="90"/>
      <c r="F86" s="90"/>
      <c r="G86" s="90"/>
      <c r="H86" s="90"/>
      <c r="I86" s="1">
        <f>540+230+280</f>
        <v>1050</v>
      </c>
    </row>
    <row r="87" spans="1:10" x14ac:dyDescent="0.25">
      <c r="A87" s="11">
        <f t="shared" si="0"/>
        <v>74</v>
      </c>
      <c r="B87" s="19">
        <v>13.4</v>
      </c>
      <c r="C87" s="19">
        <v>17.3</v>
      </c>
      <c r="D87" s="90" t="s">
        <v>40</v>
      </c>
      <c r="E87" s="90"/>
      <c r="F87" s="90"/>
      <c r="G87" s="90"/>
      <c r="H87" s="90"/>
      <c r="I87" s="1">
        <v>910</v>
      </c>
    </row>
    <row r="88" spans="1:10" x14ac:dyDescent="0.25">
      <c r="A88" s="11">
        <f t="shared" si="0"/>
        <v>75</v>
      </c>
      <c r="B88" s="19">
        <v>14.4</v>
      </c>
      <c r="C88" s="19">
        <v>18.3</v>
      </c>
      <c r="D88" s="90" t="s">
        <v>40</v>
      </c>
      <c r="E88" s="90"/>
      <c r="F88" s="90"/>
      <c r="G88" s="90"/>
      <c r="H88" s="90"/>
      <c r="I88" s="1">
        <v>910</v>
      </c>
    </row>
    <row r="89" spans="1:10" x14ac:dyDescent="0.25">
      <c r="A89" s="11">
        <f t="shared" si="0"/>
        <v>76</v>
      </c>
      <c r="B89" s="19">
        <v>15.4</v>
      </c>
      <c r="C89" s="19">
        <v>19.3</v>
      </c>
      <c r="D89" s="90" t="s">
        <v>41</v>
      </c>
      <c r="E89" s="90"/>
      <c r="F89" s="90"/>
      <c r="G89" s="90"/>
      <c r="H89" s="90"/>
      <c r="I89" s="1">
        <f>540+140</f>
        <v>680</v>
      </c>
    </row>
    <row r="90" spans="1:10" x14ac:dyDescent="0.25">
      <c r="A90" s="11">
        <f t="shared" si="0"/>
        <v>77</v>
      </c>
      <c r="B90" s="19">
        <v>16.399999999999999</v>
      </c>
      <c r="C90" s="19">
        <v>20.3</v>
      </c>
      <c r="D90" s="90" t="s">
        <v>59</v>
      </c>
      <c r="E90" s="90"/>
      <c r="F90" s="90"/>
      <c r="G90" s="90"/>
      <c r="H90" s="90"/>
      <c r="I90" s="1">
        <v>5600</v>
      </c>
    </row>
    <row r="91" spans="1:10" x14ac:dyDescent="0.25">
      <c r="A91" s="11">
        <f t="shared" si="0"/>
        <v>78</v>
      </c>
      <c r="B91" s="19">
        <v>17.399999999999999</v>
      </c>
      <c r="C91" s="19">
        <v>21.3</v>
      </c>
      <c r="D91" s="90" t="s">
        <v>42</v>
      </c>
      <c r="E91" s="90"/>
      <c r="F91" s="90"/>
      <c r="G91" s="90"/>
      <c r="H91" s="90"/>
      <c r="I91" s="1">
        <v>370</v>
      </c>
    </row>
    <row r="92" spans="1:10" x14ac:dyDescent="0.25">
      <c r="A92" s="11">
        <f>A91+1</f>
        <v>79</v>
      </c>
      <c r="B92" s="19">
        <v>18.399999999999999</v>
      </c>
      <c r="C92" s="19">
        <v>22.3</v>
      </c>
      <c r="D92" s="90" t="s">
        <v>42</v>
      </c>
      <c r="E92" s="90"/>
      <c r="F92" s="90"/>
      <c r="G92" s="90"/>
      <c r="H92" s="90"/>
      <c r="I92" s="1">
        <v>370</v>
      </c>
    </row>
    <row r="93" spans="1:10" x14ac:dyDescent="0.25">
      <c r="A93" s="26"/>
      <c r="B93" s="27">
        <v>18.399999999999999</v>
      </c>
      <c r="C93" s="27">
        <v>22.3</v>
      </c>
      <c r="D93" s="90" t="s">
        <v>20</v>
      </c>
      <c r="E93" s="90"/>
      <c r="F93" s="90"/>
      <c r="G93" s="90"/>
      <c r="H93" s="90"/>
      <c r="J93" s="1">
        <v>13400</v>
      </c>
    </row>
    <row r="94" spans="1:10" x14ac:dyDescent="0.25">
      <c r="A94" s="11">
        <f>A92+1</f>
        <v>80</v>
      </c>
      <c r="B94" s="19">
        <v>19.399999999999999</v>
      </c>
      <c r="C94" s="19">
        <v>23.3</v>
      </c>
      <c r="D94" s="90" t="s">
        <v>40</v>
      </c>
      <c r="E94" s="90"/>
      <c r="F94" s="90"/>
      <c r="G94" s="90"/>
      <c r="H94" s="90"/>
      <c r="I94" s="1">
        <v>890</v>
      </c>
    </row>
    <row r="95" spans="1:10" x14ac:dyDescent="0.25">
      <c r="A95" s="11">
        <f t="shared" si="0"/>
        <v>81</v>
      </c>
      <c r="B95" s="19">
        <v>20.399999999999999</v>
      </c>
      <c r="C95" s="19">
        <v>24.3</v>
      </c>
      <c r="D95" s="90" t="s">
        <v>57</v>
      </c>
      <c r="E95" s="90"/>
      <c r="F95" s="90"/>
      <c r="G95" s="90"/>
      <c r="H95" s="90"/>
      <c r="I95" s="1">
        <f>890+35500</f>
        <v>36390</v>
      </c>
    </row>
    <row r="96" spans="1:10" x14ac:dyDescent="0.25">
      <c r="A96" s="11">
        <f t="shared" si="0"/>
        <v>82</v>
      </c>
      <c r="B96" s="19">
        <v>21.4</v>
      </c>
      <c r="C96" s="19">
        <v>25.3</v>
      </c>
      <c r="D96" s="90" t="s">
        <v>40</v>
      </c>
      <c r="E96" s="90"/>
      <c r="F96" s="90"/>
      <c r="G96" s="90"/>
      <c r="H96" s="90"/>
      <c r="I96" s="1">
        <v>890</v>
      </c>
    </row>
    <row r="97" spans="1:11" x14ac:dyDescent="0.25">
      <c r="A97" s="11">
        <f t="shared" si="0"/>
        <v>83</v>
      </c>
      <c r="B97" s="19">
        <v>22.4</v>
      </c>
      <c r="C97" s="19">
        <v>26.3</v>
      </c>
      <c r="D97" s="90" t="s">
        <v>40</v>
      </c>
      <c r="E97" s="90"/>
      <c r="F97" s="90"/>
      <c r="G97" s="90"/>
      <c r="H97" s="90"/>
      <c r="I97" s="1">
        <v>890</v>
      </c>
    </row>
    <row r="98" spans="1:11" x14ac:dyDescent="0.25">
      <c r="A98" s="11">
        <f t="shared" si="0"/>
        <v>84</v>
      </c>
      <c r="B98" s="19">
        <v>23.4</v>
      </c>
      <c r="C98" s="19">
        <v>27.3</v>
      </c>
      <c r="D98" s="90" t="s">
        <v>40</v>
      </c>
      <c r="E98" s="90"/>
      <c r="F98" s="90"/>
      <c r="G98" s="90"/>
      <c r="H98" s="90"/>
      <c r="I98" s="1">
        <v>890</v>
      </c>
    </row>
    <row r="99" spans="1:11" x14ac:dyDescent="0.25">
      <c r="A99" s="11">
        <f t="shared" si="0"/>
        <v>85</v>
      </c>
      <c r="B99" s="19">
        <v>24.4</v>
      </c>
      <c r="C99" s="19">
        <v>28.3</v>
      </c>
      <c r="D99" s="90" t="s">
        <v>55</v>
      </c>
      <c r="E99" s="90"/>
      <c r="F99" s="90"/>
      <c r="G99" s="90"/>
      <c r="H99" s="90"/>
      <c r="I99" s="1">
        <v>140</v>
      </c>
    </row>
    <row r="100" spans="1:11" x14ac:dyDescent="0.25">
      <c r="A100" s="11">
        <f t="shared" si="0"/>
        <v>86</v>
      </c>
      <c r="B100" s="19">
        <v>25.4</v>
      </c>
      <c r="C100" s="19">
        <v>29.3</v>
      </c>
      <c r="D100" s="90" t="s">
        <v>42</v>
      </c>
      <c r="E100" s="90"/>
      <c r="F100" s="90"/>
      <c r="G100" s="90"/>
      <c r="H100" s="90"/>
      <c r="I100" s="1">
        <f>460+140</f>
        <v>600</v>
      </c>
    </row>
    <row r="101" spans="1:11" x14ac:dyDescent="0.25">
      <c r="A101" s="11">
        <f t="shared" si="0"/>
        <v>87</v>
      </c>
      <c r="B101" s="19">
        <v>26.4</v>
      </c>
      <c r="C101" s="5">
        <v>1.4</v>
      </c>
      <c r="D101" s="90" t="s">
        <v>66</v>
      </c>
      <c r="E101" s="90"/>
      <c r="F101" s="90"/>
      <c r="G101" s="90"/>
      <c r="H101" s="90"/>
      <c r="I101" s="1">
        <v>230</v>
      </c>
    </row>
    <row r="102" spans="1:11" x14ac:dyDescent="0.25">
      <c r="A102" s="11">
        <f t="shared" si="0"/>
        <v>88</v>
      </c>
      <c r="B102" s="19">
        <v>27.4</v>
      </c>
      <c r="C102" s="5">
        <v>2.4</v>
      </c>
      <c r="D102" s="90" t="s">
        <v>42</v>
      </c>
      <c r="E102" s="90"/>
      <c r="F102" s="90"/>
      <c r="G102" s="90"/>
      <c r="H102" s="90"/>
      <c r="I102" s="1">
        <f>230+140+140</f>
        <v>510</v>
      </c>
    </row>
    <row r="103" spans="1:11" x14ac:dyDescent="0.25">
      <c r="A103" s="11">
        <f t="shared" ref="A103:A166" si="1">A102+1</f>
        <v>89</v>
      </c>
      <c r="B103" s="19">
        <v>28.4</v>
      </c>
      <c r="C103" s="29">
        <v>3.4</v>
      </c>
      <c r="D103" s="90" t="s">
        <v>42</v>
      </c>
      <c r="E103" s="90"/>
      <c r="F103" s="90"/>
      <c r="G103" s="90"/>
      <c r="H103" s="90"/>
      <c r="I103" s="1">
        <f>230+140</f>
        <v>370</v>
      </c>
    </row>
    <row r="104" spans="1:11" x14ac:dyDescent="0.25">
      <c r="A104" s="11">
        <f t="shared" si="1"/>
        <v>90</v>
      </c>
      <c r="B104" s="19">
        <v>29.4</v>
      </c>
      <c r="C104" s="29">
        <v>4.4000000000000004</v>
      </c>
      <c r="D104" s="90" t="s">
        <v>42</v>
      </c>
      <c r="E104" s="90"/>
      <c r="F104" s="90"/>
      <c r="G104" s="90"/>
      <c r="H104" s="90"/>
      <c r="I104" s="1">
        <f>230+140</f>
        <v>370</v>
      </c>
    </row>
    <row r="105" spans="1:11" x14ac:dyDescent="0.25">
      <c r="A105" s="11">
        <f t="shared" si="1"/>
        <v>91</v>
      </c>
      <c r="B105" s="19">
        <v>30.4</v>
      </c>
      <c r="C105" s="29">
        <v>5.4</v>
      </c>
      <c r="D105" s="90" t="s">
        <v>55</v>
      </c>
      <c r="E105" s="90"/>
      <c r="F105" s="90"/>
      <c r="G105" s="90"/>
      <c r="H105" s="90"/>
      <c r="I105" s="1">
        <v>140</v>
      </c>
    </row>
    <row r="106" spans="1:11" x14ac:dyDescent="0.25">
      <c r="A106" s="11">
        <f t="shared" si="1"/>
        <v>92</v>
      </c>
      <c r="B106" s="5">
        <v>1.5</v>
      </c>
      <c r="C106" s="29">
        <v>6.4</v>
      </c>
      <c r="D106" s="90"/>
      <c r="E106" s="90"/>
      <c r="F106" s="90"/>
      <c r="G106" s="90"/>
      <c r="H106" s="90"/>
      <c r="I106" s="1">
        <v>0</v>
      </c>
    </row>
    <row r="107" spans="1:11" x14ac:dyDescent="0.25">
      <c r="A107" s="11">
        <f t="shared" si="1"/>
        <v>93</v>
      </c>
      <c r="B107" s="5">
        <v>2.5</v>
      </c>
      <c r="C107" s="29">
        <v>7.4</v>
      </c>
      <c r="D107" s="90" t="s">
        <v>55</v>
      </c>
      <c r="E107" s="90"/>
      <c r="F107" s="90"/>
      <c r="G107" s="90"/>
      <c r="H107" s="90"/>
      <c r="I107" s="1">
        <v>280</v>
      </c>
    </row>
    <row r="108" spans="1:11" x14ac:dyDescent="0.25">
      <c r="A108" s="11">
        <f t="shared" si="1"/>
        <v>94</v>
      </c>
      <c r="B108" s="29">
        <v>3.5</v>
      </c>
      <c r="C108" s="29">
        <v>8.4</v>
      </c>
      <c r="D108" s="90"/>
      <c r="E108" s="90"/>
      <c r="F108" s="90"/>
      <c r="G108" s="90"/>
      <c r="H108" s="90"/>
    </row>
    <row r="109" spans="1:11" x14ac:dyDescent="0.25">
      <c r="A109" s="11">
        <f t="shared" si="1"/>
        <v>95</v>
      </c>
      <c r="B109" s="29">
        <v>4.5</v>
      </c>
      <c r="C109" s="29">
        <v>9.4</v>
      </c>
      <c r="D109" s="90" t="s">
        <v>20</v>
      </c>
      <c r="E109" s="90"/>
      <c r="F109" s="90"/>
      <c r="G109" s="90"/>
      <c r="H109" s="90"/>
      <c r="J109" s="1">
        <v>7400</v>
      </c>
    </row>
    <row r="110" spans="1:11" x14ac:dyDescent="0.25">
      <c r="A110" s="72"/>
      <c r="B110" s="73"/>
      <c r="C110" s="73"/>
      <c r="D110" s="90" t="s">
        <v>67</v>
      </c>
      <c r="E110" s="90"/>
      <c r="F110" s="90"/>
      <c r="G110" s="90"/>
      <c r="H110" s="90"/>
      <c r="J110" s="1">
        <v>50000</v>
      </c>
      <c r="K110" s="76" t="s">
        <v>68</v>
      </c>
    </row>
    <row r="111" spans="1:11" x14ac:dyDescent="0.25">
      <c r="A111" s="74"/>
      <c r="B111" s="75"/>
      <c r="C111" s="75"/>
      <c r="D111" s="90" t="s">
        <v>42</v>
      </c>
      <c r="E111" s="90"/>
      <c r="F111" s="90"/>
      <c r="G111" s="90"/>
      <c r="H111" s="90"/>
      <c r="I111" s="1">
        <f>230+230+230+230+140+40</f>
        <v>1100</v>
      </c>
    </row>
    <row r="112" spans="1:11" x14ac:dyDescent="0.25">
      <c r="A112" s="11">
        <f>A109+1</f>
        <v>96</v>
      </c>
      <c r="B112" s="29">
        <v>5.5</v>
      </c>
      <c r="C112" s="29">
        <v>10.4</v>
      </c>
      <c r="D112" s="90" t="s">
        <v>42</v>
      </c>
      <c r="E112" s="90"/>
      <c r="F112" s="90"/>
      <c r="G112" s="90"/>
      <c r="H112" s="90"/>
      <c r="I112" s="1">
        <f>140+440</f>
        <v>580</v>
      </c>
    </row>
    <row r="113" spans="1:11" x14ac:dyDescent="0.25">
      <c r="A113" s="11">
        <f>A112+1</f>
        <v>97</v>
      </c>
      <c r="B113" s="29">
        <v>6.5</v>
      </c>
      <c r="C113" s="29">
        <v>11.4</v>
      </c>
      <c r="D113" s="90" t="s">
        <v>19</v>
      </c>
      <c r="E113" s="90"/>
      <c r="F113" s="90"/>
      <c r="G113" s="90"/>
      <c r="H113" s="90"/>
      <c r="I113" s="1">
        <v>5050</v>
      </c>
      <c r="K113" s="77" t="s">
        <v>69</v>
      </c>
    </row>
    <row r="114" spans="1:11" x14ac:dyDescent="0.25">
      <c r="A114" s="77"/>
      <c r="B114" s="78"/>
      <c r="C114" s="78"/>
      <c r="D114" s="90" t="s">
        <v>20</v>
      </c>
      <c r="E114" s="90"/>
      <c r="F114" s="90"/>
      <c r="G114" s="90"/>
      <c r="H114" s="90"/>
      <c r="J114" s="1">
        <v>10000</v>
      </c>
    </row>
    <row r="115" spans="1:11" x14ac:dyDescent="0.25">
      <c r="A115" s="77"/>
      <c r="B115" s="78"/>
      <c r="C115" s="78"/>
      <c r="D115" s="90" t="s">
        <v>42</v>
      </c>
      <c r="E115" s="90"/>
      <c r="F115" s="90"/>
      <c r="G115" s="90"/>
      <c r="H115" s="90"/>
      <c r="I115" s="1">
        <f>220+140</f>
        <v>360</v>
      </c>
    </row>
    <row r="116" spans="1:11" x14ac:dyDescent="0.25">
      <c r="A116" s="11">
        <f>A113+1</f>
        <v>98</v>
      </c>
      <c r="B116" s="29">
        <v>7.5</v>
      </c>
      <c r="C116" s="29">
        <v>12.4</v>
      </c>
      <c r="D116" s="90" t="s">
        <v>42</v>
      </c>
      <c r="E116" s="90"/>
      <c r="F116" s="90"/>
      <c r="G116" s="90"/>
      <c r="H116" s="90"/>
      <c r="I116" s="1">
        <f t="shared" ref="I116:I118" si="2">220+140</f>
        <v>360</v>
      </c>
    </row>
    <row r="117" spans="1:11" x14ac:dyDescent="0.25">
      <c r="A117" s="11">
        <f t="shared" si="1"/>
        <v>99</v>
      </c>
      <c r="B117" s="29">
        <v>8.5</v>
      </c>
      <c r="C117" s="29">
        <v>13.4</v>
      </c>
      <c r="D117" s="90" t="s">
        <v>42</v>
      </c>
      <c r="E117" s="90"/>
      <c r="F117" s="90"/>
      <c r="G117" s="90"/>
      <c r="H117" s="90"/>
      <c r="I117" s="1">
        <f t="shared" si="2"/>
        <v>360</v>
      </c>
    </row>
    <row r="118" spans="1:11" x14ac:dyDescent="0.25">
      <c r="A118" s="11">
        <f t="shared" si="1"/>
        <v>100</v>
      </c>
      <c r="B118" s="29">
        <v>9.5</v>
      </c>
      <c r="C118" s="29">
        <v>14.4</v>
      </c>
      <c r="D118" s="90" t="s">
        <v>42</v>
      </c>
      <c r="E118" s="90"/>
      <c r="F118" s="90"/>
      <c r="G118" s="90"/>
      <c r="H118" s="90"/>
      <c r="I118" s="1">
        <f t="shared" si="2"/>
        <v>360</v>
      </c>
    </row>
    <row r="119" spans="1:11" x14ac:dyDescent="0.25">
      <c r="A119" s="11">
        <f t="shared" si="1"/>
        <v>101</v>
      </c>
      <c r="B119" s="29">
        <v>10.5</v>
      </c>
      <c r="C119" s="29">
        <v>15.4</v>
      </c>
      <c r="D119" s="90" t="s">
        <v>66</v>
      </c>
      <c r="E119" s="90"/>
      <c r="F119" s="90"/>
      <c r="G119" s="90"/>
      <c r="H119" s="90"/>
      <c r="I119" s="1">
        <v>220</v>
      </c>
    </row>
    <row r="120" spans="1:11" x14ac:dyDescent="0.25">
      <c r="A120" s="11">
        <f t="shared" si="1"/>
        <v>102</v>
      </c>
      <c r="B120" s="29">
        <v>11.5</v>
      </c>
      <c r="C120" s="29">
        <v>16.399999999999999</v>
      </c>
      <c r="D120" s="90" t="s">
        <v>66</v>
      </c>
      <c r="E120" s="90"/>
      <c r="F120" s="90"/>
      <c r="G120" s="90"/>
      <c r="H120" s="90"/>
      <c r="I120" s="1">
        <v>220</v>
      </c>
    </row>
    <row r="121" spans="1:11" x14ac:dyDescent="0.25">
      <c r="A121" s="11">
        <f t="shared" si="1"/>
        <v>103</v>
      </c>
      <c r="B121" s="29">
        <v>12.5</v>
      </c>
      <c r="C121" s="29">
        <v>17.399999999999999</v>
      </c>
      <c r="D121" s="90" t="s">
        <v>55</v>
      </c>
      <c r="E121" s="90"/>
      <c r="F121" s="90"/>
      <c r="G121" s="90"/>
      <c r="H121" s="90"/>
      <c r="I121" s="1">
        <f>140+140+140</f>
        <v>420</v>
      </c>
    </row>
    <row r="122" spans="1:11" x14ac:dyDescent="0.25">
      <c r="A122" s="11">
        <f t="shared" si="1"/>
        <v>104</v>
      </c>
      <c r="B122" s="29">
        <v>13.5</v>
      </c>
      <c r="C122" s="29">
        <v>18.399999999999999</v>
      </c>
      <c r="D122" s="90" t="s">
        <v>42</v>
      </c>
      <c r="E122" s="90"/>
      <c r="F122" s="90"/>
      <c r="G122" s="90"/>
      <c r="H122" s="90"/>
      <c r="I122" s="1">
        <f>220+220+140</f>
        <v>580</v>
      </c>
    </row>
    <row r="123" spans="1:11" x14ac:dyDescent="0.25">
      <c r="A123" s="11">
        <f t="shared" si="1"/>
        <v>105</v>
      </c>
      <c r="B123" s="29">
        <v>14.5</v>
      </c>
      <c r="C123" s="29">
        <v>19.399999999999999</v>
      </c>
      <c r="D123" s="90" t="s">
        <v>42</v>
      </c>
      <c r="E123" s="90"/>
      <c r="F123" s="90"/>
      <c r="G123" s="90"/>
      <c r="H123" s="90"/>
      <c r="I123" s="1">
        <f>140+220</f>
        <v>360</v>
      </c>
    </row>
    <row r="124" spans="1:11" x14ac:dyDescent="0.25">
      <c r="A124" s="11">
        <f t="shared" si="1"/>
        <v>106</v>
      </c>
      <c r="B124" s="29">
        <v>15.5</v>
      </c>
      <c r="C124" s="29">
        <v>20.399999999999999</v>
      </c>
      <c r="D124" s="90"/>
      <c r="E124" s="90"/>
      <c r="F124" s="90"/>
      <c r="G124" s="90"/>
      <c r="H124" s="90"/>
    </row>
    <row r="125" spans="1:11" x14ac:dyDescent="0.25">
      <c r="A125" s="11">
        <f t="shared" si="1"/>
        <v>107</v>
      </c>
      <c r="B125" s="29">
        <v>16.5</v>
      </c>
      <c r="C125" s="29">
        <v>21.4</v>
      </c>
      <c r="D125" s="90" t="s">
        <v>55</v>
      </c>
      <c r="E125" s="90"/>
      <c r="F125" s="90"/>
      <c r="G125" s="90"/>
      <c r="H125" s="90"/>
      <c r="I125" s="1">
        <v>150</v>
      </c>
    </row>
    <row r="126" spans="1:11" x14ac:dyDescent="0.25">
      <c r="A126" s="11">
        <f t="shared" si="1"/>
        <v>108</v>
      </c>
      <c r="B126" s="29">
        <v>17.5</v>
      </c>
      <c r="C126" s="29">
        <v>22.4</v>
      </c>
      <c r="D126" s="90" t="s">
        <v>42</v>
      </c>
      <c r="E126" s="90"/>
      <c r="F126" s="90"/>
      <c r="G126" s="90"/>
      <c r="H126" s="90"/>
      <c r="I126" s="1">
        <f>220*3+150</f>
        <v>810</v>
      </c>
    </row>
    <row r="127" spans="1:11" x14ac:dyDescent="0.25">
      <c r="A127" s="11">
        <f t="shared" si="1"/>
        <v>109</v>
      </c>
      <c r="B127" s="29">
        <v>18.5</v>
      </c>
      <c r="C127" s="29">
        <v>23.4</v>
      </c>
      <c r="D127" s="90" t="s">
        <v>42</v>
      </c>
      <c r="E127" s="90"/>
      <c r="F127" s="90"/>
      <c r="G127" s="90"/>
      <c r="H127" s="90"/>
      <c r="I127" s="1">
        <f>220+140+120</f>
        <v>480</v>
      </c>
    </row>
    <row r="128" spans="1:11" x14ac:dyDescent="0.25">
      <c r="A128" s="11">
        <f t="shared" si="1"/>
        <v>110</v>
      </c>
      <c r="B128" s="29">
        <v>19.5</v>
      </c>
      <c r="C128" s="29">
        <v>24.4</v>
      </c>
      <c r="D128" s="90" t="s">
        <v>42</v>
      </c>
      <c r="E128" s="90"/>
      <c r="F128" s="90"/>
      <c r="G128" s="90"/>
      <c r="H128" s="90"/>
      <c r="I128" s="1">
        <f>220+140</f>
        <v>360</v>
      </c>
    </row>
    <row r="129" spans="1:11" x14ac:dyDescent="0.25">
      <c r="A129" s="11">
        <f t="shared" si="1"/>
        <v>111</v>
      </c>
      <c r="B129" s="29">
        <v>20.5</v>
      </c>
      <c r="C129" s="29">
        <v>25.4</v>
      </c>
      <c r="D129" s="90" t="s">
        <v>66</v>
      </c>
      <c r="E129" s="90"/>
      <c r="F129" s="90"/>
      <c r="G129" s="90"/>
      <c r="H129" s="90"/>
      <c r="I129" s="1">
        <f>220</f>
        <v>220</v>
      </c>
    </row>
    <row r="130" spans="1:11" x14ac:dyDescent="0.25">
      <c r="A130" s="11">
        <f t="shared" si="1"/>
        <v>112</v>
      </c>
      <c r="B130" s="29">
        <v>21.5</v>
      </c>
      <c r="C130" s="29">
        <v>26.4</v>
      </c>
      <c r="D130" s="90" t="s">
        <v>42</v>
      </c>
      <c r="E130" s="90"/>
      <c r="F130" s="90"/>
      <c r="G130" s="90"/>
      <c r="H130" s="90"/>
      <c r="I130" s="1">
        <f>220+150</f>
        <v>370</v>
      </c>
    </row>
    <row r="131" spans="1:11" x14ac:dyDescent="0.25">
      <c r="A131" s="84"/>
      <c r="B131" s="85"/>
      <c r="C131" s="85"/>
      <c r="D131" s="90" t="s">
        <v>19</v>
      </c>
      <c r="E131" s="90"/>
      <c r="F131" s="90"/>
      <c r="G131" s="90"/>
      <c r="H131" s="90"/>
      <c r="I131" s="1">
        <v>30000</v>
      </c>
      <c r="K131" s="84" t="s">
        <v>74</v>
      </c>
    </row>
    <row r="132" spans="1:11" x14ac:dyDescent="0.25">
      <c r="A132" s="84"/>
      <c r="B132" s="85"/>
      <c r="C132" s="85"/>
      <c r="D132" s="90" t="s">
        <v>20</v>
      </c>
      <c r="E132" s="90"/>
      <c r="F132" s="90"/>
      <c r="G132" s="90"/>
      <c r="H132" s="90"/>
      <c r="J132" s="1">
        <v>30000</v>
      </c>
    </row>
    <row r="133" spans="1:11" x14ac:dyDescent="0.25">
      <c r="A133" s="11">
        <f>A130+1</f>
        <v>113</v>
      </c>
      <c r="B133" s="29">
        <v>22.5</v>
      </c>
      <c r="C133" s="29">
        <v>27.4</v>
      </c>
      <c r="D133" s="90" t="s">
        <v>42</v>
      </c>
      <c r="E133" s="90"/>
      <c r="F133" s="90"/>
      <c r="G133" s="90"/>
      <c r="H133" s="90"/>
      <c r="I133" s="1">
        <f>220+170</f>
        <v>390</v>
      </c>
    </row>
    <row r="134" spans="1:11" x14ac:dyDescent="0.25">
      <c r="A134" s="11">
        <f>A133+1</f>
        <v>114</v>
      </c>
      <c r="B134" s="29">
        <v>23.5</v>
      </c>
      <c r="C134" s="29">
        <v>28.4</v>
      </c>
      <c r="D134" s="90" t="s">
        <v>42</v>
      </c>
      <c r="E134" s="90"/>
      <c r="F134" s="90"/>
      <c r="G134" s="90"/>
      <c r="H134" s="90"/>
      <c r="I134" s="1">
        <f>220+140</f>
        <v>360</v>
      </c>
    </row>
    <row r="135" spans="1:11" x14ac:dyDescent="0.25">
      <c r="A135" s="11">
        <f t="shared" si="1"/>
        <v>115</v>
      </c>
      <c r="B135" s="29">
        <v>24.5</v>
      </c>
      <c r="C135" s="29">
        <v>29.4</v>
      </c>
      <c r="D135" s="90" t="s">
        <v>42</v>
      </c>
      <c r="E135" s="90"/>
      <c r="F135" s="90"/>
      <c r="G135" s="90"/>
      <c r="H135" s="90"/>
      <c r="I135" s="1">
        <f>220+140</f>
        <v>360</v>
      </c>
    </row>
    <row r="136" spans="1:11" x14ac:dyDescent="0.25">
      <c r="A136" s="11">
        <f t="shared" si="1"/>
        <v>116</v>
      </c>
      <c r="B136" s="29">
        <v>25.5</v>
      </c>
      <c r="C136" s="29">
        <v>30.4</v>
      </c>
      <c r="D136" s="90"/>
      <c r="E136" s="90"/>
      <c r="F136" s="90"/>
      <c r="G136" s="90"/>
      <c r="H136" s="90"/>
    </row>
    <row r="137" spans="1:11" x14ac:dyDescent="0.25">
      <c r="A137" s="11">
        <f t="shared" si="1"/>
        <v>117</v>
      </c>
      <c r="B137" s="29">
        <v>26.5</v>
      </c>
      <c r="C137" s="5">
        <v>1.5</v>
      </c>
      <c r="D137" s="90"/>
      <c r="E137" s="90"/>
      <c r="F137" s="90"/>
      <c r="G137" s="90"/>
      <c r="H137" s="90"/>
    </row>
    <row r="138" spans="1:11" x14ac:dyDescent="0.25">
      <c r="A138" s="11">
        <f t="shared" si="1"/>
        <v>118</v>
      </c>
      <c r="B138" s="29">
        <v>27.5</v>
      </c>
      <c r="C138" s="5">
        <v>2.5</v>
      </c>
      <c r="D138" s="90"/>
      <c r="E138" s="90"/>
      <c r="F138" s="90"/>
      <c r="G138" s="90"/>
      <c r="H138" s="90"/>
    </row>
    <row r="139" spans="1:11" x14ac:dyDescent="0.25">
      <c r="A139" s="11">
        <f t="shared" si="1"/>
        <v>119</v>
      </c>
      <c r="B139" s="29">
        <v>28.5</v>
      </c>
      <c r="C139" s="89">
        <v>3.5</v>
      </c>
      <c r="D139" s="90"/>
      <c r="E139" s="90"/>
      <c r="F139" s="90"/>
      <c r="G139" s="90"/>
      <c r="H139" s="90"/>
    </row>
    <row r="140" spans="1:11" x14ac:dyDescent="0.25">
      <c r="A140" s="11">
        <f t="shared" si="1"/>
        <v>120</v>
      </c>
      <c r="B140" s="29">
        <v>29.5</v>
      </c>
      <c r="C140" s="89">
        <v>4.5</v>
      </c>
      <c r="D140" s="90"/>
      <c r="E140" s="90"/>
      <c r="F140" s="90"/>
      <c r="G140" s="90"/>
      <c r="H140" s="90"/>
    </row>
    <row r="141" spans="1:11" x14ac:dyDescent="0.25">
      <c r="A141" s="28">
        <f t="shared" si="1"/>
        <v>121</v>
      </c>
      <c r="B141" s="29">
        <v>30.5</v>
      </c>
      <c r="C141" s="89">
        <v>5.5</v>
      </c>
      <c r="D141" s="90"/>
      <c r="E141" s="90"/>
      <c r="F141" s="90"/>
      <c r="G141" s="90"/>
      <c r="H141" s="90"/>
    </row>
    <row r="142" spans="1:11" x14ac:dyDescent="0.25">
      <c r="A142" s="28">
        <f t="shared" si="1"/>
        <v>122</v>
      </c>
      <c r="B142" s="29">
        <v>31.5</v>
      </c>
      <c r="C142" s="89">
        <v>6.5</v>
      </c>
      <c r="D142" s="90"/>
      <c r="E142" s="90"/>
      <c r="F142" s="90"/>
      <c r="G142" s="90"/>
      <c r="H142" s="90"/>
    </row>
    <row r="143" spans="1:11" x14ac:dyDescent="0.25">
      <c r="A143" s="88">
        <f t="shared" si="1"/>
        <v>123</v>
      </c>
      <c r="B143" s="5">
        <v>1.6</v>
      </c>
      <c r="C143" s="89">
        <v>7.5</v>
      </c>
      <c r="D143" s="90"/>
      <c r="E143" s="90"/>
      <c r="F143" s="90"/>
      <c r="G143" s="90"/>
      <c r="H143" s="90"/>
    </row>
    <row r="144" spans="1:11" x14ac:dyDescent="0.25">
      <c r="A144" s="88">
        <f t="shared" si="1"/>
        <v>124</v>
      </c>
      <c r="B144" s="5">
        <v>2.6</v>
      </c>
      <c r="C144" s="89">
        <v>8.5</v>
      </c>
      <c r="D144" s="90"/>
      <c r="E144" s="90"/>
      <c r="F144" s="90"/>
      <c r="G144" s="90"/>
      <c r="H144" s="90"/>
    </row>
    <row r="145" spans="1:8" x14ac:dyDescent="0.25">
      <c r="A145" s="88">
        <f t="shared" si="1"/>
        <v>125</v>
      </c>
      <c r="B145" s="89">
        <v>3.6</v>
      </c>
      <c r="C145" s="89">
        <v>9.5</v>
      </c>
      <c r="D145" s="90"/>
      <c r="E145" s="90"/>
      <c r="F145" s="90"/>
      <c r="G145" s="90"/>
      <c r="H145" s="90"/>
    </row>
    <row r="146" spans="1:8" x14ac:dyDescent="0.25">
      <c r="A146" s="88">
        <f t="shared" si="1"/>
        <v>126</v>
      </c>
      <c r="B146" s="89">
        <v>4.5999999999999996</v>
      </c>
      <c r="C146" s="89">
        <v>10.5</v>
      </c>
      <c r="D146" s="90"/>
      <c r="E146" s="90"/>
      <c r="F146" s="90"/>
      <c r="G146" s="90"/>
      <c r="H146" s="90"/>
    </row>
    <row r="147" spans="1:8" x14ac:dyDescent="0.25">
      <c r="A147" s="88">
        <f t="shared" si="1"/>
        <v>127</v>
      </c>
      <c r="B147" s="89">
        <v>5.6</v>
      </c>
      <c r="C147" s="89">
        <v>11.5</v>
      </c>
      <c r="D147" s="90"/>
      <c r="E147" s="90"/>
      <c r="F147" s="90"/>
      <c r="G147" s="90"/>
      <c r="H147" s="90"/>
    </row>
    <row r="148" spans="1:8" x14ac:dyDescent="0.25">
      <c r="A148" s="88">
        <f t="shared" si="1"/>
        <v>128</v>
      </c>
      <c r="B148" s="89">
        <v>6.6</v>
      </c>
      <c r="C148" s="89">
        <v>12.5</v>
      </c>
      <c r="D148" s="90"/>
      <c r="E148" s="90"/>
      <c r="F148" s="90"/>
      <c r="G148" s="90"/>
      <c r="H148" s="90"/>
    </row>
    <row r="149" spans="1:8" x14ac:dyDescent="0.25">
      <c r="A149" s="88">
        <f t="shared" si="1"/>
        <v>129</v>
      </c>
      <c r="B149" s="89">
        <v>7.6</v>
      </c>
      <c r="C149" s="89">
        <v>13.5</v>
      </c>
      <c r="D149" s="90"/>
      <c r="E149" s="90"/>
      <c r="F149" s="90"/>
      <c r="G149" s="90"/>
      <c r="H149" s="90"/>
    </row>
    <row r="150" spans="1:8" x14ac:dyDescent="0.25">
      <c r="A150" s="88">
        <f t="shared" si="1"/>
        <v>130</v>
      </c>
      <c r="B150" s="89">
        <v>8.6</v>
      </c>
      <c r="C150" s="89">
        <v>14.5</v>
      </c>
      <c r="D150" s="90"/>
      <c r="E150" s="90"/>
      <c r="F150" s="90"/>
      <c r="G150" s="90"/>
      <c r="H150" s="90"/>
    </row>
    <row r="151" spans="1:8" x14ac:dyDescent="0.25">
      <c r="A151" s="88">
        <f t="shared" si="1"/>
        <v>131</v>
      </c>
      <c r="B151" s="89">
        <v>9.6</v>
      </c>
      <c r="C151" s="89">
        <v>15.5</v>
      </c>
      <c r="D151" s="90"/>
      <c r="E151" s="90"/>
      <c r="F151" s="90"/>
      <c r="G151" s="90"/>
      <c r="H151" s="90"/>
    </row>
    <row r="152" spans="1:8" x14ac:dyDescent="0.25">
      <c r="A152" s="88">
        <f t="shared" si="1"/>
        <v>132</v>
      </c>
      <c r="B152" s="89">
        <v>10.6</v>
      </c>
      <c r="C152" s="89">
        <v>16.5</v>
      </c>
      <c r="D152" s="90"/>
      <c r="E152" s="90"/>
      <c r="F152" s="90"/>
      <c r="G152" s="90"/>
      <c r="H152" s="90"/>
    </row>
    <row r="153" spans="1:8" x14ac:dyDescent="0.25">
      <c r="A153" s="88">
        <f t="shared" si="1"/>
        <v>133</v>
      </c>
      <c r="B153" s="89">
        <v>11.6</v>
      </c>
      <c r="C153" s="89">
        <v>17.5</v>
      </c>
      <c r="D153" s="90"/>
      <c r="E153" s="90"/>
      <c r="F153" s="90"/>
      <c r="G153" s="90"/>
      <c r="H153" s="90"/>
    </row>
    <row r="154" spans="1:8" x14ac:dyDescent="0.25">
      <c r="A154" s="88">
        <f t="shared" si="1"/>
        <v>134</v>
      </c>
      <c r="B154" s="89">
        <v>12.6</v>
      </c>
      <c r="C154" s="89">
        <v>18.5</v>
      </c>
      <c r="D154" s="90"/>
      <c r="E154" s="90"/>
      <c r="F154" s="90"/>
      <c r="G154" s="90"/>
      <c r="H154" s="90"/>
    </row>
    <row r="155" spans="1:8" x14ac:dyDescent="0.25">
      <c r="A155" s="88">
        <f t="shared" si="1"/>
        <v>135</v>
      </c>
      <c r="B155" s="89">
        <v>13.6</v>
      </c>
      <c r="C155" s="89">
        <v>19.5</v>
      </c>
      <c r="D155" s="90"/>
      <c r="E155" s="90"/>
      <c r="F155" s="90"/>
      <c r="G155" s="90"/>
      <c r="H155" s="90"/>
    </row>
    <row r="156" spans="1:8" x14ac:dyDescent="0.25">
      <c r="A156" s="88">
        <f t="shared" si="1"/>
        <v>136</v>
      </c>
      <c r="B156" s="89">
        <v>14.6</v>
      </c>
      <c r="C156" s="89">
        <v>20.5</v>
      </c>
      <c r="D156" s="90"/>
      <c r="E156" s="90"/>
      <c r="F156" s="90"/>
      <c r="G156" s="90"/>
      <c r="H156" s="90"/>
    </row>
    <row r="157" spans="1:8" x14ac:dyDescent="0.25">
      <c r="A157" s="88">
        <f t="shared" si="1"/>
        <v>137</v>
      </c>
      <c r="B157" s="89">
        <v>15.6</v>
      </c>
      <c r="C157" s="89">
        <v>21.5</v>
      </c>
      <c r="D157" s="90"/>
      <c r="E157" s="90"/>
      <c r="F157" s="90"/>
      <c r="G157" s="90"/>
      <c r="H157" s="90"/>
    </row>
    <row r="158" spans="1:8" x14ac:dyDescent="0.25">
      <c r="A158" s="88">
        <f t="shared" si="1"/>
        <v>138</v>
      </c>
      <c r="B158" s="89">
        <v>16.600000000000001</v>
      </c>
      <c r="C158" s="89">
        <v>22.5</v>
      </c>
      <c r="D158" s="90"/>
      <c r="E158" s="90"/>
      <c r="F158" s="90"/>
      <c r="G158" s="90"/>
      <c r="H158" s="90"/>
    </row>
    <row r="159" spans="1:8" x14ac:dyDescent="0.25">
      <c r="A159" s="88">
        <f t="shared" si="1"/>
        <v>139</v>
      </c>
      <c r="B159" s="89">
        <v>17.600000000000001</v>
      </c>
      <c r="C159" s="89">
        <v>23.5</v>
      </c>
      <c r="D159" s="90"/>
      <c r="E159" s="90"/>
      <c r="F159" s="90"/>
      <c r="G159" s="90"/>
      <c r="H159" s="90"/>
    </row>
    <row r="160" spans="1:8" x14ac:dyDescent="0.25">
      <c r="A160" s="88">
        <f t="shared" si="1"/>
        <v>140</v>
      </c>
      <c r="B160" s="89">
        <v>18.600000000000001</v>
      </c>
      <c r="C160" s="89">
        <v>24.5</v>
      </c>
      <c r="D160" s="90"/>
      <c r="E160" s="90"/>
      <c r="F160" s="90"/>
      <c r="G160" s="90"/>
      <c r="H160" s="90"/>
    </row>
    <row r="161" spans="1:8" x14ac:dyDescent="0.25">
      <c r="A161" s="88">
        <f t="shared" si="1"/>
        <v>141</v>
      </c>
      <c r="B161" s="89">
        <v>19.600000000000001</v>
      </c>
      <c r="C161" s="89">
        <v>25.5</v>
      </c>
      <c r="D161" s="90"/>
      <c r="E161" s="90"/>
      <c r="F161" s="90"/>
      <c r="G161" s="90"/>
      <c r="H161" s="90"/>
    </row>
    <row r="162" spans="1:8" x14ac:dyDescent="0.25">
      <c r="A162" s="88">
        <f t="shared" si="1"/>
        <v>142</v>
      </c>
      <c r="B162" s="89">
        <v>20.6</v>
      </c>
      <c r="C162" s="89">
        <v>26.5</v>
      </c>
      <c r="D162" s="90"/>
      <c r="E162" s="90"/>
      <c r="F162" s="90"/>
      <c r="G162" s="90"/>
      <c r="H162" s="90"/>
    </row>
    <row r="163" spans="1:8" x14ac:dyDescent="0.25">
      <c r="A163" s="88">
        <f t="shared" si="1"/>
        <v>143</v>
      </c>
      <c r="B163" s="89">
        <v>21.6</v>
      </c>
      <c r="C163" s="89">
        <v>27.5</v>
      </c>
      <c r="D163" s="90"/>
      <c r="E163" s="90"/>
      <c r="F163" s="90"/>
      <c r="G163" s="90"/>
      <c r="H163" s="90"/>
    </row>
    <row r="164" spans="1:8" x14ac:dyDescent="0.25">
      <c r="A164" s="88">
        <f t="shared" si="1"/>
        <v>144</v>
      </c>
      <c r="B164" s="89">
        <v>22.6</v>
      </c>
      <c r="C164" s="89">
        <v>28.5</v>
      </c>
      <c r="D164" s="90"/>
      <c r="E164" s="90"/>
      <c r="F164" s="90"/>
      <c r="G164" s="90"/>
      <c r="H164" s="90"/>
    </row>
    <row r="165" spans="1:8" x14ac:dyDescent="0.25">
      <c r="A165" s="88">
        <f t="shared" si="1"/>
        <v>145</v>
      </c>
      <c r="B165" s="89">
        <v>23.6</v>
      </c>
      <c r="C165" s="89">
        <v>29.5</v>
      </c>
      <c r="D165" s="90"/>
      <c r="E165" s="90"/>
      <c r="F165" s="90"/>
      <c r="G165" s="90"/>
      <c r="H165" s="90"/>
    </row>
    <row r="166" spans="1:8" x14ac:dyDescent="0.25">
      <c r="A166" s="88">
        <f t="shared" si="1"/>
        <v>146</v>
      </c>
      <c r="B166" s="89">
        <v>24.6</v>
      </c>
      <c r="D166" s="90"/>
      <c r="E166" s="90"/>
      <c r="F166" s="90"/>
      <c r="G166" s="90"/>
      <c r="H166" s="90"/>
    </row>
    <row r="167" spans="1:8" x14ac:dyDescent="0.25">
      <c r="A167" s="88">
        <f t="shared" ref="A167:A200" si="3">A166+1</f>
        <v>147</v>
      </c>
      <c r="B167" s="89">
        <v>25.6</v>
      </c>
      <c r="D167" s="90"/>
      <c r="E167" s="90"/>
      <c r="F167" s="90"/>
      <c r="G167" s="90"/>
      <c r="H167" s="90"/>
    </row>
    <row r="168" spans="1:8" x14ac:dyDescent="0.25">
      <c r="A168" s="88">
        <f t="shared" si="3"/>
        <v>148</v>
      </c>
      <c r="B168" s="89">
        <v>26.6</v>
      </c>
      <c r="D168" s="90"/>
      <c r="E168" s="90"/>
      <c r="F168" s="90"/>
      <c r="G168" s="90"/>
      <c r="H168" s="90"/>
    </row>
    <row r="169" spans="1:8" x14ac:dyDescent="0.25">
      <c r="A169" s="88">
        <f t="shared" si="3"/>
        <v>149</v>
      </c>
      <c r="B169" s="89">
        <v>27.6</v>
      </c>
      <c r="D169" s="90"/>
      <c r="E169" s="90"/>
      <c r="F169" s="90"/>
      <c r="G169" s="90"/>
      <c r="H169" s="90"/>
    </row>
    <row r="170" spans="1:8" x14ac:dyDescent="0.25">
      <c r="A170" s="88">
        <f t="shared" si="3"/>
        <v>150</v>
      </c>
      <c r="B170" s="89">
        <v>28.6</v>
      </c>
      <c r="D170" s="90"/>
      <c r="E170" s="90"/>
      <c r="F170" s="90"/>
      <c r="G170" s="90"/>
      <c r="H170" s="90"/>
    </row>
    <row r="171" spans="1:8" x14ac:dyDescent="0.25">
      <c r="A171" s="88">
        <f t="shared" si="3"/>
        <v>151</v>
      </c>
      <c r="B171" s="89">
        <v>29.6</v>
      </c>
      <c r="D171" s="90"/>
      <c r="E171" s="90"/>
      <c r="F171" s="90"/>
      <c r="G171" s="90"/>
      <c r="H171" s="90"/>
    </row>
    <row r="172" spans="1:8" x14ac:dyDescent="0.25">
      <c r="A172" s="88">
        <f t="shared" si="3"/>
        <v>152</v>
      </c>
      <c r="B172" s="89">
        <v>30.6</v>
      </c>
      <c r="D172" s="90"/>
      <c r="E172" s="90"/>
      <c r="F172" s="90"/>
      <c r="G172" s="90"/>
      <c r="H172" s="90"/>
    </row>
    <row r="173" spans="1:8" x14ac:dyDescent="0.25">
      <c r="A173" s="88">
        <f t="shared" si="3"/>
        <v>153</v>
      </c>
      <c r="D173" s="90"/>
      <c r="E173" s="90"/>
      <c r="F173" s="90"/>
      <c r="G173" s="90"/>
      <c r="H173" s="90"/>
    </row>
    <row r="174" spans="1:8" x14ac:dyDescent="0.25">
      <c r="A174" s="88">
        <f t="shared" si="3"/>
        <v>154</v>
      </c>
      <c r="D174" s="90"/>
      <c r="E174" s="90"/>
      <c r="F174" s="90"/>
      <c r="G174" s="90"/>
      <c r="H174" s="90"/>
    </row>
    <row r="175" spans="1:8" x14ac:dyDescent="0.25">
      <c r="A175" s="88">
        <f t="shared" si="3"/>
        <v>155</v>
      </c>
      <c r="D175" s="90"/>
      <c r="E175" s="90"/>
      <c r="F175" s="90"/>
      <c r="G175" s="90"/>
      <c r="H175" s="90"/>
    </row>
    <row r="176" spans="1:8" x14ac:dyDescent="0.25">
      <c r="A176" s="88">
        <f t="shared" si="3"/>
        <v>156</v>
      </c>
      <c r="D176" s="90"/>
      <c r="E176" s="90"/>
      <c r="F176" s="90"/>
      <c r="G176" s="90"/>
      <c r="H176" s="90"/>
    </row>
    <row r="177" spans="1:8" x14ac:dyDescent="0.25">
      <c r="A177" s="88">
        <f t="shared" si="3"/>
        <v>157</v>
      </c>
      <c r="D177" s="90"/>
      <c r="E177" s="90"/>
      <c r="F177" s="90"/>
      <c r="G177" s="90"/>
      <c r="H177" s="90"/>
    </row>
    <row r="178" spans="1:8" x14ac:dyDescent="0.25">
      <c r="A178" s="88">
        <f t="shared" si="3"/>
        <v>158</v>
      </c>
      <c r="D178" s="90"/>
      <c r="E178" s="90"/>
      <c r="F178" s="90"/>
      <c r="G178" s="90"/>
      <c r="H178" s="90"/>
    </row>
    <row r="179" spans="1:8" x14ac:dyDescent="0.25">
      <c r="A179" s="88">
        <f t="shared" si="3"/>
        <v>159</v>
      </c>
      <c r="D179" s="90"/>
      <c r="E179" s="90"/>
      <c r="F179" s="90"/>
      <c r="G179" s="90"/>
      <c r="H179" s="90"/>
    </row>
    <row r="180" spans="1:8" x14ac:dyDescent="0.25">
      <c r="A180" s="88">
        <f t="shared" si="3"/>
        <v>160</v>
      </c>
      <c r="D180" s="90"/>
      <c r="E180" s="90"/>
      <c r="F180" s="90"/>
      <c r="G180" s="90"/>
      <c r="H180" s="90"/>
    </row>
    <row r="181" spans="1:8" x14ac:dyDescent="0.25">
      <c r="A181" s="88">
        <f t="shared" si="3"/>
        <v>161</v>
      </c>
      <c r="D181" s="90"/>
      <c r="E181" s="90"/>
      <c r="F181" s="90"/>
      <c r="G181" s="90"/>
      <c r="H181" s="90"/>
    </row>
    <row r="182" spans="1:8" x14ac:dyDescent="0.25">
      <c r="A182" s="88">
        <f t="shared" si="3"/>
        <v>162</v>
      </c>
      <c r="D182" s="90"/>
      <c r="E182" s="90"/>
      <c r="F182" s="90"/>
      <c r="G182" s="90"/>
      <c r="H182" s="90"/>
    </row>
    <row r="183" spans="1:8" x14ac:dyDescent="0.25">
      <c r="A183" s="88">
        <f t="shared" si="3"/>
        <v>163</v>
      </c>
      <c r="D183" s="90"/>
      <c r="E183" s="90"/>
      <c r="F183" s="90"/>
      <c r="G183" s="90"/>
      <c r="H183" s="90"/>
    </row>
    <row r="184" spans="1:8" x14ac:dyDescent="0.25">
      <c r="A184" s="88">
        <f t="shared" si="3"/>
        <v>164</v>
      </c>
      <c r="D184" s="90"/>
      <c r="E184" s="90"/>
      <c r="F184" s="90"/>
      <c r="G184" s="90"/>
      <c r="H184" s="90"/>
    </row>
    <row r="185" spans="1:8" x14ac:dyDescent="0.25">
      <c r="A185" s="88">
        <f t="shared" si="3"/>
        <v>165</v>
      </c>
      <c r="D185" s="90"/>
      <c r="E185" s="90"/>
      <c r="F185" s="90"/>
      <c r="G185" s="90"/>
      <c r="H185" s="90"/>
    </row>
    <row r="186" spans="1:8" x14ac:dyDescent="0.25">
      <c r="A186" s="88">
        <f t="shared" si="3"/>
        <v>166</v>
      </c>
      <c r="D186" s="90"/>
      <c r="E186" s="90"/>
      <c r="F186" s="90"/>
      <c r="G186" s="90"/>
      <c r="H186" s="90"/>
    </row>
    <row r="187" spans="1:8" x14ac:dyDescent="0.25">
      <c r="A187" s="88">
        <f t="shared" si="3"/>
        <v>167</v>
      </c>
      <c r="D187" s="90"/>
      <c r="E187" s="90"/>
      <c r="F187" s="90"/>
      <c r="G187" s="90"/>
      <c r="H187" s="90"/>
    </row>
    <row r="188" spans="1:8" x14ac:dyDescent="0.25">
      <c r="A188" s="88">
        <f t="shared" si="3"/>
        <v>168</v>
      </c>
      <c r="D188" s="90"/>
      <c r="E188" s="90"/>
      <c r="F188" s="90"/>
      <c r="G188" s="90"/>
      <c r="H188" s="90"/>
    </row>
    <row r="189" spans="1:8" x14ac:dyDescent="0.25">
      <c r="A189" s="88">
        <f t="shared" si="3"/>
        <v>169</v>
      </c>
    </row>
    <row r="190" spans="1:8" x14ac:dyDescent="0.25">
      <c r="A190" s="88">
        <f t="shared" si="3"/>
        <v>170</v>
      </c>
    </row>
    <row r="191" spans="1:8" x14ac:dyDescent="0.25">
      <c r="A191" s="88">
        <f t="shared" si="3"/>
        <v>171</v>
      </c>
    </row>
    <row r="192" spans="1:8" x14ac:dyDescent="0.25">
      <c r="A192" s="88">
        <f t="shared" si="3"/>
        <v>172</v>
      </c>
    </row>
    <row r="193" spans="1:1" x14ac:dyDescent="0.25">
      <c r="A193" s="88">
        <f t="shared" si="3"/>
        <v>173</v>
      </c>
    </row>
    <row r="194" spans="1:1" x14ac:dyDescent="0.25">
      <c r="A194" s="88">
        <f t="shared" si="3"/>
        <v>174</v>
      </c>
    </row>
    <row r="195" spans="1:1" x14ac:dyDescent="0.25">
      <c r="A195" s="88">
        <f t="shared" si="3"/>
        <v>175</v>
      </c>
    </row>
    <row r="196" spans="1:1" x14ac:dyDescent="0.25">
      <c r="A196" s="88">
        <f t="shared" si="3"/>
        <v>176</v>
      </c>
    </row>
    <row r="197" spans="1:1" x14ac:dyDescent="0.25">
      <c r="A197" s="88">
        <f t="shared" si="3"/>
        <v>177</v>
      </c>
    </row>
    <row r="198" spans="1:1" x14ac:dyDescent="0.25">
      <c r="A198" s="88">
        <f t="shared" si="3"/>
        <v>178</v>
      </c>
    </row>
    <row r="199" spans="1:1" x14ac:dyDescent="0.25">
      <c r="A199" s="88">
        <f t="shared" si="3"/>
        <v>179</v>
      </c>
    </row>
    <row r="200" spans="1:1" x14ac:dyDescent="0.25">
      <c r="A200" s="88">
        <f t="shared" si="3"/>
        <v>180</v>
      </c>
    </row>
  </sheetData>
  <mergeCells count="191">
    <mergeCell ref="G1:H1"/>
    <mergeCell ref="B5:C5"/>
    <mergeCell ref="D5:H5"/>
    <mergeCell ref="I5:J5"/>
    <mergeCell ref="D23:H23"/>
    <mergeCell ref="D24:H24"/>
    <mergeCell ref="D15:H15"/>
    <mergeCell ref="D19:H19"/>
    <mergeCell ref="D13:H13"/>
    <mergeCell ref="D14:H14"/>
    <mergeCell ref="D16:H16"/>
    <mergeCell ref="D17:H17"/>
    <mergeCell ref="D18:H18"/>
    <mergeCell ref="D20:H20"/>
    <mergeCell ref="D7:H7"/>
    <mergeCell ref="D8:H8"/>
    <mergeCell ref="D9:H9"/>
    <mergeCell ref="D10:H10"/>
    <mergeCell ref="D11:H11"/>
    <mergeCell ref="D12:H12"/>
    <mergeCell ref="D29:H29"/>
    <mergeCell ref="D30:H30"/>
    <mergeCell ref="D31:H31"/>
    <mergeCell ref="D32:H32"/>
    <mergeCell ref="D33:H33"/>
    <mergeCell ref="D34:H34"/>
    <mergeCell ref="D21:H21"/>
    <mergeCell ref="D22:H22"/>
    <mergeCell ref="D25:H25"/>
    <mergeCell ref="D26:H26"/>
    <mergeCell ref="D27:H27"/>
    <mergeCell ref="D28:H28"/>
    <mergeCell ref="D41:H41"/>
    <mergeCell ref="D42:H42"/>
    <mergeCell ref="D43:H43"/>
    <mergeCell ref="D44:H44"/>
    <mergeCell ref="D45:H45"/>
    <mergeCell ref="D46:H46"/>
    <mergeCell ref="D35:H35"/>
    <mergeCell ref="D36:H36"/>
    <mergeCell ref="D37:H37"/>
    <mergeCell ref="D38:H38"/>
    <mergeCell ref="D39:H39"/>
    <mergeCell ref="D40:H40"/>
    <mergeCell ref="D53:H53"/>
    <mergeCell ref="D54:H54"/>
    <mergeCell ref="D59:H59"/>
    <mergeCell ref="D60:H60"/>
    <mergeCell ref="D61:H61"/>
    <mergeCell ref="D47:H47"/>
    <mergeCell ref="D48:H48"/>
    <mergeCell ref="D49:H49"/>
    <mergeCell ref="D50:H50"/>
    <mergeCell ref="D51:H51"/>
    <mergeCell ref="D52:H52"/>
    <mergeCell ref="D56:H56"/>
    <mergeCell ref="D55:H55"/>
    <mergeCell ref="D57:H57"/>
    <mergeCell ref="D58:H58"/>
    <mergeCell ref="D69:H69"/>
    <mergeCell ref="D70:H70"/>
    <mergeCell ref="D71:H71"/>
    <mergeCell ref="D72:H72"/>
    <mergeCell ref="D75:H75"/>
    <mergeCell ref="D76:H76"/>
    <mergeCell ref="D62:H62"/>
    <mergeCell ref="D63:H63"/>
    <mergeCell ref="D64:H64"/>
    <mergeCell ref="D65:H65"/>
    <mergeCell ref="D66:H66"/>
    <mergeCell ref="D67:H67"/>
    <mergeCell ref="D68:H68"/>
    <mergeCell ref="D73:H73"/>
    <mergeCell ref="D74:H74"/>
    <mergeCell ref="D83:H83"/>
    <mergeCell ref="D84:H84"/>
    <mergeCell ref="D85:H85"/>
    <mergeCell ref="D86:H86"/>
    <mergeCell ref="D87:H87"/>
    <mergeCell ref="D88:H88"/>
    <mergeCell ref="D77:H77"/>
    <mergeCell ref="D78:H78"/>
    <mergeCell ref="D79:H79"/>
    <mergeCell ref="D80:H80"/>
    <mergeCell ref="D81:H81"/>
    <mergeCell ref="D82:H82"/>
    <mergeCell ref="D96:H96"/>
    <mergeCell ref="D97:H97"/>
    <mergeCell ref="D98:H98"/>
    <mergeCell ref="D99:H99"/>
    <mergeCell ref="D100:H100"/>
    <mergeCell ref="D101:H101"/>
    <mergeCell ref="D89:H89"/>
    <mergeCell ref="D90:H90"/>
    <mergeCell ref="D91:H91"/>
    <mergeCell ref="D92:H92"/>
    <mergeCell ref="D94:H94"/>
    <mergeCell ref="D95:H95"/>
    <mergeCell ref="D93:H93"/>
    <mergeCell ref="D108:H108"/>
    <mergeCell ref="D109:H109"/>
    <mergeCell ref="D112:H112"/>
    <mergeCell ref="D113:H113"/>
    <mergeCell ref="D116:H116"/>
    <mergeCell ref="D117:H117"/>
    <mergeCell ref="D102:H102"/>
    <mergeCell ref="D103:H103"/>
    <mergeCell ref="D104:H104"/>
    <mergeCell ref="D105:H105"/>
    <mergeCell ref="D106:H106"/>
    <mergeCell ref="D107:H107"/>
    <mergeCell ref="D110:H110"/>
    <mergeCell ref="D111:H111"/>
    <mergeCell ref="D115:H115"/>
    <mergeCell ref="D114:H114"/>
    <mergeCell ref="D124:H124"/>
    <mergeCell ref="D125:H125"/>
    <mergeCell ref="D126:H126"/>
    <mergeCell ref="D127:H127"/>
    <mergeCell ref="D128:H128"/>
    <mergeCell ref="D129:H129"/>
    <mergeCell ref="D118:H118"/>
    <mergeCell ref="D119:H119"/>
    <mergeCell ref="D120:H120"/>
    <mergeCell ref="D121:H121"/>
    <mergeCell ref="D122:H122"/>
    <mergeCell ref="D123:H123"/>
    <mergeCell ref="D138:H138"/>
    <mergeCell ref="D139:H139"/>
    <mergeCell ref="D140:H140"/>
    <mergeCell ref="D141:H141"/>
    <mergeCell ref="D142:H142"/>
    <mergeCell ref="D143:H143"/>
    <mergeCell ref="D130:H130"/>
    <mergeCell ref="D133:H133"/>
    <mergeCell ref="D134:H134"/>
    <mergeCell ref="D135:H135"/>
    <mergeCell ref="D136:H136"/>
    <mergeCell ref="D137:H137"/>
    <mergeCell ref="D131:H131"/>
    <mergeCell ref="D132:H132"/>
    <mergeCell ref="D150:H150"/>
    <mergeCell ref="D151:H151"/>
    <mergeCell ref="D152:H152"/>
    <mergeCell ref="D153:H153"/>
    <mergeCell ref="D154:H154"/>
    <mergeCell ref="D155:H155"/>
    <mergeCell ref="D144:H144"/>
    <mergeCell ref="D145:H145"/>
    <mergeCell ref="D146:H146"/>
    <mergeCell ref="D147:H147"/>
    <mergeCell ref="D148:H148"/>
    <mergeCell ref="D149:H149"/>
    <mergeCell ref="D172:H172"/>
    <mergeCell ref="D173:H173"/>
    <mergeCell ref="D162:H162"/>
    <mergeCell ref="D163:H163"/>
    <mergeCell ref="D164:H164"/>
    <mergeCell ref="D165:H165"/>
    <mergeCell ref="D166:H166"/>
    <mergeCell ref="D167:H167"/>
    <mergeCell ref="D156:H156"/>
    <mergeCell ref="D157:H157"/>
    <mergeCell ref="D158:H158"/>
    <mergeCell ref="D159:H159"/>
    <mergeCell ref="D160:H160"/>
    <mergeCell ref="D161:H161"/>
    <mergeCell ref="K56:L56"/>
    <mergeCell ref="K20:L20"/>
    <mergeCell ref="D186:H186"/>
    <mergeCell ref="D187:H187"/>
    <mergeCell ref="D188:H188"/>
    <mergeCell ref="I7:J7"/>
    <mergeCell ref="K5:L5"/>
    <mergeCell ref="K7:L7"/>
    <mergeCell ref="D180:H180"/>
    <mergeCell ref="D181:H181"/>
    <mergeCell ref="D182:H182"/>
    <mergeCell ref="D183:H183"/>
    <mergeCell ref="D184:H184"/>
    <mergeCell ref="D185:H185"/>
    <mergeCell ref="D174:H174"/>
    <mergeCell ref="D175:H175"/>
    <mergeCell ref="D176:H176"/>
    <mergeCell ref="D177:H177"/>
    <mergeCell ref="D178:H178"/>
    <mergeCell ref="D179:H179"/>
    <mergeCell ref="D168:H168"/>
    <mergeCell ref="D169:H169"/>
    <mergeCell ref="D170:H170"/>
    <mergeCell ref="D171:H17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2"/>
  <sheetViews>
    <sheetView topLeftCell="A70" zoomScaleNormal="100" workbookViewId="0">
      <selection activeCell="H12" sqref="H12"/>
    </sheetView>
  </sheetViews>
  <sheetFormatPr defaultRowHeight="15" x14ac:dyDescent="0.25"/>
  <cols>
    <col min="2" max="2" width="10.5703125" bestFit="1" customWidth="1"/>
    <col min="5" max="5" width="12.7109375" bestFit="1" customWidth="1"/>
    <col min="11" max="11" width="11.85546875" bestFit="1" customWidth="1"/>
    <col min="12" max="13" width="11.85546875" customWidth="1"/>
    <col min="18" max="18" width="12.28515625" bestFit="1" customWidth="1"/>
  </cols>
  <sheetData>
    <row r="1" spans="1:23" ht="15.75" thickBot="1" x14ac:dyDescent="0.3"/>
    <row r="2" spans="1:23" ht="15.75" x14ac:dyDescent="0.25">
      <c r="A2" s="38"/>
      <c r="B2" s="39"/>
      <c r="C2" s="40" t="s">
        <v>24</v>
      </c>
      <c r="D2" s="40" t="s">
        <v>25</v>
      </c>
      <c r="E2" s="41"/>
      <c r="F2" s="42"/>
      <c r="G2" s="43" t="s">
        <v>23</v>
      </c>
      <c r="H2" s="44" t="s">
        <v>63</v>
      </c>
      <c r="I2" s="45" t="s">
        <v>64</v>
      </c>
      <c r="L2" s="30"/>
      <c r="M2" s="30"/>
      <c r="N2" s="35"/>
      <c r="O2" s="35"/>
      <c r="P2" s="35"/>
      <c r="Q2" s="33"/>
      <c r="R2" s="33"/>
    </row>
    <row r="3" spans="1:23" ht="15.75" x14ac:dyDescent="0.25">
      <c r="A3" s="46" t="s">
        <v>38</v>
      </c>
      <c r="B3" s="47">
        <v>50000</v>
      </c>
      <c r="C3" s="48">
        <v>14.2</v>
      </c>
      <c r="D3" s="48">
        <v>18.100000000000001</v>
      </c>
      <c r="E3" s="49"/>
      <c r="F3" s="42"/>
      <c r="G3" s="50">
        <f>SUM(H3:I3)</f>
        <v>33720</v>
      </c>
      <c r="H3" s="51">
        <f>SUM(H6:Z6)</f>
        <v>32500</v>
      </c>
      <c r="I3" s="52">
        <f>SUM(H8:Z8)</f>
        <v>1220</v>
      </c>
      <c r="L3" s="30"/>
      <c r="M3" s="30"/>
      <c r="N3" s="35"/>
      <c r="O3" s="35"/>
      <c r="P3" s="33"/>
      <c r="Q3" s="33"/>
      <c r="R3" s="33"/>
    </row>
    <row r="4" spans="1:23" ht="15.75" x14ac:dyDescent="0.25">
      <c r="A4" s="53" t="s">
        <v>35</v>
      </c>
      <c r="B4" s="94" t="s">
        <v>33</v>
      </c>
      <c r="C4" s="94"/>
      <c r="D4" s="48" t="s">
        <v>34</v>
      </c>
      <c r="E4" s="49" t="s">
        <v>34</v>
      </c>
      <c r="F4" s="42"/>
      <c r="G4" s="54"/>
      <c r="H4" s="54"/>
      <c r="I4" s="54"/>
      <c r="L4" s="30"/>
      <c r="M4" s="30"/>
      <c r="N4" s="33"/>
      <c r="O4" s="33"/>
      <c r="P4" s="33"/>
      <c r="Q4" s="35"/>
      <c r="R4" s="35"/>
      <c r="S4" s="9"/>
      <c r="T4" s="9"/>
      <c r="U4" s="9"/>
      <c r="V4" s="9"/>
      <c r="W4" s="9"/>
    </row>
    <row r="5" spans="1:23" ht="15.75" x14ac:dyDescent="0.25">
      <c r="A5" s="53"/>
      <c r="B5" s="48" t="s">
        <v>24</v>
      </c>
      <c r="C5" s="48" t="s">
        <v>25</v>
      </c>
      <c r="D5" s="48">
        <v>50000</v>
      </c>
      <c r="E5" s="49" t="s">
        <v>45</v>
      </c>
      <c r="F5" s="42"/>
      <c r="G5" s="55"/>
      <c r="H5" s="44" t="s">
        <v>61</v>
      </c>
      <c r="I5" s="44" t="s">
        <v>62</v>
      </c>
      <c r="J5" s="37"/>
      <c r="L5" s="30"/>
      <c r="M5" s="30"/>
      <c r="N5" s="35"/>
      <c r="O5" s="35"/>
      <c r="P5" s="33"/>
      <c r="Q5" s="35"/>
      <c r="R5" s="35"/>
      <c r="S5" s="9"/>
      <c r="T5" s="9"/>
      <c r="U5" s="9"/>
      <c r="V5" s="9"/>
      <c r="W5" s="9"/>
    </row>
    <row r="6" spans="1:23" ht="15.75" x14ac:dyDescent="0.25">
      <c r="A6" s="53" t="s">
        <v>26</v>
      </c>
      <c r="B6" s="56"/>
      <c r="C6" s="56"/>
      <c r="D6" s="56"/>
      <c r="E6" s="57"/>
      <c r="F6" s="54"/>
      <c r="G6" s="58" t="s">
        <v>63</v>
      </c>
      <c r="H6" s="56">
        <f>SUM(D7:D66)</f>
        <v>30000</v>
      </c>
      <c r="I6" s="56">
        <f>SUM(D75:D200)</f>
        <v>2500</v>
      </c>
      <c r="J6" s="36"/>
      <c r="N6" s="35"/>
      <c r="O6" s="33"/>
      <c r="P6" s="33"/>
      <c r="Q6" s="33"/>
      <c r="R6" s="33"/>
    </row>
    <row r="7" spans="1:23" ht="15.75" x14ac:dyDescent="0.25">
      <c r="A7" s="53" t="s">
        <v>27</v>
      </c>
      <c r="B7" s="56">
        <v>14.2</v>
      </c>
      <c r="C7" s="56">
        <v>18.100000000000001</v>
      </c>
      <c r="D7" s="56">
        <v>500</v>
      </c>
      <c r="E7" s="57"/>
      <c r="F7" s="54"/>
      <c r="G7" s="58" t="s">
        <v>65</v>
      </c>
      <c r="H7" s="56">
        <f>H6/500</f>
        <v>60</v>
      </c>
      <c r="I7" s="56">
        <f>I6/500</f>
        <v>5</v>
      </c>
      <c r="J7" s="36"/>
      <c r="N7" s="35"/>
      <c r="O7" s="33"/>
      <c r="P7" s="33"/>
      <c r="Q7" s="35"/>
      <c r="R7" s="35"/>
    </row>
    <row r="8" spans="1:23" ht="15.75" x14ac:dyDescent="0.25">
      <c r="A8" s="53" t="s">
        <v>28</v>
      </c>
      <c r="B8" s="56">
        <v>15.2</v>
      </c>
      <c r="C8" s="56">
        <v>19.100000000000001</v>
      </c>
      <c r="D8" s="59">
        <v>0</v>
      </c>
      <c r="E8" s="57"/>
      <c r="F8" s="54"/>
      <c r="G8" s="58" t="s">
        <v>64</v>
      </c>
      <c r="H8" s="56">
        <f>SUM(E7:E66)</f>
        <v>1120</v>
      </c>
      <c r="I8" s="56">
        <f>SUM(E75:E200)</f>
        <v>100</v>
      </c>
      <c r="J8" s="36"/>
      <c r="N8" s="35"/>
      <c r="O8" s="33"/>
      <c r="P8" s="33"/>
      <c r="Q8" s="33"/>
      <c r="R8" s="33"/>
    </row>
    <row r="9" spans="1:23" ht="15.75" x14ac:dyDescent="0.25">
      <c r="A9" s="53" t="s">
        <v>29</v>
      </c>
      <c r="B9" s="56">
        <v>16.2</v>
      </c>
      <c r="C9" s="56">
        <v>20.100000000000001</v>
      </c>
      <c r="D9" s="56">
        <v>500</v>
      </c>
      <c r="E9" s="57"/>
      <c r="F9" s="54"/>
      <c r="G9" s="58" t="s">
        <v>48</v>
      </c>
      <c r="H9" s="56">
        <f>(H6/100)*(10000/120)</f>
        <v>25000</v>
      </c>
      <c r="I9" s="56">
        <f>(I6/100)*(10000/120)</f>
        <v>2083.333333333333</v>
      </c>
      <c r="J9" s="36"/>
      <c r="N9" s="33"/>
      <c r="O9" s="33"/>
      <c r="P9" s="33"/>
      <c r="Q9" s="33"/>
      <c r="R9" s="33"/>
    </row>
    <row r="10" spans="1:23" ht="15.75" x14ac:dyDescent="0.25">
      <c r="A10" s="53" t="s">
        <v>30</v>
      </c>
      <c r="B10" s="56">
        <v>17.2</v>
      </c>
      <c r="C10" s="56">
        <v>21.1</v>
      </c>
      <c r="D10" s="56">
        <v>1000</v>
      </c>
      <c r="E10" s="57"/>
      <c r="F10" s="54"/>
      <c r="G10" s="60" t="s">
        <v>49</v>
      </c>
      <c r="H10" s="61">
        <f>H6-H9+H8</f>
        <v>6120</v>
      </c>
      <c r="I10" s="61">
        <f>I6-I9+I8</f>
        <v>516.66666666666697</v>
      </c>
      <c r="J10" s="34"/>
    </row>
    <row r="11" spans="1:23" ht="15.75" x14ac:dyDescent="0.25">
      <c r="A11" s="53" t="s">
        <v>31</v>
      </c>
      <c r="B11" s="56">
        <v>18.2</v>
      </c>
      <c r="C11" s="56">
        <v>22.1</v>
      </c>
      <c r="D11" s="56">
        <v>500</v>
      </c>
      <c r="E11" s="57"/>
      <c r="F11" s="54"/>
      <c r="G11" s="54"/>
      <c r="H11" s="54"/>
      <c r="I11" s="54"/>
    </row>
    <row r="12" spans="1:23" ht="15.75" x14ac:dyDescent="0.25">
      <c r="A12" s="53" t="s">
        <v>32</v>
      </c>
      <c r="B12" s="56">
        <v>19.2</v>
      </c>
      <c r="C12" s="56">
        <v>23.1</v>
      </c>
      <c r="D12" s="56">
        <v>500</v>
      </c>
      <c r="E12" s="57"/>
      <c r="F12" s="54"/>
      <c r="G12" s="54"/>
      <c r="H12" s="54"/>
      <c r="I12" s="54"/>
    </row>
    <row r="13" spans="1:23" ht="15.75" x14ac:dyDescent="0.25">
      <c r="A13" s="53" t="s">
        <v>26</v>
      </c>
      <c r="B13" s="56">
        <v>20.2</v>
      </c>
      <c r="C13" s="56">
        <v>24.1</v>
      </c>
      <c r="D13" s="56">
        <v>0</v>
      </c>
      <c r="E13" s="57"/>
      <c r="F13" s="54"/>
      <c r="G13" s="54"/>
      <c r="H13" s="54"/>
      <c r="I13" s="54"/>
    </row>
    <row r="14" spans="1:23" ht="15.75" x14ac:dyDescent="0.25">
      <c r="A14" s="53" t="s">
        <v>27</v>
      </c>
      <c r="B14" s="56">
        <v>21.2</v>
      </c>
      <c r="C14" s="56">
        <v>25.1</v>
      </c>
      <c r="D14" s="56">
        <v>1000</v>
      </c>
      <c r="E14" s="57"/>
      <c r="F14" s="54"/>
      <c r="G14" s="54"/>
      <c r="H14" s="54"/>
      <c r="I14" s="54"/>
    </row>
    <row r="15" spans="1:23" ht="15.75" x14ac:dyDescent="0.25">
      <c r="A15" s="53" t="s">
        <v>28</v>
      </c>
      <c r="B15" s="56">
        <v>22.2</v>
      </c>
      <c r="C15" s="56">
        <v>26.1</v>
      </c>
      <c r="D15" s="56">
        <v>0</v>
      </c>
      <c r="E15" s="57"/>
      <c r="F15" s="54"/>
      <c r="G15" s="54"/>
      <c r="H15" s="54"/>
      <c r="I15" s="54"/>
    </row>
    <row r="16" spans="1:23" ht="15.75" x14ac:dyDescent="0.25">
      <c r="A16" s="53" t="s">
        <v>29</v>
      </c>
      <c r="B16" s="56">
        <v>23.2</v>
      </c>
      <c r="C16" s="56">
        <v>27.1</v>
      </c>
      <c r="D16" s="56">
        <v>1000</v>
      </c>
      <c r="E16" s="57"/>
      <c r="F16" s="54"/>
      <c r="G16" s="54"/>
      <c r="H16" s="54"/>
      <c r="I16" s="54"/>
    </row>
    <row r="17" spans="1:9" ht="15.75" x14ac:dyDescent="0.25">
      <c r="A17" s="53" t="s">
        <v>30</v>
      </c>
      <c r="B17" s="56">
        <v>24.2</v>
      </c>
      <c r="C17" s="56">
        <v>28.1</v>
      </c>
      <c r="D17" s="56">
        <v>0</v>
      </c>
      <c r="E17" s="57"/>
      <c r="F17" s="54"/>
      <c r="G17" s="54"/>
      <c r="H17" s="54"/>
      <c r="I17" s="54"/>
    </row>
    <row r="18" spans="1:9" ht="15.75" x14ac:dyDescent="0.25">
      <c r="A18" s="53" t="s">
        <v>31</v>
      </c>
      <c r="B18" s="56">
        <v>25.2</v>
      </c>
      <c r="C18" s="56">
        <v>29.1</v>
      </c>
      <c r="D18" s="56">
        <v>1000</v>
      </c>
      <c r="E18" s="57"/>
      <c r="F18" s="54"/>
      <c r="G18" s="54"/>
      <c r="H18" s="54"/>
      <c r="I18" s="54"/>
    </row>
    <row r="19" spans="1:9" ht="15.75" x14ac:dyDescent="0.25">
      <c r="A19" s="53" t="s">
        <v>32</v>
      </c>
      <c r="B19" s="56">
        <v>26.2</v>
      </c>
      <c r="C19" s="56">
        <v>1.2</v>
      </c>
      <c r="D19" s="56">
        <v>0</v>
      </c>
      <c r="E19" s="57"/>
      <c r="F19" s="54"/>
      <c r="G19" s="54"/>
      <c r="H19" s="54"/>
      <c r="I19" s="54"/>
    </row>
    <row r="20" spans="1:9" ht="15.75" x14ac:dyDescent="0.25">
      <c r="A20" s="53" t="s">
        <v>26</v>
      </c>
      <c r="B20" s="56">
        <v>27.2</v>
      </c>
      <c r="C20" s="56">
        <v>2.2000000000000002</v>
      </c>
      <c r="D20" s="56">
        <v>500</v>
      </c>
      <c r="E20" s="57"/>
      <c r="F20" s="54"/>
      <c r="G20" s="54"/>
      <c r="H20" s="54"/>
      <c r="I20" s="54"/>
    </row>
    <row r="21" spans="1:9" ht="15.75" x14ac:dyDescent="0.25">
      <c r="A21" s="53" t="s">
        <v>27</v>
      </c>
      <c r="B21" s="56">
        <v>28.2</v>
      </c>
      <c r="C21" s="56">
        <v>3.2</v>
      </c>
      <c r="D21" s="56">
        <v>1000</v>
      </c>
      <c r="E21" s="57"/>
      <c r="F21" s="54"/>
      <c r="G21" s="54"/>
      <c r="H21" s="54"/>
      <c r="I21" s="54"/>
    </row>
    <row r="22" spans="1:9" ht="15.75" x14ac:dyDescent="0.25">
      <c r="A22" s="53" t="s">
        <v>28</v>
      </c>
      <c r="B22" s="56">
        <v>1.3</v>
      </c>
      <c r="C22" s="56">
        <v>4.2</v>
      </c>
      <c r="D22" s="56">
        <v>500</v>
      </c>
      <c r="E22" s="57"/>
      <c r="F22" s="54"/>
      <c r="G22" s="54"/>
      <c r="H22" s="54"/>
      <c r="I22" s="54"/>
    </row>
    <row r="23" spans="1:9" ht="15.75" x14ac:dyDescent="0.25">
      <c r="A23" s="53" t="s">
        <v>29</v>
      </c>
      <c r="B23" s="56">
        <v>2.2999999999999998</v>
      </c>
      <c r="C23" s="56">
        <v>5.2</v>
      </c>
      <c r="D23" s="56">
        <v>500</v>
      </c>
      <c r="E23" s="57"/>
      <c r="F23" s="54"/>
      <c r="G23" s="54"/>
      <c r="H23" s="54"/>
      <c r="I23" s="54"/>
    </row>
    <row r="24" spans="1:9" ht="15.75" x14ac:dyDescent="0.25">
      <c r="A24" s="53" t="s">
        <v>30</v>
      </c>
      <c r="B24" s="56">
        <v>3.3</v>
      </c>
      <c r="C24" s="56">
        <v>6.2</v>
      </c>
      <c r="D24" s="56">
        <v>500</v>
      </c>
      <c r="E24" s="57"/>
      <c r="F24" s="54"/>
      <c r="G24" s="54"/>
      <c r="H24" s="54"/>
      <c r="I24" s="54"/>
    </row>
    <row r="25" spans="1:9" ht="15.75" x14ac:dyDescent="0.25">
      <c r="A25" s="53" t="s">
        <v>31</v>
      </c>
      <c r="B25" s="56">
        <v>4.3</v>
      </c>
      <c r="C25" s="56">
        <v>7.2</v>
      </c>
      <c r="D25" s="56">
        <v>500</v>
      </c>
      <c r="E25" s="57"/>
      <c r="F25" s="54"/>
      <c r="G25" s="54"/>
      <c r="H25" s="54"/>
      <c r="I25" s="54"/>
    </row>
    <row r="26" spans="1:9" ht="15.75" x14ac:dyDescent="0.25">
      <c r="A26" s="53" t="s">
        <v>32</v>
      </c>
      <c r="B26" s="56">
        <v>5.3</v>
      </c>
      <c r="C26" s="56">
        <v>8.1999999999999993</v>
      </c>
      <c r="D26" s="56">
        <v>500</v>
      </c>
      <c r="E26" s="57"/>
      <c r="F26" s="54"/>
      <c r="G26" s="54"/>
      <c r="H26" s="54"/>
      <c r="I26" s="54"/>
    </row>
    <row r="27" spans="1:9" ht="15.75" x14ac:dyDescent="0.25">
      <c r="A27" s="53" t="s">
        <v>26</v>
      </c>
      <c r="B27" s="56">
        <v>6.3</v>
      </c>
      <c r="C27" s="56">
        <v>9.1999999999999993</v>
      </c>
      <c r="D27" s="56">
        <v>500</v>
      </c>
      <c r="E27" s="57"/>
      <c r="F27" s="54"/>
      <c r="G27" s="54"/>
      <c r="H27" s="54"/>
      <c r="I27" s="54"/>
    </row>
    <row r="28" spans="1:9" ht="15.75" x14ac:dyDescent="0.25">
      <c r="A28" s="53" t="s">
        <v>27</v>
      </c>
      <c r="B28" s="56">
        <v>7.3</v>
      </c>
      <c r="C28" s="56">
        <v>10.199999999999999</v>
      </c>
      <c r="D28" s="56">
        <v>500</v>
      </c>
      <c r="E28" s="57"/>
      <c r="F28" s="54"/>
      <c r="G28" s="54"/>
      <c r="H28" s="54"/>
      <c r="I28" s="54"/>
    </row>
    <row r="29" spans="1:9" ht="15.75" x14ac:dyDescent="0.25">
      <c r="A29" s="53" t="s">
        <v>28</v>
      </c>
      <c r="B29" s="56">
        <v>8.3000000000000007</v>
      </c>
      <c r="C29" s="56">
        <v>11.2</v>
      </c>
      <c r="D29" s="56">
        <v>500</v>
      </c>
      <c r="E29" s="57"/>
      <c r="F29" s="54"/>
      <c r="G29" s="54"/>
      <c r="H29" s="54"/>
      <c r="I29" s="54"/>
    </row>
    <row r="30" spans="1:9" ht="15.75" x14ac:dyDescent="0.25">
      <c r="A30" s="53" t="s">
        <v>29</v>
      </c>
      <c r="B30" s="56">
        <v>9.3000000000000007</v>
      </c>
      <c r="C30" s="56">
        <v>12.2</v>
      </c>
      <c r="D30" s="56">
        <v>0</v>
      </c>
      <c r="E30" s="57"/>
      <c r="F30" s="54"/>
      <c r="G30" s="54"/>
      <c r="H30" s="54"/>
      <c r="I30" s="54"/>
    </row>
    <row r="31" spans="1:9" ht="15.75" x14ac:dyDescent="0.25">
      <c r="A31" s="53" t="s">
        <v>30</v>
      </c>
      <c r="B31" s="56">
        <v>10.3</v>
      </c>
      <c r="C31" s="56">
        <v>13.2</v>
      </c>
      <c r="D31" s="56">
        <v>1000</v>
      </c>
      <c r="E31" s="57"/>
      <c r="F31" s="54"/>
      <c r="G31" s="54"/>
      <c r="H31" s="54"/>
      <c r="I31" s="54"/>
    </row>
    <row r="32" spans="1:9" ht="15.75" x14ac:dyDescent="0.25">
      <c r="A32" s="53" t="s">
        <v>31</v>
      </c>
      <c r="B32" s="56">
        <v>11.3</v>
      </c>
      <c r="C32" s="56">
        <v>14.2</v>
      </c>
      <c r="D32" s="56">
        <v>500</v>
      </c>
      <c r="E32" s="57"/>
      <c r="F32" s="54"/>
      <c r="G32" s="54"/>
      <c r="H32" s="54"/>
      <c r="I32" s="54"/>
    </row>
    <row r="33" spans="1:9" ht="15.75" x14ac:dyDescent="0.25">
      <c r="A33" s="53" t="s">
        <v>32</v>
      </c>
      <c r="B33" s="56">
        <v>12.3</v>
      </c>
      <c r="C33" s="56">
        <v>15.2</v>
      </c>
      <c r="D33" s="56">
        <v>0</v>
      </c>
      <c r="E33" s="57"/>
      <c r="F33" s="54"/>
      <c r="G33" s="54"/>
      <c r="H33" s="54"/>
      <c r="I33" s="54"/>
    </row>
    <row r="34" spans="1:9" ht="15.75" x14ac:dyDescent="0.25">
      <c r="A34" s="53" t="s">
        <v>26</v>
      </c>
      <c r="B34" s="56">
        <v>13.3</v>
      </c>
      <c r="C34" s="56">
        <v>16.2</v>
      </c>
      <c r="D34" s="56">
        <v>1000</v>
      </c>
      <c r="E34" s="57"/>
      <c r="F34" s="54"/>
      <c r="G34" s="54"/>
      <c r="H34" s="54"/>
      <c r="I34" s="54"/>
    </row>
    <row r="35" spans="1:9" ht="15.75" x14ac:dyDescent="0.25">
      <c r="A35" s="53" t="s">
        <v>27</v>
      </c>
      <c r="B35" s="56">
        <v>14.3</v>
      </c>
      <c r="C35" s="56">
        <v>17.2</v>
      </c>
      <c r="D35" s="56">
        <v>500</v>
      </c>
      <c r="E35" s="57"/>
      <c r="F35" s="54"/>
      <c r="G35" s="54"/>
      <c r="H35" s="54"/>
      <c r="I35" s="54"/>
    </row>
    <row r="36" spans="1:9" ht="15.75" x14ac:dyDescent="0.25">
      <c r="A36" s="53" t="s">
        <v>28</v>
      </c>
      <c r="B36" s="56">
        <v>15.3</v>
      </c>
      <c r="C36" s="56">
        <v>18.2</v>
      </c>
      <c r="D36" s="56">
        <v>500</v>
      </c>
      <c r="E36" s="57"/>
      <c r="F36" s="54"/>
      <c r="G36" s="54"/>
      <c r="H36" s="54"/>
      <c r="I36" s="54"/>
    </row>
    <row r="37" spans="1:9" ht="15.75" x14ac:dyDescent="0.25">
      <c r="A37" s="53" t="s">
        <v>29</v>
      </c>
      <c r="B37" s="56">
        <v>16.3</v>
      </c>
      <c r="C37" s="56">
        <v>19.2</v>
      </c>
      <c r="D37" s="56">
        <v>500</v>
      </c>
      <c r="E37" s="57"/>
      <c r="F37" s="54"/>
      <c r="G37" s="54"/>
      <c r="H37" s="54"/>
      <c r="I37" s="54"/>
    </row>
    <row r="38" spans="1:9" ht="15.75" x14ac:dyDescent="0.25">
      <c r="A38" s="53" t="s">
        <v>30</v>
      </c>
      <c r="B38" s="56">
        <v>17.3</v>
      </c>
      <c r="C38" s="56">
        <v>20.2</v>
      </c>
      <c r="D38" s="56">
        <v>500</v>
      </c>
      <c r="E38" s="57"/>
      <c r="F38" s="54"/>
      <c r="G38" s="54"/>
      <c r="H38" s="54"/>
      <c r="I38" s="54"/>
    </row>
    <row r="39" spans="1:9" ht="15.75" x14ac:dyDescent="0.25">
      <c r="A39" s="53" t="s">
        <v>31</v>
      </c>
      <c r="B39" s="56">
        <v>18.3</v>
      </c>
      <c r="C39" s="56">
        <v>21.2</v>
      </c>
      <c r="D39" s="56">
        <v>500</v>
      </c>
      <c r="E39" s="57">
        <v>40</v>
      </c>
      <c r="F39" s="54"/>
      <c r="G39" s="54"/>
      <c r="H39" s="54"/>
      <c r="I39" s="54"/>
    </row>
    <row r="40" spans="1:9" ht="15.75" x14ac:dyDescent="0.25">
      <c r="A40" s="53" t="s">
        <v>32</v>
      </c>
      <c r="B40" s="56">
        <v>19.3</v>
      </c>
      <c r="C40" s="56">
        <v>22.2</v>
      </c>
      <c r="D40" s="56">
        <v>500</v>
      </c>
      <c r="E40" s="57">
        <v>40</v>
      </c>
      <c r="F40" s="54"/>
      <c r="G40" s="54"/>
      <c r="H40" s="54"/>
      <c r="I40" s="54"/>
    </row>
    <row r="41" spans="1:9" ht="15.75" x14ac:dyDescent="0.25">
      <c r="A41" s="53" t="s">
        <v>26</v>
      </c>
      <c r="B41" s="56">
        <v>20.3</v>
      </c>
      <c r="C41" s="56">
        <v>23.2</v>
      </c>
      <c r="D41" s="56">
        <v>500</v>
      </c>
      <c r="E41" s="57">
        <v>40</v>
      </c>
      <c r="F41" s="54"/>
      <c r="G41" s="54"/>
      <c r="H41" s="54"/>
      <c r="I41" s="54"/>
    </row>
    <row r="42" spans="1:9" ht="15.75" x14ac:dyDescent="0.25">
      <c r="A42" s="53" t="s">
        <v>27</v>
      </c>
      <c r="B42" s="56">
        <v>21.3</v>
      </c>
      <c r="C42" s="56">
        <v>24.2</v>
      </c>
      <c r="D42" s="56">
        <v>500</v>
      </c>
      <c r="E42" s="57">
        <v>40</v>
      </c>
      <c r="F42" s="54"/>
      <c r="G42" s="54"/>
      <c r="H42" s="54"/>
      <c r="I42" s="54"/>
    </row>
    <row r="43" spans="1:9" ht="15.75" x14ac:dyDescent="0.25">
      <c r="A43" s="53" t="s">
        <v>28</v>
      </c>
      <c r="B43" s="56">
        <v>22.3</v>
      </c>
      <c r="C43" s="56">
        <f>Sheet1!C62</f>
        <v>25.2</v>
      </c>
      <c r="D43" s="56">
        <v>500</v>
      </c>
      <c r="E43" s="57">
        <v>40</v>
      </c>
      <c r="F43" s="54"/>
      <c r="G43" s="54"/>
      <c r="H43" s="54"/>
      <c r="I43" s="54"/>
    </row>
    <row r="44" spans="1:9" ht="15.75" x14ac:dyDescent="0.25">
      <c r="A44" s="53" t="s">
        <v>29</v>
      </c>
      <c r="B44" s="56">
        <v>23.3</v>
      </c>
      <c r="C44" s="56">
        <f>Sheet1!C63</f>
        <v>26.2</v>
      </c>
      <c r="D44" s="56">
        <v>500</v>
      </c>
      <c r="E44" s="57">
        <v>40</v>
      </c>
      <c r="F44" s="54"/>
      <c r="G44" s="54"/>
      <c r="H44" s="54"/>
      <c r="I44" s="54"/>
    </row>
    <row r="45" spans="1:9" ht="15.75" x14ac:dyDescent="0.25">
      <c r="A45" s="53" t="s">
        <v>30</v>
      </c>
      <c r="B45" s="56">
        <v>24.3</v>
      </c>
      <c r="C45" s="56">
        <f>Sheet1!C64</f>
        <v>27.2</v>
      </c>
      <c r="D45" s="56">
        <v>500</v>
      </c>
      <c r="E45" s="57">
        <v>40</v>
      </c>
      <c r="F45" s="54"/>
      <c r="G45" s="54"/>
      <c r="H45" s="54"/>
      <c r="I45" s="54"/>
    </row>
    <row r="46" spans="1:9" ht="15.75" x14ac:dyDescent="0.25">
      <c r="A46" s="53" t="s">
        <v>31</v>
      </c>
      <c r="B46" s="56">
        <v>25.3</v>
      </c>
      <c r="C46" s="56">
        <f>Sheet1!C65</f>
        <v>28.2</v>
      </c>
      <c r="D46" s="56">
        <v>500</v>
      </c>
      <c r="E46" s="57">
        <v>40</v>
      </c>
      <c r="F46" s="54"/>
      <c r="G46" s="54"/>
      <c r="H46" s="54"/>
      <c r="I46" s="54"/>
    </row>
    <row r="47" spans="1:9" ht="15.75" x14ac:dyDescent="0.25">
      <c r="A47" s="53" t="s">
        <v>32</v>
      </c>
      <c r="B47" s="56">
        <v>26.3</v>
      </c>
      <c r="C47" s="56">
        <f>Sheet1!C66</f>
        <v>29.2</v>
      </c>
      <c r="D47" s="56">
        <v>500</v>
      </c>
      <c r="E47" s="57">
        <v>40</v>
      </c>
      <c r="F47" s="54"/>
      <c r="G47" s="54"/>
      <c r="H47" s="54"/>
      <c r="I47" s="54"/>
    </row>
    <row r="48" spans="1:9" ht="15.75" x14ac:dyDescent="0.25">
      <c r="A48" s="53" t="s">
        <v>26</v>
      </c>
      <c r="B48" s="56">
        <v>27.3</v>
      </c>
      <c r="C48" s="56">
        <f>Sheet1!C67</f>
        <v>30.2</v>
      </c>
      <c r="D48" s="56">
        <v>500</v>
      </c>
      <c r="E48" s="57">
        <v>40</v>
      </c>
      <c r="F48" s="54"/>
      <c r="G48" s="54"/>
      <c r="H48" s="54"/>
      <c r="I48" s="54"/>
    </row>
    <row r="49" spans="1:9" ht="15.75" x14ac:dyDescent="0.25">
      <c r="A49" s="53" t="s">
        <v>27</v>
      </c>
      <c r="B49" s="56">
        <f>Sheet1!B69</f>
        <v>28.3</v>
      </c>
      <c r="C49" s="56">
        <f>Sheet1!C69</f>
        <v>1.3</v>
      </c>
      <c r="D49" s="56">
        <v>500</v>
      </c>
      <c r="E49" s="57">
        <v>40</v>
      </c>
      <c r="F49" s="54"/>
      <c r="G49" s="54"/>
      <c r="H49" s="54"/>
      <c r="I49" s="54"/>
    </row>
    <row r="50" spans="1:9" ht="15.75" x14ac:dyDescent="0.25">
      <c r="A50" s="53" t="s">
        <v>28</v>
      </c>
      <c r="B50" s="56">
        <f>Sheet1!B70</f>
        <v>29.3</v>
      </c>
      <c r="C50" s="56">
        <f>Sheet1!C70</f>
        <v>2.2999999999999998</v>
      </c>
      <c r="D50" s="56">
        <v>500</v>
      </c>
      <c r="E50" s="57">
        <v>40</v>
      </c>
      <c r="F50" s="54"/>
      <c r="G50" s="54"/>
      <c r="H50" s="54"/>
      <c r="I50" s="54"/>
    </row>
    <row r="51" spans="1:9" ht="15.75" x14ac:dyDescent="0.25">
      <c r="A51" s="53" t="s">
        <v>29</v>
      </c>
      <c r="B51" s="56">
        <f>Sheet1!B71</f>
        <v>30.3</v>
      </c>
      <c r="C51" s="56">
        <f>Sheet1!C71</f>
        <v>3.3</v>
      </c>
      <c r="D51" s="56">
        <v>500</v>
      </c>
      <c r="E51" s="57">
        <v>40</v>
      </c>
      <c r="F51" s="54"/>
      <c r="G51" s="54"/>
      <c r="H51" s="54"/>
      <c r="I51" s="54"/>
    </row>
    <row r="52" spans="1:9" ht="15.75" x14ac:dyDescent="0.25">
      <c r="A52" s="53" t="s">
        <v>30</v>
      </c>
      <c r="B52" s="56">
        <f>Sheet1!B72</f>
        <v>31.3</v>
      </c>
      <c r="C52" s="56">
        <f>Sheet1!C72</f>
        <v>4.3</v>
      </c>
      <c r="D52" s="56">
        <v>500</v>
      </c>
      <c r="E52" s="57">
        <v>40</v>
      </c>
      <c r="F52" s="54"/>
      <c r="G52" s="54"/>
      <c r="H52" s="54"/>
      <c r="I52" s="54"/>
    </row>
    <row r="53" spans="1:9" ht="15.75" x14ac:dyDescent="0.25">
      <c r="A53" s="53" t="s">
        <v>31</v>
      </c>
      <c r="B53" s="56">
        <f>Sheet1!B75</f>
        <v>1.4</v>
      </c>
      <c r="C53" s="56">
        <f>Sheet1!C75</f>
        <v>5.3</v>
      </c>
      <c r="D53" s="56">
        <v>0</v>
      </c>
      <c r="E53" s="57">
        <v>0</v>
      </c>
      <c r="F53" s="54"/>
      <c r="G53" s="54"/>
      <c r="H53" s="54"/>
      <c r="I53" s="54"/>
    </row>
    <row r="54" spans="1:9" ht="15.75" x14ac:dyDescent="0.25">
      <c r="A54" s="53" t="s">
        <v>32</v>
      </c>
      <c r="B54" s="56">
        <f>Sheet1!B76</f>
        <v>2.4</v>
      </c>
      <c r="C54" s="56">
        <f>Sheet1!C76</f>
        <v>6.3</v>
      </c>
      <c r="D54" s="56">
        <v>1000</v>
      </c>
      <c r="E54" s="57">
        <v>80</v>
      </c>
      <c r="F54" s="54"/>
      <c r="G54" s="54"/>
      <c r="H54" s="54"/>
      <c r="I54" s="54"/>
    </row>
    <row r="55" spans="1:9" ht="15.75" x14ac:dyDescent="0.25">
      <c r="A55" s="53" t="s">
        <v>26</v>
      </c>
      <c r="B55" s="56">
        <f>Sheet1!B77</f>
        <v>3.4</v>
      </c>
      <c r="C55" s="56">
        <f>Sheet1!C77</f>
        <v>7.3</v>
      </c>
      <c r="D55" s="56">
        <v>500</v>
      </c>
      <c r="E55" s="57">
        <v>40</v>
      </c>
      <c r="F55" s="54"/>
      <c r="G55" s="54"/>
      <c r="H55" s="54"/>
      <c r="I55" s="54"/>
    </row>
    <row r="56" spans="1:9" ht="15.75" x14ac:dyDescent="0.25">
      <c r="A56" s="53" t="s">
        <v>27</v>
      </c>
      <c r="B56" s="56">
        <f>Sheet1!B78</f>
        <v>4.4000000000000004</v>
      </c>
      <c r="C56" s="56">
        <f>Sheet1!C78</f>
        <v>8.3000000000000007</v>
      </c>
      <c r="D56" s="56">
        <v>500</v>
      </c>
      <c r="E56" s="57">
        <v>40</v>
      </c>
      <c r="F56" s="54"/>
      <c r="G56" s="54"/>
      <c r="H56" s="54"/>
      <c r="I56" s="54"/>
    </row>
    <row r="57" spans="1:9" ht="15.75" x14ac:dyDescent="0.25">
      <c r="A57" s="53" t="s">
        <v>28</v>
      </c>
      <c r="B57" s="56">
        <f>Sheet1!B79</f>
        <v>5.4</v>
      </c>
      <c r="C57" s="56">
        <f>Sheet1!C79</f>
        <v>9.3000000000000007</v>
      </c>
      <c r="D57" s="56">
        <v>500</v>
      </c>
      <c r="E57" s="57">
        <v>40</v>
      </c>
      <c r="F57" s="54"/>
      <c r="G57" s="54"/>
      <c r="H57" s="54"/>
      <c r="I57" s="54"/>
    </row>
    <row r="58" spans="1:9" ht="15.75" x14ac:dyDescent="0.25">
      <c r="A58" s="53" t="s">
        <v>29</v>
      </c>
      <c r="B58" s="56">
        <f>Sheet1!B80</f>
        <v>6.4</v>
      </c>
      <c r="C58" s="56">
        <f>Sheet1!C80</f>
        <v>10.3</v>
      </c>
      <c r="D58" s="56">
        <v>500</v>
      </c>
      <c r="E58" s="57">
        <v>40</v>
      </c>
      <c r="F58" s="54"/>
      <c r="G58" s="54"/>
      <c r="H58" s="54"/>
      <c r="I58" s="54"/>
    </row>
    <row r="59" spans="1:9" ht="15.75" x14ac:dyDescent="0.25">
      <c r="A59" s="53" t="s">
        <v>30</v>
      </c>
      <c r="B59" s="56">
        <f>Sheet1!B81</f>
        <v>7.4</v>
      </c>
      <c r="C59" s="56">
        <f>Sheet1!C81</f>
        <v>11.3</v>
      </c>
      <c r="D59" s="56">
        <v>500</v>
      </c>
      <c r="E59" s="57">
        <v>40</v>
      </c>
      <c r="F59" s="54"/>
      <c r="G59" s="54"/>
      <c r="H59" s="54"/>
      <c r="I59" s="54"/>
    </row>
    <row r="60" spans="1:9" ht="15.75" x14ac:dyDescent="0.25">
      <c r="A60" s="53" t="s">
        <v>31</v>
      </c>
      <c r="B60" s="56">
        <f>Sheet1!B82</f>
        <v>8.4</v>
      </c>
      <c r="C60" s="56">
        <f>Sheet1!C82</f>
        <v>12.3</v>
      </c>
      <c r="D60" s="56">
        <v>500</v>
      </c>
      <c r="E60" s="57">
        <v>40</v>
      </c>
      <c r="F60" s="54"/>
      <c r="G60" s="54"/>
      <c r="H60" s="54"/>
      <c r="I60" s="54"/>
    </row>
    <row r="61" spans="1:9" ht="15.75" x14ac:dyDescent="0.25">
      <c r="A61" s="53" t="s">
        <v>32</v>
      </c>
      <c r="B61" s="56">
        <f>Sheet1!B83</f>
        <v>9.4</v>
      </c>
      <c r="C61" s="56">
        <f>Sheet1!C83</f>
        <v>13.3</v>
      </c>
      <c r="D61" s="56">
        <v>500</v>
      </c>
      <c r="E61" s="57">
        <v>40</v>
      </c>
      <c r="F61" s="54"/>
      <c r="G61" s="54"/>
      <c r="H61" s="54"/>
      <c r="I61" s="54"/>
    </row>
    <row r="62" spans="1:9" ht="15.75" x14ac:dyDescent="0.25">
      <c r="A62" s="53" t="s">
        <v>26</v>
      </c>
      <c r="B62" s="56">
        <f>Sheet1!B84</f>
        <v>10.4</v>
      </c>
      <c r="C62" s="56">
        <f>Sheet1!C84</f>
        <v>14.3</v>
      </c>
      <c r="D62" s="56">
        <v>500</v>
      </c>
      <c r="E62" s="57">
        <v>40</v>
      </c>
      <c r="F62" s="54"/>
      <c r="G62" s="54"/>
      <c r="H62" s="54"/>
      <c r="I62" s="54"/>
    </row>
    <row r="63" spans="1:9" ht="15.75" x14ac:dyDescent="0.25">
      <c r="A63" s="53" t="s">
        <v>27</v>
      </c>
      <c r="B63" s="56">
        <f>Sheet1!B85</f>
        <v>11.4</v>
      </c>
      <c r="C63" s="56">
        <f>Sheet1!C85</f>
        <v>15.3</v>
      </c>
      <c r="D63" s="56">
        <v>500</v>
      </c>
      <c r="E63" s="57">
        <v>40</v>
      </c>
      <c r="F63" s="54"/>
      <c r="G63" s="54"/>
      <c r="H63" s="54"/>
      <c r="I63" s="54"/>
    </row>
    <row r="64" spans="1:9" ht="15.75" x14ac:dyDescent="0.25">
      <c r="A64" s="53" t="s">
        <v>28</v>
      </c>
      <c r="B64" s="56">
        <f>Sheet1!B86</f>
        <v>12.4</v>
      </c>
      <c r="C64" s="56">
        <f>Sheet1!C86</f>
        <v>16.3</v>
      </c>
      <c r="D64" s="56">
        <v>500</v>
      </c>
      <c r="E64" s="57">
        <v>40</v>
      </c>
      <c r="F64" s="54"/>
      <c r="G64" s="54"/>
      <c r="H64" s="54"/>
      <c r="I64" s="54"/>
    </row>
    <row r="65" spans="1:18" ht="15.75" x14ac:dyDescent="0.25">
      <c r="A65" s="53" t="s">
        <v>29</v>
      </c>
      <c r="B65" s="56">
        <f>Sheet1!B87</f>
        <v>13.4</v>
      </c>
      <c r="C65" s="56">
        <f>Sheet1!C87</f>
        <v>17.3</v>
      </c>
      <c r="D65" s="56">
        <v>500</v>
      </c>
      <c r="E65" s="57">
        <v>40</v>
      </c>
      <c r="F65" s="54"/>
      <c r="G65" s="54"/>
      <c r="H65" s="54"/>
      <c r="I65" s="54"/>
    </row>
    <row r="66" spans="1:18" ht="15.75" x14ac:dyDescent="0.25">
      <c r="A66" s="53" t="s">
        <v>30</v>
      </c>
      <c r="B66" s="56">
        <f>Sheet1!B88</f>
        <v>14.4</v>
      </c>
      <c r="C66" s="56">
        <f>Sheet1!C88</f>
        <v>18.3</v>
      </c>
      <c r="D66" s="56">
        <v>500</v>
      </c>
      <c r="E66" s="57">
        <v>40</v>
      </c>
      <c r="F66" s="54"/>
      <c r="G66" s="54"/>
      <c r="H66" s="54"/>
      <c r="I66" s="54"/>
    </row>
    <row r="67" spans="1:18" ht="15.75" x14ac:dyDescent="0.25">
      <c r="A67" s="53" t="s">
        <v>31</v>
      </c>
      <c r="B67" s="56">
        <f>Sheet1!B89</f>
        <v>15.4</v>
      </c>
      <c r="C67" s="56">
        <f>Sheet1!C89</f>
        <v>19.3</v>
      </c>
      <c r="D67" s="94"/>
      <c r="E67" s="95"/>
      <c r="F67" s="54"/>
      <c r="G67" s="54"/>
      <c r="H67" s="54"/>
      <c r="I67" s="54"/>
      <c r="N67" s="30"/>
      <c r="O67" s="10"/>
      <c r="P67" s="30"/>
      <c r="Q67" s="30"/>
      <c r="R67" s="30"/>
    </row>
    <row r="68" spans="1:18" ht="15.75" x14ac:dyDescent="0.25">
      <c r="A68" s="53" t="s">
        <v>32</v>
      </c>
      <c r="B68" s="56">
        <f>Sheet1!B90</f>
        <v>16.399999999999999</v>
      </c>
      <c r="C68" s="56">
        <f>Sheet1!C90</f>
        <v>20.3</v>
      </c>
      <c r="D68" s="94"/>
      <c r="E68" s="95"/>
      <c r="F68" s="54"/>
      <c r="G68" s="54"/>
      <c r="H68" s="54"/>
      <c r="I68" s="54"/>
      <c r="N68" s="30"/>
      <c r="O68" s="12"/>
      <c r="P68" s="32"/>
      <c r="Q68" s="32"/>
      <c r="R68" s="30"/>
    </row>
    <row r="69" spans="1:18" ht="15.75" x14ac:dyDescent="0.25">
      <c r="A69" s="53" t="s">
        <v>26</v>
      </c>
      <c r="B69" s="56">
        <f>Sheet1!B91</f>
        <v>17.399999999999999</v>
      </c>
      <c r="C69" s="56">
        <f>Sheet1!C91</f>
        <v>21.3</v>
      </c>
      <c r="D69" s="94"/>
      <c r="E69" s="95"/>
      <c r="F69" s="54"/>
      <c r="G69" s="54"/>
      <c r="H69" s="54"/>
      <c r="I69" s="54"/>
      <c r="O69" s="98"/>
      <c r="P69" s="98"/>
      <c r="Q69" s="30"/>
      <c r="R69" s="30"/>
    </row>
    <row r="70" spans="1:18" ht="16.5" thickBot="1" x14ac:dyDescent="0.3">
      <c r="A70" s="62" t="s">
        <v>27</v>
      </c>
      <c r="B70" s="63">
        <f>Sheet1!B92</f>
        <v>18.399999999999999</v>
      </c>
      <c r="C70" s="63">
        <f>Sheet1!C92</f>
        <v>22.3</v>
      </c>
      <c r="D70" s="96"/>
      <c r="E70" s="97"/>
      <c r="F70" s="54"/>
      <c r="G70" s="54"/>
      <c r="H70" s="54"/>
      <c r="I70" s="54"/>
      <c r="O70" s="30"/>
      <c r="P70" s="30"/>
      <c r="Q70" s="30"/>
      <c r="R70" s="30"/>
    </row>
    <row r="71" spans="1:18" ht="15.75" x14ac:dyDescent="0.25">
      <c r="A71" s="53"/>
      <c r="B71" s="64"/>
      <c r="C71" s="42" t="s">
        <v>24</v>
      </c>
      <c r="D71" s="42" t="s">
        <v>25</v>
      </c>
      <c r="E71" s="42"/>
      <c r="F71" s="54"/>
      <c r="G71" s="54"/>
      <c r="H71" s="54"/>
      <c r="I71" s="54"/>
      <c r="N71" s="30"/>
      <c r="O71" s="10"/>
      <c r="P71" s="30"/>
      <c r="Q71" s="30"/>
      <c r="R71" s="30"/>
    </row>
    <row r="72" spans="1:18" ht="15.75" x14ac:dyDescent="0.25">
      <c r="A72" s="46" t="s">
        <v>38</v>
      </c>
      <c r="B72" s="65">
        <v>50000</v>
      </c>
      <c r="C72" s="66">
        <v>18.399999999999999</v>
      </c>
      <c r="D72" s="66">
        <v>22.3</v>
      </c>
      <c r="E72" s="42"/>
      <c r="F72" s="54"/>
      <c r="G72" s="54"/>
      <c r="H72" s="54"/>
      <c r="I72" s="54"/>
      <c r="N72" s="30"/>
      <c r="O72" s="12"/>
      <c r="P72" s="30"/>
      <c r="Q72" s="30"/>
      <c r="R72" s="30"/>
    </row>
    <row r="73" spans="1:18" ht="15.75" x14ac:dyDescent="0.25">
      <c r="A73" s="46" t="s">
        <v>35</v>
      </c>
      <c r="B73" s="99" t="s">
        <v>33</v>
      </c>
      <c r="C73" s="99"/>
      <c r="D73" s="42" t="s">
        <v>34</v>
      </c>
      <c r="E73" s="42" t="s">
        <v>34</v>
      </c>
      <c r="F73" s="54"/>
      <c r="G73" s="54"/>
      <c r="H73" s="54"/>
      <c r="I73" s="54"/>
      <c r="N73" s="30"/>
      <c r="O73" s="12"/>
      <c r="P73" s="30"/>
      <c r="Q73" s="30"/>
      <c r="R73" s="30"/>
    </row>
    <row r="74" spans="1:18" ht="15.75" x14ac:dyDescent="0.25">
      <c r="A74" s="53"/>
      <c r="B74" s="42" t="s">
        <v>24</v>
      </c>
      <c r="C74" s="42" t="s">
        <v>25</v>
      </c>
      <c r="D74" s="42">
        <v>50000</v>
      </c>
      <c r="E74" s="42" t="s">
        <v>60</v>
      </c>
      <c r="F74" s="54"/>
      <c r="G74" s="54"/>
      <c r="H74" s="54"/>
      <c r="I74" s="54"/>
      <c r="N74" s="30"/>
      <c r="O74" s="12"/>
      <c r="P74" s="30"/>
      <c r="Q74" s="30"/>
      <c r="R74" s="30"/>
    </row>
    <row r="75" spans="1:18" ht="15.75" x14ac:dyDescent="0.25">
      <c r="A75" s="53" t="s">
        <v>28</v>
      </c>
      <c r="B75" s="54">
        <f>Sheet1!B94</f>
        <v>19.399999999999999</v>
      </c>
      <c r="C75" s="54">
        <f>Sheet1!C94</f>
        <v>23.3</v>
      </c>
      <c r="D75" s="54">
        <v>500</v>
      </c>
      <c r="E75" s="54">
        <v>20</v>
      </c>
      <c r="F75" s="54"/>
      <c r="G75" s="54"/>
      <c r="H75" s="54"/>
      <c r="I75" s="54"/>
      <c r="O75" s="98"/>
      <c r="P75" s="98"/>
      <c r="Q75" s="30"/>
      <c r="R75" s="30"/>
    </row>
    <row r="76" spans="1:18" ht="15.75" x14ac:dyDescent="0.25">
      <c r="A76" s="53" t="s">
        <v>29</v>
      </c>
      <c r="B76" s="54">
        <f>Sheet1!B95</f>
        <v>20.399999999999999</v>
      </c>
      <c r="C76" s="54">
        <f>Sheet1!C95</f>
        <v>24.3</v>
      </c>
      <c r="D76" s="54">
        <v>500</v>
      </c>
      <c r="E76" s="54">
        <v>20</v>
      </c>
      <c r="F76" s="54"/>
      <c r="G76" s="54"/>
      <c r="H76" s="54"/>
      <c r="I76" s="54"/>
      <c r="O76" s="30"/>
      <c r="P76" s="30"/>
      <c r="Q76" s="30"/>
      <c r="R76" s="30"/>
    </row>
    <row r="77" spans="1:18" ht="15.75" x14ac:dyDescent="0.25">
      <c r="A77" s="53" t="s">
        <v>30</v>
      </c>
      <c r="B77" s="54">
        <f>Sheet1!B96</f>
        <v>21.4</v>
      </c>
      <c r="C77" s="54">
        <f>Sheet1!C96</f>
        <v>25.3</v>
      </c>
      <c r="D77" s="54">
        <v>500</v>
      </c>
      <c r="E77" s="54">
        <v>20</v>
      </c>
      <c r="F77" s="54"/>
      <c r="G77" s="54"/>
      <c r="H77" s="54"/>
      <c r="I77" s="54"/>
    </row>
    <row r="78" spans="1:18" ht="15.75" x14ac:dyDescent="0.25">
      <c r="A78" s="53" t="s">
        <v>31</v>
      </c>
      <c r="B78" s="54">
        <f>Sheet1!B97</f>
        <v>22.4</v>
      </c>
      <c r="C78" s="54">
        <f>Sheet1!C97</f>
        <v>26.3</v>
      </c>
      <c r="D78" s="54">
        <v>500</v>
      </c>
      <c r="E78" s="54">
        <v>20</v>
      </c>
      <c r="F78" s="54"/>
      <c r="G78" s="54"/>
      <c r="H78" s="54"/>
      <c r="I78" s="54"/>
    </row>
    <row r="79" spans="1:18" ht="15.75" x14ac:dyDescent="0.25">
      <c r="A79" s="53" t="s">
        <v>32</v>
      </c>
      <c r="B79" s="54">
        <f>Sheet1!B98</f>
        <v>23.4</v>
      </c>
      <c r="C79" s="54">
        <f>Sheet1!C98</f>
        <v>27.3</v>
      </c>
      <c r="D79" s="54">
        <v>500</v>
      </c>
      <c r="E79" s="54">
        <v>20</v>
      </c>
      <c r="F79" s="54"/>
      <c r="G79" s="54"/>
      <c r="H79" s="54"/>
      <c r="I79" s="54"/>
    </row>
    <row r="80" spans="1:18" ht="15.75" x14ac:dyDescent="0.25">
      <c r="A80" s="53" t="s">
        <v>26</v>
      </c>
      <c r="B80" s="54">
        <f>Sheet1!B99</f>
        <v>24.4</v>
      </c>
      <c r="C80" s="54">
        <f>Sheet1!C99</f>
        <v>28.3</v>
      </c>
      <c r="D80" s="54">
        <v>0</v>
      </c>
      <c r="E80" s="54">
        <v>0</v>
      </c>
      <c r="F80" s="54"/>
      <c r="G80" s="54"/>
      <c r="H80" s="54"/>
      <c r="I80" s="54"/>
    </row>
    <row r="81" spans="1:9" ht="15.75" x14ac:dyDescent="0.25">
      <c r="A81" s="53" t="s">
        <v>27</v>
      </c>
      <c r="B81" s="54">
        <f>Sheet1!B100</f>
        <v>25.4</v>
      </c>
      <c r="C81" s="54">
        <f>Sheet1!C100</f>
        <v>29.3</v>
      </c>
      <c r="D81" s="54">
        <v>0</v>
      </c>
      <c r="E81" s="54">
        <v>0</v>
      </c>
      <c r="F81" s="54"/>
      <c r="G81" s="54"/>
      <c r="H81" s="54"/>
      <c r="I81" s="54"/>
    </row>
    <row r="82" spans="1:9" ht="15.75" x14ac:dyDescent="0.25">
      <c r="A82" s="53" t="s">
        <v>28</v>
      </c>
      <c r="B82" s="54">
        <f>Sheet1!B101</f>
        <v>26.4</v>
      </c>
      <c r="C82" s="54">
        <f>Sheet1!C101</f>
        <v>1.4</v>
      </c>
      <c r="D82" s="54"/>
      <c r="E82" s="54"/>
      <c r="F82" s="54"/>
      <c r="G82" s="54"/>
      <c r="H82" s="54"/>
      <c r="I82" s="54"/>
    </row>
    <row r="83" spans="1:9" ht="15.75" x14ac:dyDescent="0.25">
      <c r="A83" s="53" t="s">
        <v>29</v>
      </c>
      <c r="B83" s="54">
        <f>Sheet1!B102</f>
        <v>27.4</v>
      </c>
      <c r="C83" s="54">
        <f>Sheet1!C102</f>
        <v>2.4</v>
      </c>
      <c r="D83" s="54"/>
      <c r="E83" s="54"/>
      <c r="F83" s="54"/>
      <c r="G83" s="54"/>
      <c r="H83" s="54"/>
      <c r="I83" s="54"/>
    </row>
    <row r="84" spans="1:9" ht="15.75" x14ac:dyDescent="0.25">
      <c r="A84" s="53" t="s">
        <v>30</v>
      </c>
      <c r="B84" s="54">
        <f>Sheet1!B103</f>
        <v>28.4</v>
      </c>
      <c r="C84" s="54">
        <f>Sheet1!C103</f>
        <v>3.4</v>
      </c>
      <c r="D84" s="54"/>
      <c r="E84" s="54"/>
      <c r="F84" s="54"/>
      <c r="G84" s="54"/>
      <c r="H84" s="54"/>
      <c r="I84" s="54"/>
    </row>
    <row r="85" spans="1:9" ht="15.75" x14ac:dyDescent="0.25">
      <c r="A85" s="53" t="s">
        <v>31</v>
      </c>
      <c r="B85" s="54">
        <f>Sheet1!B104</f>
        <v>29.4</v>
      </c>
      <c r="C85" s="54">
        <f>Sheet1!C104</f>
        <v>4.4000000000000004</v>
      </c>
      <c r="D85" s="54"/>
      <c r="E85" s="54"/>
      <c r="F85" s="54"/>
      <c r="G85" s="54"/>
      <c r="H85" s="54"/>
      <c r="I85" s="54"/>
    </row>
    <row r="86" spans="1:9" ht="15.75" x14ac:dyDescent="0.25">
      <c r="A86" s="53" t="s">
        <v>32</v>
      </c>
      <c r="B86" s="54">
        <f>Sheet1!B105</f>
        <v>30.4</v>
      </c>
      <c r="C86" s="54">
        <f>Sheet1!C105</f>
        <v>5.4</v>
      </c>
      <c r="D86" s="54"/>
      <c r="E86" s="54"/>
      <c r="F86" s="54"/>
      <c r="G86" s="54"/>
      <c r="H86" s="54"/>
      <c r="I86" s="54"/>
    </row>
    <row r="87" spans="1:9" ht="15.75" x14ac:dyDescent="0.25">
      <c r="A87" s="53" t="s">
        <v>26</v>
      </c>
      <c r="B87" s="54">
        <f>Sheet1!B106</f>
        <v>1.5</v>
      </c>
      <c r="C87" s="54">
        <f>Sheet1!C106</f>
        <v>6.4</v>
      </c>
      <c r="D87" s="54"/>
      <c r="E87" s="54"/>
      <c r="F87" s="54"/>
      <c r="G87" s="54"/>
      <c r="H87" s="54"/>
      <c r="I87" s="54"/>
    </row>
    <row r="88" spans="1:9" ht="15.75" x14ac:dyDescent="0.25">
      <c r="A88" s="53" t="s">
        <v>27</v>
      </c>
      <c r="B88" s="54">
        <f>Sheet1!B107</f>
        <v>2.5</v>
      </c>
      <c r="C88" s="54">
        <f>Sheet1!C107</f>
        <v>7.4</v>
      </c>
      <c r="D88" s="54"/>
      <c r="E88" s="54"/>
      <c r="F88" s="54"/>
      <c r="G88" s="54"/>
      <c r="H88" s="54"/>
      <c r="I88" s="54"/>
    </row>
    <row r="89" spans="1:9" ht="15.75" x14ac:dyDescent="0.25">
      <c r="A89" s="53" t="s">
        <v>28</v>
      </c>
      <c r="B89" s="54">
        <f>Sheet1!B108</f>
        <v>3.5</v>
      </c>
      <c r="C89" s="54">
        <f>Sheet1!C108</f>
        <v>8.4</v>
      </c>
      <c r="D89" s="54"/>
      <c r="E89" s="54"/>
      <c r="F89" s="54"/>
      <c r="G89" s="54"/>
      <c r="H89" s="54"/>
      <c r="I89" s="54"/>
    </row>
    <row r="90" spans="1:9" ht="15.75" x14ac:dyDescent="0.25">
      <c r="A90" s="53" t="s">
        <v>29</v>
      </c>
      <c r="B90" s="54">
        <f>Sheet1!B109</f>
        <v>4.5</v>
      </c>
      <c r="C90" s="54">
        <f>Sheet1!C109</f>
        <v>9.4</v>
      </c>
      <c r="D90" s="54"/>
      <c r="E90" s="54"/>
      <c r="F90" s="54"/>
      <c r="G90" s="54"/>
      <c r="H90" s="54"/>
      <c r="I90" s="54"/>
    </row>
    <row r="91" spans="1:9" ht="15.75" x14ac:dyDescent="0.25">
      <c r="A91" s="53" t="s">
        <v>30</v>
      </c>
      <c r="B91" s="54">
        <f>Sheet1!B112</f>
        <v>5.5</v>
      </c>
      <c r="C91" s="54">
        <f>Sheet1!C112</f>
        <v>10.4</v>
      </c>
      <c r="D91" s="54"/>
      <c r="E91" s="54"/>
      <c r="F91" s="54"/>
      <c r="G91" s="54"/>
      <c r="H91" s="54"/>
      <c r="I91" s="54"/>
    </row>
    <row r="92" spans="1:9" ht="15.75" x14ac:dyDescent="0.25">
      <c r="A92" s="53" t="s">
        <v>31</v>
      </c>
      <c r="B92" s="54">
        <f>Sheet1!B113</f>
        <v>6.5</v>
      </c>
      <c r="C92" s="54">
        <f>Sheet1!C113</f>
        <v>11.4</v>
      </c>
      <c r="D92" s="54"/>
      <c r="E92" s="54"/>
      <c r="F92" s="54"/>
      <c r="G92" s="54"/>
      <c r="H92" s="54"/>
      <c r="I92" s="54"/>
    </row>
    <row r="93" spans="1:9" ht="15.75" x14ac:dyDescent="0.25">
      <c r="A93" s="53" t="s">
        <v>32</v>
      </c>
      <c r="B93" s="54">
        <f>Sheet1!B116</f>
        <v>7.5</v>
      </c>
      <c r="C93" s="54">
        <f>Sheet1!C116</f>
        <v>12.4</v>
      </c>
      <c r="D93" s="54"/>
      <c r="E93" s="54"/>
      <c r="F93" s="54"/>
      <c r="G93" s="54"/>
      <c r="H93" s="54"/>
      <c r="I93" s="54"/>
    </row>
    <row r="94" spans="1:9" ht="15.75" x14ac:dyDescent="0.25">
      <c r="A94" s="53" t="s">
        <v>26</v>
      </c>
      <c r="B94" s="54">
        <f>Sheet1!B117</f>
        <v>8.5</v>
      </c>
      <c r="C94" s="54">
        <f>Sheet1!C117</f>
        <v>13.4</v>
      </c>
      <c r="D94" s="54"/>
      <c r="E94" s="54"/>
      <c r="F94" s="54"/>
      <c r="G94" s="54"/>
      <c r="H94" s="54"/>
      <c r="I94" s="54"/>
    </row>
    <row r="95" spans="1:9" ht="15.75" x14ac:dyDescent="0.25">
      <c r="A95" s="53" t="s">
        <v>27</v>
      </c>
      <c r="B95" s="54">
        <f>Sheet1!B118</f>
        <v>9.5</v>
      </c>
      <c r="C95" s="54">
        <f>Sheet1!C118</f>
        <v>14.4</v>
      </c>
      <c r="D95" s="54"/>
      <c r="E95" s="54"/>
      <c r="F95" s="54"/>
      <c r="G95" s="54"/>
      <c r="H95" s="54"/>
      <c r="I95" s="54"/>
    </row>
    <row r="96" spans="1:9" ht="15.75" x14ac:dyDescent="0.25">
      <c r="A96" s="53" t="s">
        <v>28</v>
      </c>
      <c r="B96" s="54">
        <f>Sheet1!B119</f>
        <v>10.5</v>
      </c>
      <c r="C96" s="54">
        <f>Sheet1!C119</f>
        <v>15.4</v>
      </c>
      <c r="D96" s="54"/>
      <c r="E96" s="54"/>
      <c r="F96" s="54"/>
      <c r="G96" s="54"/>
      <c r="H96" s="54"/>
      <c r="I96" s="54"/>
    </row>
    <row r="97" spans="1:9" ht="15.75" x14ac:dyDescent="0.25">
      <c r="A97" s="53" t="s">
        <v>29</v>
      </c>
      <c r="B97" s="54">
        <f>Sheet1!B120</f>
        <v>11.5</v>
      </c>
      <c r="C97" s="54">
        <f>Sheet1!C120</f>
        <v>16.399999999999999</v>
      </c>
      <c r="D97" s="54"/>
      <c r="E97" s="54"/>
      <c r="F97" s="54"/>
      <c r="G97" s="54"/>
      <c r="H97" s="54"/>
      <c r="I97" s="54"/>
    </row>
    <row r="98" spans="1:9" ht="15.75" x14ac:dyDescent="0.25">
      <c r="A98" s="53" t="s">
        <v>30</v>
      </c>
      <c r="B98" s="54">
        <f>Sheet1!B121</f>
        <v>12.5</v>
      </c>
      <c r="C98" s="54">
        <f>Sheet1!C121</f>
        <v>17.399999999999999</v>
      </c>
      <c r="D98" s="54"/>
      <c r="E98" s="54"/>
      <c r="F98" s="54"/>
      <c r="G98" s="54"/>
      <c r="H98" s="54"/>
      <c r="I98" s="54"/>
    </row>
    <row r="99" spans="1:9" ht="15.75" x14ac:dyDescent="0.25">
      <c r="A99" s="53" t="s">
        <v>31</v>
      </c>
      <c r="B99" s="54">
        <f>Sheet1!B122</f>
        <v>13.5</v>
      </c>
      <c r="C99" s="54">
        <f>Sheet1!C122</f>
        <v>18.399999999999999</v>
      </c>
      <c r="D99" s="54"/>
      <c r="E99" s="54"/>
      <c r="F99" s="54"/>
      <c r="G99" s="54"/>
      <c r="H99" s="54"/>
      <c r="I99" s="54"/>
    </row>
    <row r="100" spans="1:9" ht="15.75" x14ac:dyDescent="0.25">
      <c r="A100" s="53" t="s">
        <v>32</v>
      </c>
      <c r="B100" s="54">
        <f>Sheet1!B123</f>
        <v>14.5</v>
      </c>
      <c r="C100" s="54">
        <f>Sheet1!C123</f>
        <v>19.399999999999999</v>
      </c>
      <c r="D100" s="54"/>
      <c r="E100" s="54"/>
      <c r="F100" s="54"/>
      <c r="G100" s="54"/>
      <c r="H100" s="54"/>
      <c r="I100" s="54"/>
    </row>
    <row r="101" spans="1:9" ht="15.75" x14ac:dyDescent="0.25">
      <c r="A101" s="53" t="s">
        <v>26</v>
      </c>
      <c r="B101" s="54">
        <f>Sheet1!B124</f>
        <v>15.5</v>
      </c>
      <c r="C101" s="54">
        <f>Sheet1!C124</f>
        <v>20.399999999999999</v>
      </c>
      <c r="D101" s="54"/>
      <c r="E101" s="54"/>
      <c r="F101" s="54"/>
      <c r="G101" s="54"/>
      <c r="H101" s="54"/>
      <c r="I101" s="54"/>
    </row>
    <row r="102" spans="1:9" ht="15.75" x14ac:dyDescent="0.25">
      <c r="A102" s="53" t="s">
        <v>27</v>
      </c>
      <c r="B102" s="54">
        <f>Sheet1!B125</f>
        <v>16.5</v>
      </c>
      <c r="C102" s="54">
        <f>Sheet1!C125</f>
        <v>21.4</v>
      </c>
      <c r="D102" s="54"/>
      <c r="E102" s="54"/>
      <c r="F102" s="54"/>
      <c r="G102" s="54"/>
      <c r="H102" s="54"/>
      <c r="I102" s="54"/>
    </row>
    <row r="103" spans="1:9" ht="15.75" x14ac:dyDescent="0.25">
      <c r="A103" s="53" t="s">
        <v>28</v>
      </c>
      <c r="B103" s="54">
        <f>Sheet1!B126</f>
        <v>17.5</v>
      </c>
      <c r="C103" s="54">
        <f>Sheet1!C126</f>
        <v>22.4</v>
      </c>
      <c r="D103" s="54"/>
      <c r="E103" s="54"/>
      <c r="F103" s="54"/>
      <c r="G103" s="54"/>
      <c r="H103" s="54"/>
      <c r="I103" s="54"/>
    </row>
    <row r="104" spans="1:9" ht="15.75" x14ac:dyDescent="0.25">
      <c r="A104" s="53" t="s">
        <v>29</v>
      </c>
      <c r="B104" s="54">
        <f>Sheet1!B127</f>
        <v>18.5</v>
      </c>
      <c r="C104" s="54">
        <f>Sheet1!C127</f>
        <v>23.4</v>
      </c>
      <c r="D104" s="54"/>
      <c r="E104" s="54"/>
      <c r="F104" s="54"/>
      <c r="G104" s="54"/>
      <c r="H104" s="54"/>
      <c r="I104" s="54"/>
    </row>
    <row r="105" spans="1:9" ht="15.75" x14ac:dyDescent="0.25">
      <c r="A105" s="53" t="s">
        <v>30</v>
      </c>
      <c r="B105" s="54">
        <f>Sheet1!B128</f>
        <v>19.5</v>
      </c>
      <c r="C105" s="54">
        <f>Sheet1!C128</f>
        <v>24.4</v>
      </c>
      <c r="D105" s="54"/>
      <c r="E105" s="54"/>
      <c r="F105" s="54"/>
      <c r="G105" s="54"/>
      <c r="H105" s="54"/>
      <c r="I105" s="54"/>
    </row>
    <row r="106" spans="1:9" ht="15.75" x14ac:dyDescent="0.25">
      <c r="A106" s="53" t="s">
        <v>31</v>
      </c>
      <c r="B106" s="54">
        <f>Sheet1!B129</f>
        <v>20.5</v>
      </c>
      <c r="C106" s="54">
        <f>Sheet1!C129</f>
        <v>25.4</v>
      </c>
      <c r="D106" s="54"/>
      <c r="E106" s="54"/>
      <c r="F106" s="54"/>
      <c r="G106" s="54"/>
      <c r="H106" s="54"/>
      <c r="I106" s="54"/>
    </row>
    <row r="107" spans="1:9" ht="15.75" x14ac:dyDescent="0.25">
      <c r="A107" s="53" t="s">
        <v>32</v>
      </c>
      <c r="B107" s="54">
        <f>Sheet1!B130</f>
        <v>21.5</v>
      </c>
      <c r="C107" s="54">
        <f>Sheet1!C130</f>
        <v>26.4</v>
      </c>
      <c r="D107" s="54"/>
      <c r="E107" s="54"/>
      <c r="F107" s="54"/>
      <c r="G107" s="54"/>
      <c r="H107" s="54"/>
      <c r="I107" s="54"/>
    </row>
    <row r="108" spans="1:9" ht="15.75" x14ac:dyDescent="0.25">
      <c r="A108" s="53" t="s">
        <v>26</v>
      </c>
      <c r="B108" s="54">
        <f>Sheet1!B133</f>
        <v>22.5</v>
      </c>
      <c r="C108" s="54">
        <f>Sheet1!C133</f>
        <v>27.4</v>
      </c>
      <c r="D108" s="54"/>
      <c r="E108" s="54"/>
      <c r="F108" s="54"/>
      <c r="G108" s="54"/>
      <c r="H108" s="54"/>
      <c r="I108" s="54"/>
    </row>
    <row r="109" spans="1:9" ht="15.75" x14ac:dyDescent="0.25">
      <c r="A109" s="53" t="s">
        <v>27</v>
      </c>
      <c r="B109" s="54">
        <f>Sheet1!B134</f>
        <v>23.5</v>
      </c>
      <c r="C109" s="54">
        <f>Sheet1!C134</f>
        <v>28.4</v>
      </c>
      <c r="D109" s="54"/>
      <c r="E109" s="54"/>
      <c r="F109" s="54"/>
      <c r="G109" s="54"/>
      <c r="H109" s="54"/>
      <c r="I109" s="54"/>
    </row>
    <row r="110" spans="1:9" ht="15.75" x14ac:dyDescent="0.25">
      <c r="A110" s="53" t="s">
        <v>28</v>
      </c>
      <c r="B110" s="54">
        <f>Sheet1!B135</f>
        <v>24.5</v>
      </c>
      <c r="C110" s="54">
        <f>Sheet1!C135</f>
        <v>29.4</v>
      </c>
      <c r="D110" s="54"/>
      <c r="E110" s="54"/>
      <c r="F110" s="54"/>
      <c r="G110" s="54"/>
      <c r="H110" s="54"/>
      <c r="I110" s="54"/>
    </row>
    <row r="111" spans="1:9" ht="15.75" x14ac:dyDescent="0.25">
      <c r="A111" s="53" t="s">
        <v>29</v>
      </c>
      <c r="B111" s="54">
        <f>Sheet1!B136</f>
        <v>25.5</v>
      </c>
      <c r="C111" s="54">
        <f>Sheet1!C136</f>
        <v>30.4</v>
      </c>
      <c r="D111" s="54"/>
      <c r="E111" s="54"/>
      <c r="F111" s="54"/>
      <c r="G111" s="54"/>
      <c r="H111" s="54"/>
      <c r="I111" s="54"/>
    </row>
    <row r="112" spans="1:9" ht="15.75" x14ac:dyDescent="0.25">
      <c r="A112" s="53" t="s">
        <v>30</v>
      </c>
      <c r="B112" s="54">
        <f>Sheet1!B137</f>
        <v>26.5</v>
      </c>
      <c r="C112" s="54">
        <f>Sheet1!C137</f>
        <v>1.5</v>
      </c>
      <c r="D112" s="54"/>
      <c r="E112" s="54"/>
      <c r="F112" s="54"/>
      <c r="G112" s="54"/>
      <c r="H112" s="54"/>
      <c r="I112" s="54"/>
    </row>
    <row r="113" spans="1:9" ht="15.75" x14ac:dyDescent="0.25">
      <c r="A113" s="53" t="s">
        <v>31</v>
      </c>
      <c r="B113" s="54">
        <f>Sheet1!B138</f>
        <v>27.5</v>
      </c>
      <c r="C113" s="54">
        <f>Sheet1!C138</f>
        <v>2.5</v>
      </c>
      <c r="D113" s="54"/>
      <c r="E113" s="54"/>
      <c r="F113" s="54"/>
      <c r="G113" s="54"/>
      <c r="H113" s="54"/>
      <c r="I113" s="54"/>
    </row>
    <row r="114" spans="1:9" ht="15.75" x14ac:dyDescent="0.25">
      <c r="A114" s="53" t="s">
        <v>32</v>
      </c>
      <c r="B114" s="54">
        <f>Sheet1!B139</f>
        <v>28.5</v>
      </c>
      <c r="C114" s="54">
        <f>Sheet1!C139</f>
        <v>3.5</v>
      </c>
      <c r="D114" s="54"/>
      <c r="E114" s="54"/>
      <c r="F114" s="54"/>
      <c r="G114" s="54"/>
      <c r="H114" s="54"/>
      <c r="I114" s="54"/>
    </row>
    <row r="115" spans="1:9" ht="15.75" x14ac:dyDescent="0.25">
      <c r="A115" s="53" t="s">
        <v>26</v>
      </c>
      <c r="B115" s="54">
        <f>Sheet1!B140</f>
        <v>29.5</v>
      </c>
      <c r="C115" s="54">
        <f>Sheet1!C140</f>
        <v>4.5</v>
      </c>
      <c r="D115" s="54"/>
      <c r="E115" s="54"/>
      <c r="F115" s="54"/>
      <c r="G115" s="54"/>
      <c r="H115" s="54"/>
      <c r="I115" s="54"/>
    </row>
    <row r="116" spans="1:9" ht="15.75" x14ac:dyDescent="0.25">
      <c r="A116" s="53" t="s">
        <v>27</v>
      </c>
      <c r="B116" s="54">
        <f>Sheet1!B141</f>
        <v>30.5</v>
      </c>
      <c r="C116" s="54">
        <f>Sheet1!C141</f>
        <v>5.5</v>
      </c>
      <c r="D116" s="54"/>
      <c r="E116" s="54"/>
      <c r="F116" s="54"/>
      <c r="G116" s="54"/>
      <c r="H116" s="54"/>
      <c r="I116" s="54"/>
    </row>
    <row r="117" spans="1:9" ht="15.75" x14ac:dyDescent="0.25">
      <c r="A117" s="53" t="s">
        <v>28</v>
      </c>
      <c r="B117" s="54">
        <f>Sheet1!B142</f>
        <v>31.5</v>
      </c>
      <c r="C117" s="54">
        <f>Sheet1!C142</f>
        <v>6.5</v>
      </c>
      <c r="D117" s="54"/>
      <c r="E117" s="54"/>
      <c r="F117" s="54"/>
      <c r="G117" s="54"/>
      <c r="H117" s="54"/>
      <c r="I117" s="54"/>
    </row>
    <row r="118" spans="1:9" ht="15.75" x14ac:dyDescent="0.25">
      <c r="A118" s="53" t="s">
        <v>29</v>
      </c>
      <c r="B118" s="54">
        <f>Sheet1!B143</f>
        <v>1.6</v>
      </c>
      <c r="C118" s="54">
        <f>Sheet1!C143</f>
        <v>7.5</v>
      </c>
      <c r="D118" s="54"/>
      <c r="E118" s="54"/>
      <c r="F118" s="54"/>
      <c r="G118" s="54"/>
      <c r="H118" s="54"/>
      <c r="I118" s="54"/>
    </row>
    <row r="119" spans="1:9" ht="15.75" x14ac:dyDescent="0.25">
      <c r="A119" s="53" t="s">
        <v>30</v>
      </c>
      <c r="B119" s="54">
        <f>Sheet1!B144</f>
        <v>2.6</v>
      </c>
      <c r="C119" s="54">
        <f>Sheet1!C144</f>
        <v>8.5</v>
      </c>
      <c r="D119" s="54"/>
      <c r="E119" s="54"/>
      <c r="F119" s="54"/>
      <c r="G119" s="54"/>
      <c r="H119" s="54"/>
      <c r="I119" s="54"/>
    </row>
    <row r="120" spans="1:9" ht="15.75" x14ac:dyDescent="0.25">
      <c r="A120" s="53" t="s">
        <v>31</v>
      </c>
      <c r="B120" s="54">
        <f>Sheet1!B145</f>
        <v>3.6</v>
      </c>
      <c r="C120" s="54">
        <f>Sheet1!C145</f>
        <v>9.5</v>
      </c>
      <c r="D120" s="54"/>
      <c r="E120" s="54"/>
      <c r="F120" s="54"/>
      <c r="G120" s="54"/>
      <c r="H120" s="54"/>
      <c r="I120" s="54"/>
    </row>
    <row r="121" spans="1:9" ht="15.75" x14ac:dyDescent="0.25">
      <c r="A121" s="53" t="s">
        <v>32</v>
      </c>
      <c r="B121" s="54">
        <f>Sheet1!B146</f>
        <v>4.5999999999999996</v>
      </c>
      <c r="C121" s="54">
        <f>Sheet1!C146</f>
        <v>10.5</v>
      </c>
      <c r="D121" s="54"/>
      <c r="E121" s="54"/>
      <c r="F121" s="54"/>
      <c r="G121" s="54"/>
      <c r="H121" s="54"/>
      <c r="I121" s="54"/>
    </row>
    <row r="122" spans="1:9" ht="15.75" x14ac:dyDescent="0.25">
      <c r="A122" s="53" t="s">
        <v>26</v>
      </c>
      <c r="B122" s="54">
        <f>Sheet1!B147</f>
        <v>5.6</v>
      </c>
      <c r="C122" s="54">
        <f>Sheet1!C147</f>
        <v>11.5</v>
      </c>
      <c r="D122" s="54"/>
      <c r="E122" s="54"/>
      <c r="F122" s="54"/>
      <c r="G122" s="54"/>
      <c r="H122" s="54"/>
      <c r="I122" s="54"/>
    </row>
    <row r="123" spans="1:9" ht="15.75" x14ac:dyDescent="0.25">
      <c r="A123" s="53" t="s">
        <v>27</v>
      </c>
      <c r="B123" s="54">
        <f>Sheet1!B148</f>
        <v>6.6</v>
      </c>
      <c r="C123" s="54">
        <f>Sheet1!C148</f>
        <v>12.5</v>
      </c>
      <c r="D123" s="54"/>
      <c r="E123" s="54"/>
      <c r="F123" s="54"/>
      <c r="G123" s="54"/>
      <c r="H123" s="54"/>
      <c r="I123" s="54"/>
    </row>
    <row r="124" spans="1:9" ht="15.75" x14ac:dyDescent="0.25">
      <c r="A124" s="53" t="s">
        <v>28</v>
      </c>
      <c r="B124" s="54">
        <f>Sheet1!B149</f>
        <v>7.6</v>
      </c>
      <c r="C124" s="54">
        <f>Sheet1!C149</f>
        <v>13.5</v>
      </c>
      <c r="D124" s="54"/>
      <c r="E124" s="54"/>
      <c r="F124" s="54"/>
      <c r="G124" s="54"/>
      <c r="H124" s="54"/>
      <c r="I124" s="54"/>
    </row>
    <row r="125" spans="1:9" ht="15.75" x14ac:dyDescent="0.25">
      <c r="A125" s="53" t="s">
        <v>29</v>
      </c>
      <c r="B125" s="54">
        <f>Sheet1!B150</f>
        <v>8.6</v>
      </c>
      <c r="C125" s="54">
        <f>Sheet1!C150</f>
        <v>14.5</v>
      </c>
      <c r="D125" s="54"/>
      <c r="E125" s="54"/>
      <c r="F125" s="54"/>
      <c r="G125" s="54"/>
      <c r="H125" s="54"/>
      <c r="I125" s="54"/>
    </row>
    <row r="126" spans="1:9" ht="15.75" x14ac:dyDescent="0.25">
      <c r="A126" s="53" t="s">
        <v>30</v>
      </c>
      <c r="B126" s="54">
        <f>Sheet1!B151</f>
        <v>9.6</v>
      </c>
      <c r="C126" s="54">
        <f>Sheet1!C151</f>
        <v>15.5</v>
      </c>
      <c r="D126" s="54"/>
      <c r="E126" s="54"/>
      <c r="F126" s="54"/>
      <c r="G126" s="54"/>
      <c r="H126" s="54"/>
      <c r="I126" s="54"/>
    </row>
    <row r="127" spans="1:9" ht="15.75" x14ac:dyDescent="0.25">
      <c r="A127" s="53" t="s">
        <v>31</v>
      </c>
      <c r="B127" s="54">
        <f>Sheet1!B152</f>
        <v>10.6</v>
      </c>
      <c r="C127" s="54">
        <f>Sheet1!C152</f>
        <v>16.5</v>
      </c>
      <c r="D127" s="54"/>
      <c r="E127" s="54"/>
      <c r="F127" s="54"/>
      <c r="G127" s="54"/>
      <c r="H127" s="54"/>
      <c r="I127" s="54"/>
    </row>
    <row r="128" spans="1:9" ht="15.75" x14ac:dyDescent="0.25">
      <c r="A128" s="53" t="s">
        <v>32</v>
      </c>
      <c r="B128" s="54">
        <f>Sheet1!B153</f>
        <v>11.6</v>
      </c>
      <c r="C128" s="54">
        <f>Sheet1!C153</f>
        <v>17.5</v>
      </c>
      <c r="D128" s="54"/>
      <c r="E128" s="54"/>
      <c r="F128" s="54"/>
      <c r="G128" s="54"/>
      <c r="H128" s="54"/>
      <c r="I128" s="54"/>
    </row>
    <row r="129" spans="1:9" ht="15.75" x14ac:dyDescent="0.25">
      <c r="A129" s="53" t="s">
        <v>26</v>
      </c>
      <c r="B129" s="54">
        <f>Sheet1!B154</f>
        <v>12.6</v>
      </c>
      <c r="C129" s="54">
        <f>Sheet1!C154</f>
        <v>18.5</v>
      </c>
      <c r="D129" s="54"/>
      <c r="E129" s="54"/>
      <c r="F129" s="54"/>
      <c r="G129" s="54"/>
      <c r="H129" s="54"/>
      <c r="I129" s="54"/>
    </row>
    <row r="130" spans="1:9" ht="15.75" x14ac:dyDescent="0.25">
      <c r="A130" s="53" t="s">
        <v>27</v>
      </c>
      <c r="B130" s="54">
        <f>Sheet1!B155</f>
        <v>13.6</v>
      </c>
      <c r="C130" s="54">
        <f>Sheet1!C155</f>
        <v>19.5</v>
      </c>
      <c r="D130" s="54"/>
      <c r="E130" s="54"/>
      <c r="F130" s="54"/>
      <c r="G130" s="54"/>
      <c r="H130" s="54"/>
      <c r="I130" s="54"/>
    </row>
    <row r="131" spans="1:9" ht="15.75" x14ac:dyDescent="0.25">
      <c r="A131" s="53" t="s">
        <v>28</v>
      </c>
      <c r="B131" s="54">
        <f>Sheet1!B156</f>
        <v>14.6</v>
      </c>
      <c r="C131" s="54">
        <f>Sheet1!C156</f>
        <v>20.5</v>
      </c>
      <c r="D131" s="54"/>
      <c r="E131" s="54"/>
      <c r="F131" s="54"/>
      <c r="G131" s="54"/>
      <c r="H131" s="54"/>
      <c r="I131" s="54"/>
    </row>
    <row r="132" spans="1:9" ht="15.75" x14ac:dyDescent="0.25">
      <c r="A132" s="53" t="s">
        <v>29</v>
      </c>
      <c r="B132" s="54">
        <f>Sheet1!B157</f>
        <v>15.6</v>
      </c>
      <c r="C132" s="54">
        <f>Sheet1!C157</f>
        <v>21.5</v>
      </c>
      <c r="D132" s="54"/>
      <c r="E132" s="54"/>
      <c r="F132" s="54"/>
      <c r="G132" s="54"/>
      <c r="H132" s="54"/>
      <c r="I132" s="54"/>
    </row>
    <row r="133" spans="1:9" ht="15.75" x14ac:dyDescent="0.25">
      <c r="A133" s="53" t="s">
        <v>30</v>
      </c>
      <c r="B133" s="54">
        <f>Sheet1!B158</f>
        <v>16.600000000000001</v>
      </c>
      <c r="C133" s="54">
        <f>Sheet1!C158</f>
        <v>22.5</v>
      </c>
      <c r="D133" s="54"/>
      <c r="E133" s="54"/>
      <c r="F133" s="54"/>
      <c r="G133" s="54"/>
      <c r="H133" s="54"/>
      <c r="I133" s="54"/>
    </row>
    <row r="134" spans="1:9" ht="15.75" x14ac:dyDescent="0.25">
      <c r="A134" s="53" t="s">
        <v>31</v>
      </c>
      <c r="B134" s="54">
        <f>Sheet1!B159</f>
        <v>17.600000000000001</v>
      </c>
      <c r="C134" s="54">
        <f>Sheet1!C159</f>
        <v>23.5</v>
      </c>
      <c r="D134" s="54"/>
      <c r="E134" s="54"/>
      <c r="F134" s="54"/>
      <c r="G134" s="54"/>
      <c r="H134" s="54"/>
      <c r="I134" s="54"/>
    </row>
    <row r="135" spans="1:9" ht="15.75" x14ac:dyDescent="0.25">
      <c r="A135" s="53" t="s">
        <v>32</v>
      </c>
      <c r="B135" s="54">
        <f>Sheet1!B160</f>
        <v>18.600000000000001</v>
      </c>
      <c r="C135" s="54">
        <f>Sheet1!C160</f>
        <v>24.5</v>
      </c>
      <c r="D135" s="54"/>
      <c r="E135" s="54"/>
      <c r="F135" s="54"/>
      <c r="G135" s="54"/>
      <c r="H135" s="54"/>
      <c r="I135" s="54"/>
    </row>
    <row r="136" spans="1:9" ht="15.75" x14ac:dyDescent="0.25">
      <c r="A136" s="53" t="s">
        <v>26</v>
      </c>
      <c r="B136" s="54">
        <f>Sheet1!B161</f>
        <v>19.600000000000001</v>
      </c>
      <c r="C136" s="54">
        <f>Sheet1!C161</f>
        <v>25.5</v>
      </c>
      <c r="D136" s="54"/>
      <c r="E136" s="54"/>
      <c r="F136" s="54"/>
      <c r="G136" s="54"/>
      <c r="H136" s="54"/>
      <c r="I136" s="54"/>
    </row>
    <row r="137" spans="1:9" ht="15.75" x14ac:dyDescent="0.25">
      <c r="A137" s="53" t="s">
        <v>27</v>
      </c>
      <c r="B137" s="54">
        <f>Sheet1!B162</f>
        <v>20.6</v>
      </c>
      <c r="C137" s="54">
        <f>Sheet1!C162</f>
        <v>26.5</v>
      </c>
      <c r="D137" s="54"/>
      <c r="E137" s="54"/>
      <c r="F137" s="54"/>
      <c r="G137" s="54"/>
      <c r="H137" s="54"/>
      <c r="I137" s="54"/>
    </row>
    <row r="138" spans="1:9" ht="15.75" x14ac:dyDescent="0.25">
      <c r="A138" s="53" t="s">
        <v>28</v>
      </c>
      <c r="B138" s="54">
        <f>Sheet1!B163</f>
        <v>21.6</v>
      </c>
      <c r="C138" s="54">
        <f>Sheet1!C163</f>
        <v>27.5</v>
      </c>
      <c r="D138" s="54"/>
      <c r="E138" s="54"/>
      <c r="F138" s="54"/>
      <c r="G138" s="54"/>
      <c r="H138" s="54"/>
      <c r="I138" s="54"/>
    </row>
    <row r="139" spans="1:9" ht="15.75" x14ac:dyDescent="0.25">
      <c r="A139" s="53" t="s">
        <v>29</v>
      </c>
      <c r="B139" s="54">
        <f>Sheet1!B164</f>
        <v>22.6</v>
      </c>
      <c r="C139" s="54">
        <f>Sheet1!C164</f>
        <v>28.5</v>
      </c>
      <c r="D139" s="54"/>
      <c r="E139" s="54"/>
      <c r="F139" s="54"/>
      <c r="G139" s="54"/>
      <c r="H139" s="54"/>
      <c r="I139" s="54"/>
    </row>
    <row r="140" spans="1:9" ht="15.75" x14ac:dyDescent="0.25">
      <c r="A140" s="53" t="s">
        <v>30</v>
      </c>
      <c r="B140" s="54">
        <f>Sheet1!B165</f>
        <v>23.6</v>
      </c>
      <c r="C140" s="54">
        <f>Sheet1!C165</f>
        <v>29.5</v>
      </c>
      <c r="D140" s="54"/>
      <c r="E140" s="54"/>
      <c r="F140" s="54"/>
      <c r="G140" s="54"/>
      <c r="H140" s="54"/>
      <c r="I140" s="54"/>
    </row>
    <row r="141" spans="1:9" ht="15.75" x14ac:dyDescent="0.25">
      <c r="A141" s="53" t="s">
        <v>31</v>
      </c>
      <c r="B141" s="54">
        <f>Sheet1!B166</f>
        <v>24.6</v>
      </c>
      <c r="C141" s="54">
        <f>Sheet1!C166</f>
        <v>0</v>
      </c>
      <c r="D141" s="54"/>
      <c r="E141" s="54"/>
      <c r="F141" s="54"/>
      <c r="G141" s="54"/>
      <c r="H141" s="54"/>
      <c r="I141" s="54"/>
    </row>
    <row r="142" spans="1:9" ht="15.75" x14ac:dyDescent="0.25">
      <c r="A142" s="53" t="s">
        <v>32</v>
      </c>
      <c r="B142" s="54">
        <f>Sheet1!B167</f>
        <v>25.6</v>
      </c>
      <c r="C142" s="54">
        <f>Sheet1!C167</f>
        <v>0</v>
      </c>
      <c r="D142" s="54"/>
      <c r="E142" s="54"/>
      <c r="F142" s="54"/>
      <c r="G142" s="54"/>
      <c r="H142" s="54"/>
      <c r="I142" s="54"/>
    </row>
    <row r="143" spans="1:9" ht="15.75" x14ac:dyDescent="0.25">
      <c r="A143" s="53" t="s">
        <v>26</v>
      </c>
      <c r="B143" s="54">
        <f>Sheet1!B168</f>
        <v>26.6</v>
      </c>
      <c r="C143" s="54">
        <f>Sheet1!C168</f>
        <v>0</v>
      </c>
      <c r="D143" s="54"/>
      <c r="E143" s="54"/>
      <c r="F143" s="54"/>
      <c r="G143" s="54"/>
      <c r="H143" s="54"/>
      <c r="I143" s="54"/>
    </row>
    <row r="144" spans="1:9" ht="15.75" x14ac:dyDescent="0.25">
      <c r="A144" s="53" t="s">
        <v>27</v>
      </c>
      <c r="B144" s="54">
        <f>Sheet1!B169</f>
        <v>27.6</v>
      </c>
      <c r="C144" s="54">
        <f>Sheet1!C169</f>
        <v>0</v>
      </c>
      <c r="D144" s="54"/>
      <c r="E144" s="54"/>
      <c r="F144" s="54"/>
      <c r="G144" s="54"/>
      <c r="H144" s="54"/>
      <c r="I144" s="54"/>
    </row>
    <row r="145" spans="1:9" ht="15.75" x14ac:dyDescent="0.25">
      <c r="A145" s="53" t="s">
        <v>28</v>
      </c>
      <c r="B145" s="54">
        <f>Sheet1!B170</f>
        <v>28.6</v>
      </c>
      <c r="C145" s="54">
        <f>Sheet1!C170</f>
        <v>0</v>
      </c>
      <c r="D145" s="54"/>
      <c r="E145" s="54"/>
      <c r="F145" s="54"/>
      <c r="G145" s="54"/>
      <c r="H145" s="54"/>
      <c r="I145" s="54"/>
    </row>
    <row r="146" spans="1:9" ht="15.75" x14ac:dyDescent="0.25">
      <c r="A146" s="53" t="s">
        <v>29</v>
      </c>
      <c r="B146" s="54">
        <f>Sheet1!B171</f>
        <v>29.6</v>
      </c>
      <c r="C146" s="54">
        <f>Sheet1!C171</f>
        <v>0</v>
      </c>
      <c r="D146" s="54"/>
      <c r="E146" s="54"/>
      <c r="F146" s="54"/>
      <c r="G146" s="54"/>
      <c r="H146" s="54"/>
      <c r="I146" s="54"/>
    </row>
    <row r="147" spans="1:9" ht="15.75" x14ac:dyDescent="0.25">
      <c r="A147" s="53" t="s">
        <v>30</v>
      </c>
      <c r="B147" s="54">
        <f>Sheet1!B172</f>
        <v>30.6</v>
      </c>
      <c r="C147" s="54">
        <f>Sheet1!C172</f>
        <v>0</v>
      </c>
      <c r="D147" s="54"/>
      <c r="E147" s="54"/>
      <c r="F147" s="54"/>
      <c r="G147" s="54"/>
      <c r="H147" s="54"/>
      <c r="I147" s="54"/>
    </row>
    <row r="148" spans="1:9" ht="15.75" x14ac:dyDescent="0.25">
      <c r="A148" s="53" t="s">
        <v>31</v>
      </c>
      <c r="B148" s="54">
        <f>Sheet1!B173</f>
        <v>0</v>
      </c>
      <c r="C148" s="54">
        <f>Sheet1!C173</f>
        <v>0</v>
      </c>
      <c r="D148" s="54"/>
      <c r="E148" s="54"/>
      <c r="F148" s="54"/>
      <c r="G148" s="54"/>
      <c r="H148" s="54"/>
      <c r="I148" s="54"/>
    </row>
    <row r="149" spans="1:9" ht="15.75" x14ac:dyDescent="0.25">
      <c r="A149" s="53" t="s">
        <v>32</v>
      </c>
      <c r="B149" s="54">
        <f>Sheet1!B174</f>
        <v>0</v>
      </c>
      <c r="C149" s="54">
        <f>Sheet1!C174</f>
        <v>0</v>
      </c>
      <c r="D149" s="54"/>
      <c r="E149" s="54"/>
      <c r="F149" s="54"/>
      <c r="G149" s="54"/>
      <c r="H149" s="54"/>
      <c r="I149" s="54"/>
    </row>
    <row r="150" spans="1:9" ht="15.75" x14ac:dyDescent="0.25">
      <c r="A150" s="53" t="s">
        <v>26</v>
      </c>
      <c r="B150" s="54">
        <f>Sheet1!B175</f>
        <v>0</v>
      </c>
      <c r="C150" s="54">
        <f>Sheet1!C175</f>
        <v>0</v>
      </c>
      <c r="D150" s="54"/>
      <c r="E150" s="54"/>
      <c r="F150" s="54"/>
      <c r="G150" s="54"/>
      <c r="H150" s="54"/>
      <c r="I150" s="54"/>
    </row>
    <row r="151" spans="1:9" ht="15.75" x14ac:dyDescent="0.25">
      <c r="A151" s="53" t="s">
        <v>27</v>
      </c>
      <c r="B151" s="54">
        <f>Sheet1!B176</f>
        <v>0</v>
      </c>
      <c r="C151" s="54">
        <f>Sheet1!C176</f>
        <v>0</v>
      </c>
      <c r="D151" s="54"/>
      <c r="E151" s="54"/>
      <c r="F151" s="54"/>
      <c r="G151" s="54"/>
      <c r="H151" s="54"/>
      <c r="I151" s="54"/>
    </row>
    <row r="152" spans="1:9" ht="15.75" x14ac:dyDescent="0.25">
      <c r="A152" s="53" t="s">
        <v>28</v>
      </c>
      <c r="B152" s="54">
        <f>Sheet1!B177</f>
        <v>0</v>
      </c>
      <c r="C152" s="54">
        <f>Sheet1!C177</f>
        <v>0</v>
      </c>
      <c r="D152" s="54"/>
      <c r="E152" s="54"/>
      <c r="F152" s="54"/>
      <c r="G152" s="54"/>
      <c r="H152" s="54"/>
      <c r="I152" s="54"/>
    </row>
  </sheetData>
  <mergeCells count="5">
    <mergeCell ref="B4:C4"/>
    <mergeCell ref="D67:E70"/>
    <mergeCell ref="O75:P75"/>
    <mergeCell ref="O69:P69"/>
    <mergeCell ref="B73:C7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4"/>
  <sheetViews>
    <sheetView topLeftCell="A193" workbookViewId="0">
      <selection activeCell="D118" sqref="D118:F120"/>
    </sheetView>
  </sheetViews>
  <sheetFormatPr defaultRowHeight="15.75" x14ac:dyDescent="0.25"/>
  <cols>
    <col min="1" max="1" width="9.140625" style="54"/>
    <col min="2" max="2" width="10.5703125" style="54" bestFit="1" customWidth="1"/>
    <col min="3" max="5" width="9.140625" style="54"/>
    <col min="6" max="6" width="11.28515625" style="54" bestFit="1" customWidth="1"/>
    <col min="7" max="16384" width="9.140625" style="54"/>
  </cols>
  <sheetData>
    <row r="2" spans="1:16" x14ac:dyDescent="0.25">
      <c r="A2" s="43"/>
      <c r="B2" s="67"/>
      <c r="C2" s="44" t="s">
        <v>24</v>
      </c>
      <c r="D2" s="44" t="s">
        <v>25</v>
      </c>
      <c r="E2" s="44"/>
      <c r="F2" s="45"/>
      <c r="G2" s="42"/>
      <c r="H2" s="42"/>
      <c r="I2" s="42"/>
    </row>
    <row r="3" spans="1:16" x14ac:dyDescent="0.25">
      <c r="A3" s="68" t="s">
        <v>36</v>
      </c>
      <c r="B3" s="47">
        <v>20000</v>
      </c>
      <c r="C3" s="48">
        <v>3.2</v>
      </c>
      <c r="D3" s="48">
        <v>7.1</v>
      </c>
      <c r="E3" s="48"/>
      <c r="F3" s="69"/>
      <c r="G3" s="42"/>
      <c r="H3" s="43" t="s">
        <v>23</v>
      </c>
      <c r="I3" s="44" t="s">
        <v>63</v>
      </c>
      <c r="J3" s="45" t="s">
        <v>64</v>
      </c>
      <c r="L3" s="48"/>
      <c r="M3" s="48"/>
      <c r="N3" s="48"/>
      <c r="O3" s="56"/>
      <c r="P3" s="56"/>
    </row>
    <row r="4" spans="1:16" x14ac:dyDescent="0.25">
      <c r="A4" s="58" t="s">
        <v>35</v>
      </c>
      <c r="B4" s="94" t="s">
        <v>33</v>
      </c>
      <c r="C4" s="94"/>
      <c r="D4" s="48" t="s">
        <v>34</v>
      </c>
      <c r="E4" s="48" t="s">
        <v>34</v>
      </c>
      <c r="F4" s="69" t="s">
        <v>34</v>
      </c>
      <c r="G4" s="42"/>
      <c r="H4" s="50">
        <f>SUM(I4:J4)</f>
        <v>24680</v>
      </c>
      <c r="I4" s="51">
        <f>SUM(I7:AA7)</f>
        <v>22200</v>
      </c>
      <c r="J4" s="52">
        <f>SUM(I9:AA9)</f>
        <v>2480</v>
      </c>
      <c r="L4" s="48"/>
      <c r="M4" s="48"/>
      <c r="N4" s="56"/>
      <c r="O4" s="56"/>
      <c r="P4" s="48"/>
    </row>
    <row r="5" spans="1:16" x14ac:dyDescent="0.25">
      <c r="A5" s="58"/>
      <c r="B5" s="48" t="s">
        <v>24</v>
      </c>
      <c r="C5" s="48" t="s">
        <v>25</v>
      </c>
      <c r="D5" s="48">
        <v>20000</v>
      </c>
      <c r="E5" s="48">
        <v>5000</v>
      </c>
      <c r="F5" s="69" t="s">
        <v>53</v>
      </c>
      <c r="G5" s="42"/>
      <c r="L5" s="56"/>
      <c r="M5" s="56"/>
      <c r="N5" s="56"/>
      <c r="O5" s="56"/>
      <c r="P5" s="48"/>
    </row>
    <row r="6" spans="1:16" x14ac:dyDescent="0.25">
      <c r="A6" s="58" t="s">
        <v>26</v>
      </c>
      <c r="B6" s="56"/>
      <c r="C6" s="56"/>
      <c r="D6" s="56"/>
      <c r="E6" s="56"/>
      <c r="F6" s="70"/>
      <c r="H6" s="55"/>
      <c r="I6" s="44" t="s">
        <v>61</v>
      </c>
      <c r="J6" s="44" t="s">
        <v>62</v>
      </c>
      <c r="K6" s="71"/>
      <c r="L6" s="56"/>
      <c r="M6" s="48"/>
      <c r="N6" s="48"/>
      <c r="O6" s="56"/>
      <c r="P6" s="56"/>
    </row>
    <row r="7" spans="1:16" x14ac:dyDescent="0.25">
      <c r="A7" s="58" t="s">
        <v>27</v>
      </c>
      <c r="B7" s="56"/>
      <c r="C7" s="56"/>
      <c r="D7" s="56"/>
      <c r="E7" s="56"/>
      <c r="F7" s="70"/>
      <c r="H7" s="58" t="s">
        <v>63</v>
      </c>
      <c r="I7" s="56">
        <f>SUM($D$10:$D$100)</f>
        <v>18000</v>
      </c>
      <c r="J7" s="56">
        <f>SUM($D$101:$D$191)</f>
        <v>4200</v>
      </c>
      <c r="K7" s="70"/>
      <c r="L7" s="56"/>
      <c r="M7" s="56"/>
      <c r="N7" s="56"/>
      <c r="O7" s="56"/>
      <c r="P7" s="56"/>
    </row>
    <row r="8" spans="1:16" x14ac:dyDescent="0.25">
      <c r="A8" s="58" t="s">
        <v>28</v>
      </c>
      <c r="B8" s="56"/>
      <c r="C8" s="56"/>
      <c r="D8" s="56"/>
      <c r="E8" s="56"/>
      <c r="F8" s="70"/>
      <c r="H8" s="58" t="s">
        <v>65</v>
      </c>
      <c r="I8" s="56">
        <f>I7/200</f>
        <v>90</v>
      </c>
      <c r="J8" s="56">
        <f>J7/200</f>
        <v>21</v>
      </c>
      <c r="K8" s="70"/>
      <c r="L8" s="56"/>
      <c r="M8" s="56"/>
      <c r="N8" s="56"/>
      <c r="O8" s="56"/>
      <c r="P8" s="56"/>
    </row>
    <row r="9" spans="1:16" x14ac:dyDescent="0.25">
      <c r="A9" s="58" t="s">
        <v>29</v>
      </c>
      <c r="B9" s="56"/>
      <c r="C9" s="56"/>
      <c r="D9" s="56"/>
      <c r="E9" s="56"/>
      <c r="F9" s="70"/>
      <c r="H9" s="58" t="s">
        <v>64</v>
      </c>
      <c r="I9" s="56">
        <f>SUM($E$10:$E$131)+SUM($F$10:$F$131)</f>
        <v>2060</v>
      </c>
      <c r="J9" s="56">
        <f>SUM($F$101:$F$191)</f>
        <v>420</v>
      </c>
      <c r="K9" s="70"/>
      <c r="L9" s="56"/>
      <c r="M9" s="56"/>
      <c r="N9" s="56"/>
      <c r="O9" s="56"/>
      <c r="P9" s="56"/>
    </row>
    <row r="10" spans="1:16" x14ac:dyDescent="0.25">
      <c r="A10" s="58" t="s">
        <v>30</v>
      </c>
      <c r="B10" s="56">
        <v>3.2</v>
      </c>
      <c r="C10" s="56">
        <v>7.1</v>
      </c>
      <c r="D10" s="56">
        <v>200</v>
      </c>
      <c r="E10" s="56">
        <v>10</v>
      </c>
      <c r="F10" s="70"/>
      <c r="H10" s="58" t="s">
        <v>48</v>
      </c>
      <c r="I10" s="56">
        <f>(I7/100)*(10000/120)</f>
        <v>15000</v>
      </c>
      <c r="J10" s="56">
        <f>(J7/100)*(10000/120)</f>
        <v>3500</v>
      </c>
      <c r="K10" s="70"/>
      <c r="L10" s="56"/>
      <c r="M10" s="56"/>
      <c r="N10" s="56"/>
      <c r="O10" s="56"/>
      <c r="P10" s="56"/>
    </row>
    <row r="11" spans="1:16" x14ac:dyDescent="0.25">
      <c r="A11" s="58" t="s">
        <v>31</v>
      </c>
      <c r="B11" s="56">
        <v>4.2</v>
      </c>
      <c r="C11" s="56">
        <v>8.1</v>
      </c>
      <c r="D11" s="56">
        <v>200</v>
      </c>
      <c r="E11" s="56">
        <v>10</v>
      </c>
      <c r="F11" s="70"/>
      <c r="H11" s="60" t="s">
        <v>49</v>
      </c>
      <c r="I11" s="61">
        <f>I7-I10+I9</f>
        <v>5060</v>
      </c>
      <c r="J11" s="61">
        <f>J7-J10+J9</f>
        <v>1120</v>
      </c>
      <c r="K11" s="52"/>
      <c r="L11" s="56"/>
      <c r="M11" s="56"/>
      <c r="N11" s="56"/>
      <c r="O11" s="56"/>
      <c r="P11" s="56"/>
    </row>
    <row r="12" spans="1:16" x14ac:dyDescent="0.25">
      <c r="A12" s="58" t="s">
        <v>32</v>
      </c>
      <c r="B12" s="56">
        <v>5.2</v>
      </c>
      <c r="C12" s="56">
        <v>9.1</v>
      </c>
      <c r="D12" s="56">
        <v>0</v>
      </c>
      <c r="E12" s="56">
        <v>0</v>
      </c>
      <c r="F12" s="70"/>
      <c r="L12" s="56"/>
      <c r="M12" s="56"/>
      <c r="N12" s="56"/>
      <c r="O12" s="56"/>
      <c r="P12" s="56"/>
    </row>
    <row r="13" spans="1:16" x14ac:dyDescent="0.25">
      <c r="A13" s="58" t="s">
        <v>26</v>
      </c>
      <c r="B13" s="56">
        <v>6.2</v>
      </c>
      <c r="C13" s="56">
        <v>10.1</v>
      </c>
      <c r="D13" s="56">
        <v>400</v>
      </c>
      <c r="E13" s="56">
        <v>20</v>
      </c>
      <c r="F13" s="70"/>
      <c r="L13" s="56"/>
      <c r="M13" s="56"/>
      <c r="N13" s="56"/>
      <c r="O13" s="56"/>
      <c r="P13" s="56"/>
    </row>
    <row r="14" spans="1:16" x14ac:dyDescent="0.25">
      <c r="A14" s="58" t="s">
        <v>27</v>
      </c>
      <c r="B14" s="56">
        <v>7.2</v>
      </c>
      <c r="C14" s="56">
        <v>11.1</v>
      </c>
      <c r="D14" s="56">
        <v>0</v>
      </c>
      <c r="E14" s="56">
        <v>0</v>
      </c>
      <c r="F14" s="70"/>
    </row>
    <row r="15" spans="1:16" x14ac:dyDescent="0.25">
      <c r="A15" s="58" t="s">
        <v>28</v>
      </c>
      <c r="B15" s="56">
        <v>8.1999999999999993</v>
      </c>
      <c r="C15" s="56">
        <v>12.1</v>
      </c>
      <c r="D15" s="56">
        <v>0</v>
      </c>
      <c r="E15" s="56">
        <v>0</v>
      </c>
      <c r="F15" s="70"/>
    </row>
    <row r="16" spans="1:16" x14ac:dyDescent="0.25">
      <c r="A16" s="58" t="s">
        <v>29</v>
      </c>
      <c r="B16" s="56">
        <v>9.1999999999999993</v>
      </c>
      <c r="C16" s="56">
        <v>13.1</v>
      </c>
      <c r="D16" s="56">
        <v>600</v>
      </c>
      <c r="E16" s="56">
        <v>30</v>
      </c>
      <c r="F16" s="70"/>
    </row>
    <row r="17" spans="1:6" x14ac:dyDescent="0.25">
      <c r="A17" s="58" t="s">
        <v>30</v>
      </c>
      <c r="B17" s="56">
        <v>10.199999999999999</v>
      </c>
      <c r="C17" s="56">
        <v>14.1</v>
      </c>
      <c r="D17" s="56">
        <v>0</v>
      </c>
      <c r="E17" s="56">
        <v>0</v>
      </c>
      <c r="F17" s="70"/>
    </row>
    <row r="18" spans="1:6" x14ac:dyDescent="0.25">
      <c r="A18" s="58" t="s">
        <v>31</v>
      </c>
      <c r="B18" s="56">
        <v>11.2</v>
      </c>
      <c r="C18" s="56">
        <v>15.1</v>
      </c>
      <c r="D18" s="56">
        <v>0</v>
      </c>
      <c r="E18" s="56">
        <v>0</v>
      </c>
      <c r="F18" s="70"/>
    </row>
    <row r="19" spans="1:6" x14ac:dyDescent="0.25">
      <c r="A19" s="58" t="s">
        <v>32</v>
      </c>
      <c r="B19" s="56">
        <v>12.2</v>
      </c>
      <c r="C19" s="56">
        <v>16.100000000000001</v>
      </c>
      <c r="D19" s="56">
        <v>400</v>
      </c>
      <c r="E19" s="56">
        <v>20</v>
      </c>
      <c r="F19" s="70"/>
    </row>
    <row r="20" spans="1:6" x14ac:dyDescent="0.25">
      <c r="A20" s="58" t="s">
        <v>26</v>
      </c>
      <c r="B20" s="56">
        <v>13.2</v>
      </c>
      <c r="C20" s="56">
        <v>17.100000000000001</v>
      </c>
      <c r="D20" s="56">
        <v>400</v>
      </c>
      <c r="E20" s="56">
        <v>20</v>
      </c>
      <c r="F20" s="70"/>
    </row>
    <row r="21" spans="1:6" x14ac:dyDescent="0.25">
      <c r="A21" s="58" t="s">
        <v>27</v>
      </c>
      <c r="B21" s="56">
        <v>14.2</v>
      </c>
      <c r="C21" s="56">
        <v>18.100000000000001</v>
      </c>
      <c r="D21" s="56">
        <v>200</v>
      </c>
      <c r="E21" s="56">
        <v>10</v>
      </c>
      <c r="F21" s="70"/>
    </row>
    <row r="22" spans="1:6" x14ac:dyDescent="0.25">
      <c r="A22" s="58" t="s">
        <v>28</v>
      </c>
      <c r="B22" s="56">
        <v>15.2</v>
      </c>
      <c r="C22" s="56">
        <v>19.100000000000001</v>
      </c>
      <c r="D22" s="56">
        <v>0</v>
      </c>
      <c r="E22" s="56">
        <v>0</v>
      </c>
      <c r="F22" s="70"/>
    </row>
    <row r="23" spans="1:6" x14ac:dyDescent="0.25">
      <c r="A23" s="58" t="s">
        <v>29</v>
      </c>
      <c r="B23" s="56">
        <v>16.2</v>
      </c>
      <c r="C23" s="56">
        <v>20.100000000000001</v>
      </c>
      <c r="D23" s="56">
        <v>200</v>
      </c>
      <c r="E23" s="56">
        <v>10</v>
      </c>
      <c r="F23" s="70"/>
    </row>
    <row r="24" spans="1:6" x14ac:dyDescent="0.25">
      <c r="A24" s="58" t="s">
        <v>30</v>
      </c>
      <c r="B24" s="56">
        <v>17.2</v>
      </c>
      <c r="C24" s="56">
        <v>21.1</v>
      </c>
      <c r="D24" s="56">
        <v>400</v>
      </c>
      <c r="E24" s="56">
        <v>20</v>
      </c>
      <c r="F24" s="70"/>
    </row>
    <row r="25" spans="1:6" x14ac:dyDescent="0.25">
      <c r="A25" s="58" t="s">
        <v>31</v>
      </c>
      <c r="B25" s="56">
        <v>18.2</v>
      </c>
      <c r="C25" s="56">
        <v>22.1</v>
      </c>
      <c r="D25" s="56">
        <v>200</v>
      </c>
      <c r="E25" s="56">
        <v>10</v>
      </c>
      <c r="F25" s="70"/>
    </row>
    <row r="26" spans="1:6" x14ac:dyDescent="0.25">
      <c r="A26" s="58" t="s">
        <v>32</v>
      </c>
      <c r="B26" s="56">
        <v>19.2</v>
      </c>
      <c r="C26" s="56">
        <v>23.1</v>
      </c>
      <c r="D26" s="56">
        <v>0</v>
      </c>
      <c r="E26" s="56">
        <v>0</v>
      </c>
      <c r="F26" s="70"/>
    </row>
    <row r="27" spans="1:6" x14ac:dyDescent="0.25">
      <c r="A27" s="58" t="s">
        <v>26</v>
      </c>
      <c r="B27" s="56">
        <v>20.2</v>
      </c>
      <c r="C27" s="56">
        <v>24.1</v>
      </c>
      <c r="D27" s="56">
        <v>0</v>
      </c>
      <c r="E27" s="56">
        <v>0</v>
      </c>
      <c r="F27" s="70"/>
    </row>
    <row r="28" spans="1:6" x14ac:dyDescent="0.25">
      <c r="A28" s="58" t="s">
        <v>27</v>
      </c>
      <c r="B28" s="56">
        <v>21.2</v>
      </c>
      <c r="C28" s="56">
        <v>25.1</v>
      </c>
      <c r="D28" s="56">
        <v>600</v>
      </c>
      <c r="E28" s="56">
        <v>30</v>
      </c>
      <c r="F28" s="70"/>
    </row>
    <row r="29" spans="1:6" x14ac:dyDescent="0.25">
      <c r="A29" s="58" t="s">
        <v>28</v>
      </c>
      <c r="B29" s="56">
        <v>22.2</v>
      </c>
      <c r="C29" s="56">
        <v>26.1</v>
      </c>
      <c r="D29" s="56">
        <v>200</v>
      </c>
      <c r="E29" s="56">
        <v>10</v>
      </c>
      <c r="F29" s="70"/>
    </row>
    <row r="30" spans="1:6" x14ac:dyDescent="0.25">
      <c r="A30" s="58" t="s">
        <v>29</v>
      </c>
      <c r="B30" s="56">
        <v>23.2</v>
      </c>
      <c r="C30" s="56">
        <v>27.1</v>
      </c>
      <c r="D30" s="56">
        <v>0</v>
      </c>
      <c r="E30" s="56">
        <v>0</v>
      </c>
      <c r="F30" s="70"/>
    </row>
    <row r="31" spans="1:6" x14ac:dyDescent="0.25">
      <c r="A31" s="58" t="s">
        <v>30</v>
      </c>
      <c r="B31" s="56">
        <v>24.2</v>
      </c>
      <c r="C31" s="56">
        <v>28.1</v>
      </c>
      <c r="D31" s="56">
        <v>400</v>
      </c>
      <c r="E31" s="56">
        <v>20</v>
      </c>
      <c r="F31" s="70"/>
    </row>
    <row r="32" spans="1:6" x14ac:dyDescent="0.25">
      <c r="A32" s="58" t="s">
        <v>31</v>
      </c>
      <c r="B32" s="56">
        <v>25.2</v>
      </c>
      <c r="C32" s="56">
        <v>29.1</v>
      </c>
      <c r="D32" s="56">
        <v>200</v>
      </c>
      <c r="E32" s="56">
        <v>10</v>
      </c>
      <c r="F32" s="70"/>
    </row>
    <row r="33" spans="1:6" x14ac:dyDescent="0.25">
      <c r="A33" s="58" t="s">
        <v>32</v>
      </c>
      <c r="B33" s="56">
        <v>26.2</v>
      </c>
      <c r="C33" s="56">
        <v>1.2</v>
      </c>
      <c r="D33" s="56">
        <v>0</v>
      </c>
      <c r="E33" s="56">
        <v>0</v>
      </c>
      <c r="F33" s="70"/>
    </row>
    <row r="34" spans="1:6" x14ac:dyDescent="0.25">
      <c r="A34" s="58" t="s">
        <v>26</v>
      </c>
      <c r="B34" s="56">
        <v>27.2</v>
      </c>
      <c r="C34" s="56">
        <v>2.2000000000000002</v>
      </c>
      <c r="D34" s="56">
        <v>0</v>
      </c>
      <c r="E34" s="56">
        <v>0</v>
      </c>
      <c r="F34" s="70"/>
    </row>
    <row r="35" spans="1:6" x14ac:dyDescent="0.25">
      <c r="A35" s="58" t="s">
        <v>27</v>
      </c>
      <c r="B35" s="56">
        <v>28.2</v>
      </c>
      <c r="C35" s="56">
        <v>3.2</v>
      </c>
      <c r="D35" s="56">
        <v>600</v>
      </c>
      <c r="E35" s="56">
        <v>30</v>
      </c>
      <c r="F35" s="70"/>
    </row>
    <row r="36" spans="1:6" x14ac:dyDescent="0.25">
      <c r="A36" s="58" t="s">
        <v>28</v>
      </c>
      <c r="B36" s="56">
        <v>1.3</v>
      </c>
      <c r="C36" s="56">
        <v>4.2</v>
      </c>
      <c r="D36" s="56">
        <v>200</v>
      </c>
      <c r="E36" s="56">
        <v>10</v>
      </c>
      <c r="F36" s="70"/>
    </row>
    <row r="37" spans="1:6" x14ac:dyDescent="0.25">
      <c r="A37" s="58" t="s">
        <v>29</v>
      </c>
      <c r="B37" s="56">
        <v>2.2999999999999998</v>
      </c>
      <c r="C37" s="56">
        <v>5.2</v>
      </c>
      <c r="D37" s="56">
        <v>200</v>
      </c>
      <c r="E37" s="56">
        <v>10</v>
      </c>
      <c r="F37" s="70"/>
    </row>
    <row r="38" spans="1:6" x14ac:dyDescent="0.25">
      <c r="A38" s="58" t="s">
        <v>30</v>
      </c>
      <c r="B38" s="56">
        <v>3.3</v>
      </c>
      <c r="C38" s="56">
        <v>6.2</v>
      </c>
      <c r="D38" s="56">
        <v>200</v>
      </c>
      <c r="E38" s="56">
        <v>10</v>
      </c>
      <c r="F38" s="70"/>
    </row>
    <row r="39" spans="1:6" x14ac:dyDescent="0.25">
      <c r="A39" s="58" t="s">
        <v>31</v>
      </c>
      <c r="B39" s="56">
        <v>4.3</v>
      </c>
      <c r="C39" s="56">
        <v>7.2</v>
      </c>
      <c r="D39" s="56">
        <v>200</v>
      </c>
      <c r="E39" s="56">
        <v>10</v>
      </c>
      <c r="F39" s="70"/>
    </row>
    <row r="40" spans="1:6" x14ac:dyDescent="0.25">
      <c r="A40" s="58" t="s">
        <v>32</v>
      </c>
      <c r="B40" s="56">
        <v>5.3</v>
      </c>
      <c r="C40" s="56">
        <v>8.1999999999999993</v>
      </c>
      <c r="D40" s="56">
        <v>200</v>
      </c>
      <c r="E40" s="56">
        <v>10</v>
      </c>
      <c r="F40" s="70"/>
    </row>
    <row r="41" spans="1:6" x14ac:dyDescent="0.25">
      <c r="A41" s="58" t="s">
        <v>26</v>
      </c>
      <c r="B41" s="56">
        <v>6.3</v>
      </c>
      <c r="C41" s="56">
        <v>9.1999999999999993</v>
      </c>
      <c r="D41" s="56">
        <v>200</v>
      </c>
      <c r="E41" s="56">
        <v>10</v>
      </c>
      <c r="F41" s="70"/>
    </row>
    <row r="42" spans="1:6" x14ac:dyDescent="0.25">
      <c r="A42" s="58" t="s">
        <v>27</v>
      </c>
      <c r="B42" s="56">
        <v>7.3</v>
      </c>
      <c r="C42" s="56">
        <v>10.199999999999999</v>
      </c>
      <c r="D42" s="56">
        <v>200</v>
      </c>
      <c r="E42" s="56">
        <v>10</v>
      </c>
      <c r="F42" s="70"/>
    </row>
    <row r="43" spans="1:6" x14ac:dyDescent="0.25">
      <c r="A43" s="58" t="s">
        <v>28</v>
      </c>
      <c r="B43" s="56">
        <v>8.3000000000000007</v>
      </c>
      <c r="C43" s="56">
        <v>11.2</v>
      </c>
      <c r="D43" s="56">
        <v>200</v>
      </c>
      <c r="E43" s="56">
        <v>10</v>
      </c>
      <c r="F43" s="70"/>
    </row>
    <row r="44" spans="1:6" x14ac:dyDescent="0.25">
      <c r="A44" s="58" t="s">
        <v>29</v>
      </c>
      <c r="B44" s="56">
        <v>9.3000000000000007</v>
      </c>
      <c r="C44" s="56">
        <v>12.2</v>
      </c>
      <c r="D44" s="56">
        <v>0</v>
      </c>
      <c r="E44" s="56">
        <v>0</v>
      </c>
      <c r="F44" s="70"/>
    </row>
    <row r="45" spans="1:6" x14ac:dyDescent="0.25">
      <c r="A45" s="58" t="s">
        <v>30</v>
      </c>
      <c r="B45" s="56">
        <v>10.3</v>
      </c>
      <c r="C45" s="56">
        <v>13.2</v>
      </c>
      <c r="D45" s="56">
        <v>400</v>
      </c>
      <c r="E45" s="56">
        <v>20</v>
      </c>
      <c r="F45" s="70"/>
    </row>
    <row r="46" spans="1:6" x14ac:dyDescent="0.25">
      <c r="A46" s="58" t="s">
        <v>31</v>
      </c>
      <c r="B46" s="56">
        <v>11.3</v>
      </c>
      <c r="C46" s="56">
        <v>14.2</v>
      </c>
      <c r="D46" s="56">
        <v>200</v>
      </c>
      <c r="E46" s="56">
        <v>10</v>
      </c>
      <c r="F46" s="70"/>
    </row>
    <row r="47" spans="1:6" x14ac:dyDescent="0.25">
      <c r="A47" s="58" t="s">
        <v>32</v>
      </c>
      <c r="B47" s="56">
        <v>12.3</v>
      </c>
      <c r="C47" s="56">
        <v>15.2</v>
      </c>
      <c r="D47" s="56">
        <v>0</v>
      </c>
      <c r="E47" s="56">
        <v>0</v>
      </c>
      <c r="F47" s="70"/>
    </row>
    <row r="48" spans="1:6" x14ac:dyDescent="0.25">
      <c r="A48" s="58" t="s">
        <v>26</v>
      </c>
      <c r="B48" s="56">
        <v>13.3</v>
      </c>
      <c r="C48" s="56">
        <v>16.2</v>
      </c>
      <c r="D48" s="56">
        <v>400</v>
      </c>
      <c r="E48" s="56">
        <v>20</v>
      </c>
      <c r="F48" s="70"/>
    </row>
    <row r="49" spans="1:6" x14ac:dyDescent="0.25">
      <c r="A49" s="58" t="s">
        <v>27</v>
      </c>
      <c r="B49" s="56">
        <v>14.3</v>
      </c>
      <c r="C49" s="56">
        <v>17.2</v>
      </c>
      <c r="D49" s="56">
        <v>0</v>
      </c>
      <c r="E49" s="56">
        <v>0</v>
      </c>
      <c r="F49" s="70"/>
    </row>
    <row r="50" spans="1:6" x14ac:dyDescent="0.25">
      <c r="A50" s="58" t="s">
        <v>28</v>
      </c>
      <c r="B50" s="56">
        <v>15.3</v>
      </c>
      <c r="C50" s="56">
        <v>18.2</v>
      </c>
      <c r="D50" s="56">
        <v>400</v>
      </c>
      <c r="E50" s="56">
        <v>20</v>
      </c>
      <c r="F50" s="70"/>
    </row>
    <row r="51" spans="1:6" x14ac:dyDescent="0.25">
      <c r="A51" s="58" t="s">
        <v>29</v>
      </c>
      <c r="B51" s="56">
        <v>16.3</v>
      </c>
      <c r="C51" s="56">
        <v>19.2</v>
      </c>
      <c r="D51" s="56">
        <v>200</v>
      </c>
      <c r="E51" s="56">
        <v>10</v>
      </c>
      <c r="F51" s="70"/>
    </row>
    <row r="52" spans="1:6" x14ac:dyDescent="0.25">
      <c r="A52" s="58" t="s">
        <v>30</v>
      </c>
      <c r="B52" s="56">
        <v>17.3</v>
      </c>
      <c r="C52" s="56">
        <v>20.2</v>
      </c>
      <c r="D52" s="56">
        <v>200</v>
      </c>
      <c r="E52" s="56">
        <v>10</v>
      </c>
      <c r="F52" s="70"/>
    </row>
    <row r="53" spans="1:6" x14ac:dyDescent="0.25">
      <c r="A53" s="58" t="s">
        <v>31</v>
      </c>
      <c r="B53" s="56">
        <v>18.3</v>
      </c>
      <c r="C53" s="56">
        <v>21.2</v>
      </c>
      <c r="D53" s="56">
        <v>200</v>
      </c>
      <c r="E53" s="56">
        <v>10</v>
      </c>
      <c r="F53" s="70"/>
    </row>
    <row r="54" spans="1:6" x14ac:dyDescent="0.25">
      <c r="A54" s="58" t="s">
        <v>32</v>
      </c>
      <c r="B54" s="56">
        <v>19.3</v>
      </c>
      <c r="C54" s="56">
        <v>22.2</v>
      </c>
      <c r="D54" s="56">
        <v>200</v>
      </c>
      <c r="E54" s="56">
        <v>10</v>
      </c>
      <c r="F54" s="70"/>
    </row>
    <row r="55" spans="1:6" x14ac:dyDescent="0.25">
      <c r="A55" s="58" t="s">
        <v>26</v>
      </c>
      <c r="B55" s="56">
        <v>20.3</v>
      </c>
      <c r="C55" s="56">
        <v>23.2</v>
      </c>
      <c r="D55" s="56">
        <v>200</v>
      </c>
      <c r="E55" s="56">
        <v>10</v>
      </c>
      <c r="F55" s="70"/>
    </row>
    <row r="56" spans="1:6" x14ac:dyDescent="0.25">
      <c r="A56" s="58" t="s">
        <v>27</v>
      </c>
      <c r="B56" s="56">
        <v>21.3</v>
      </c>
      <c r="C56" s="56">
        <v>24.2</v>
      </c>
      <c r="D56" s="56">
        <v>200</v>
      </c>
      <c r="E56" s="56">
        <v>10</v>
      </c>
      <c r="F56" s="70"/>
    </row>
    <row r="57" spans="1:6" x14ac:dyDescent="0.25">
      <c r="A57" s="58" t="s">
        <v>28</v>
      </c>
      <c r="B57" s="56">
        <v>22.3</v>
      </c>
      <c r="C57" s="56">
        <f>Sheet1!C62</f>
        <v>25.2</v>
      </c>
      <c r="D57" s="56">
        <v>200</v>
      </c>
      <c r="E57" s="56">
        <v>10</v>
      </c>
      <c r="F57" s="70"/>
    </row>
    <row r="58" spans="1:6" x14ac:dyDescent="0.25">
      <c r="A58" s="58" t="s">
        <v>29</v>
      </c>
      <c r="B58" s="56">
        <v>23.3</v>
      </c>
      <c r="C58" s="56">
        <f>Sheet1!C63</f>
        <v>26.2</v>
      </c>
      <c r="D58" s="56">
        <v>200</v>
      </c>
      <c r="E58" s="56">
        <v>10</v>
      </c>
      <c r="F58" s="70"/>
    </row>
    <row r="59" spans="1:6" x14ac:dyDescent="0.25">
      <c r="A59" s="58" t="s">
        <v>30</v>
      </c>
      <c r="B59" s="56">
        <v>24.3</v>
      </c>
      <c r="C59" s="56">
        <f>Sheet1!C64</f>
        <v>27.2</v>
      </c>
      <c r="D59" s="56">
        <v>200</v>
      </c>
      <c r="E59" s="56">
        <v>10</v>
      </c>
      <c r="F59" s="70"/>
    </row>
    <row r="60" spans="1:6" x14ac:dyDescent="0.25">
      <c r="A60" s="58" t="s">
        <v>31</v>
      </c>
      <c r="B60" s="56">
        <v>25.3</v>
      </c>
      <c r="C60" s="56">
        <f>Sheet1!C65</f>
        <v>28.2</v>
      </c>
      <c r="D60" s="56">
        <v>200</v>
      </c>
      <c r="E60" s="56">
        <v>10</v>
      </c>
      <c r="F60" s="70"/>
    </row>
    <row r="61" spans="1:6" x14ac:dyDescent="0.25">
      <c r="A61" s="58" t="s">
        <v>32</v>
      </c>
      <c r="B61" s="56">
        <v>26.3</v>
      </c>
      <c r="C61" s="56">
        <f>Sheet1!C66</f>
        <v>29.2</v>
      </c>
      <c r="D61" s="56">
        <v>200</v>
      </c>
      <c r="E61" s="56">
        <v>10</v>
      </c>
      <c r="F61" s="70"/>
    </row>
    <row r="62" spans="1:6" x14ac:dyDescent="0.25">
      <c r="A62" s="58" t="s">
        <v>26</v>
      </c>
      <c r="B62" s="56">
        <v>27.3</v>
      </c>
      <c r="C62" s="56">
        <f>Sheet1!C67</f>
        <v>30.2</v>
      </c>
      <c r="D62" s="56">
        <v>200</v>
      </c>
      <c r="E62" s="56">
        <v>10</v>
      </c>
      <c r="F62" s="70"/>
    </row>
    <row r="63" spans="1:6" x14ac:dyDescent="0.25">
      <c r="A63" s="58" t="s">
        <v>27</v>
      </c>
      <c r="B63" s="56">
        <f>Sheet1!B69</f>
        <v>28.3</v>
      </c>
      <c r="C63" s="56">
        <f>Sheet1!C69</f>
        <v>1.3</v>
      </c>
      <c r="D63" s="56">
        <v>200</v>
      </c>
      <c r="E63" s="56">
        <v>10</v>
      </c>
      <c r="F63" s="70">
        <v>20</v>
      </c>
    </row>
    <row r="64" spans="1:6" x14ac:dyDescent="0.25">
      <c r="A64" s="58" t="s">
        <v>28</v>
      </c>
      <c r="B64" s="56">
        <f>Sheet1!B70</f>
        <v>29.3</v>
      </c>
      <c r="C64" s="56">
        <f>Sheet1!C70</f>
        <v>2.2999999999999998</v>
      </c>
      <c r="D64" s="56">
        <v>200</v>
      </c>
      <c r="E64" s="56">
        <v>10</v>
      </c>
      <c r="F64" s="70">
        <v>20</v>
      </c>
    </row>
    <row r="65" spans="1:6" x14ac:dyDescent="0.25">
      <c r="A65" s="58" t="s">
        <v>29</v>
      </c>
      <c r="B65" s="56">
        <f>Sheet1!B71</f>
        <v>30.3</v>
      </c>
      <c r="C65" s="56">
        <f>Sheet1!C71</f>
        <v>3.3</v>
      </c>
      <c r="D65" s="56">
        <v>0</v>
      </c>
      <c r="E65" s="56">
        <v>0</v>
      </c>
      <c r="F65" s="70">
        <v>0</v>
      </c>
    </row>
    <row r="66" spans="1:6" x14ac:dyDescent="0.25">
      <c r="A66" s="58" t="s">
        <v>30</v>
      </c>
      <c r="B66" s="56">
        <f>Sheet1!B72</f>
        <v>31.3</v>
      </c>
      <c r="C66" s="56">
        <f>Sheet1!C72</f>
        <v>4.3</v>
      </c>
      <c r="D66" s="56">
        <v>400</v>
      </c>
      <c r="E66" s="56">
        <v>20</v>
      </c>
      <c r="F66" s="70">
        <v>40</v>
      </c>
    </row>
    <row r="67" spans="1:6" x14ac:dyDescent="0.25">
      <c r="A67" s="58" t="s">
        <v>31</v>
      </c>
      <c r="B67" s="56">
        <f>Sheet1!B75</f>
        <v>1.4</v>
      </c>
      <c r="C67" s="56">
        <f>Sheet1!C75</f>
        <v>5.3</v>
      </c>
      <c r="D67" s="56">
        <v>0</v>
      </c>
      <c r="E67" s="56">
        <v>0</v>
      </c>
      <c r="F67" s="70">
        <v>0</v>
      </c>
    </row>
    <row r="68" spans="1:6" x14ac:dyDescent="0.25">
      <c r="A68" s="58" t="s">
        <v>32</v>
      </c>
      <c r="B68" s="56">
        <f>Sheet1!B76</f>
        <v>2.4</v>
      </c>
      <c r="C68" s="56">
        <f>Sheet1!C76</f>
        <v>6.3</v>
      </c>
      <c r="D68" s="56">
        <v>400</v>
      </c>
      <c r="E68" s="56">
        <v>20</v>
      </c>
      <c r="F68" s="70">
        <v>40</v>
      </c>
    </row>
    <row r="69" spans="1:6" x14ac:dyDescent="0.25">
      <c r="A69" s="58" t="s">
        <v>26</v>
      </c>
      <c r="B69" s="56">
        <f>Sheet1!B77</f>
        <v>3.4</v>
      </c>
      <c r="C69" s="56">
        <f>Sheet1!C77</f>
        <v>7.3</v>
      </c>
      <c r="D69" s="56">
        <v>200</v>
      </c>
      <c r="E69" s="56">
        <v>10</v>
      </c>
      <c r="F69" s="70">
        <v>20</v>
      </c>
    </row>
    <row r="70" spans="1:6" x14ac:dyDescent="0.25">
      <c r="A70" s="58" t="s">
        <v>27</v>
      </c>
      <c r="B70" s="56">
        <f>Sheet1!B78</f>
        <v>4.4000000000000004</v>
      </c>
      <c r="C70" s="56">
        <f>Sheet1!C78</f>
        <v>8.3000000000000007</v>
      </c>
      <c r="D70" s="56">
        <v>200</v>
      </c>
      <c r="E70" s="56">
        <v>10</v>
      </c>
      <c r="F70" s="70">
        <v>20</v>
      </c>
    </row>
    <row r="71" spans="1:6" x14ac:dyDescent="0.25">
      <c r="A71" s="58" t="s">
        <v>28</v>
      </c>
      <c r="B71" s="56">
        <f>Sheet1!B79</f>
        <v>5.4</v>
      </c>
      <c r="C71" s="56">
        <f>Sheet1!C79</f>
        <v>9.3000000000000007</v>
      </c>
      <c r="D71" s="56">
        <v>0</v>
      </c>
      <c r="E71" s="56">
        <v>0</v>
      </c>
      <c r="F71" s="70">
        <v>0</v>
      </c>
    </row>
    <row r="72" spans="1:6" x14ac:dyDescent="0.25">
      <c r="A72" s="58" t="s">
        <v>29</v>
      </c>
      <c r="B72" s="56">
        <f>Sheet1!B80</f>
        <v>6.4</v>
      </c>
      <c r="C72" s="56">
        <f>Sheet1!C80</f>
        <v>10.3</v>
      </c>
      <c r="D72" s="56">
        <v>200</v>
      </c>
      <c r="E72" s="56">
        <v>10</v>
      </c>
      <c r="F72" s="70">
        <v>20</v>
      </c>
    </row>
    <row r="73" spans="1:6" x14ac:dyDescent="0.25">
      <c r="A73" s="58" t="s">
        <v>30</v>
      </c>
      <c r="B73" s="56">
        <f>Sheet1!B81</f>
        <v>7.4</v>
      </c>
      <c r="C73" s="56">
        <f>Sheet1!C81</f>
        <v>11.3</v>
      </c>
      <c r="D73" s="56">
        <v>400</v>
      </c>
      <c r="E73" s="56">
        <v>20</v>
      </c>
      <c r="F73" s="70">
        <v>40</v>
      </c>
    </row>
    <row r="74" spans="1:6" x14ac:dyDescent="0.25">
      <c r="A74" s="58" t="s">
        <v>31</v>
      </c>
      <c r="B74" s="56">
        <f>Sheet1!B82</f>
        <v>8.4</v>
      </c>
      <c r="C74" s="56">
        <f>Sheet1!C82</f>
        <v>12.3</v>
      </c>
      <c r="D74" s="56">
        <v>200</v>
      </c>
      <c r="E74" s="56">
        <v>10</v>
      </c>
      <c r="F74" s="70">
        <v>20</v>
      </c>
    </row>
    <row r="75" spans="1:6" x14ac:dyDescent="0.25">
      <c r="A75" s="58" t="s">
        <v>32</v>
      </c>
      <c r="B75" s="56">
        <f>Sheet1!B83</f>
        <v>9.4</v>
      </c>
      <c r="C75" s="56">
        <f>Sheet1!C83</f>
        <v>13.3</v>
      </c>
      <c r="D75" s="56">
        <v>200</v>
      </c>
      <c r="E75" s="56">
        <v>10</v>
      </c>
      <c r="F75" s="70">
        <v>20</v>
      </c>
    </row>
    <row r="76" spans="1:6" x14ac:dyDescent="0.25">
      <c r="A76" s="58" t="s">
        <v>26</v>
      </c>
      <c r="B76" s="56">
        <f>Sheet1!B84</f>
        <v>10.4</v>
      </c>
      <c r="C76" s="56">
        <f>Sheet1!C84</f>
        <v>14.3</v>
      </c>
      <c r="D76" s="56">
        <v>0</v>
      </c>
      <c r="E76" s="56">
        <v>0</v>
      </c>
      <c r="F76" s="70">
        <v>0</v>
      </c>
    </row>
    <row r="77" spans="1:6" x14ac:dyDescent="0.25">
      <c r="A77" s="58" t="s">
        <v>27</v>
      </c>
      <c r="B77" s="56">
        <f>Sheet1!B85</f>
        <v>11.4</v>
      </c>
      <c r="C77" s="56">
        <f>Sheet1!C85</f>
        <v>15.3</v>
      </c>
      <c r="D77" s="56">
        <v>400</v>
      </c>
      <c r="E77" s="56">
        <v>20</v>
      </c>
      <c r="F77" s="70">
        <v>40</v>
      </c>
    </row>
    <row r="78" spans="1:6" x14ac:dyDescent="0.25">
      <c r="A78" s="58" t="s">
        <v>28</v>
      </c>
      <c r="B78" s="56">
        <f>Sheet1!B86</f>
        <v>12.4</v>
      </c>
      <c r="C78" s="56">
        <f>Sheet1!C86</f>
        <v>16.3</v>
      </c>
      <c r="D78" s="56">
        <v>200</v>
      </c>
      <c r="E78" s="56">
        <v>10</v>
      </c>
      <c r="F78" s="70">
        <v>20</v>
      </c>
    </row>
    <row r="79" spans="1:6" x14ac:dyDescent="0.25">
      <c r="A79" s="58" t="s">
        <v>29</v>
      </c>
      <c r="B79" s="56">
        <f>Sheet1!B87</f>
        <v>13.4</v>
      </c>
      <c r="C79" s="56">
        <f>Sheet1!C87</f>
        <v>17.3</v>
      </c>
      <c r="D79" s="56">
        <v>200</v>
      </c>
      <c r="E79" s="56">
        <v>10</v>
      </c>
      <c r="F79" s="70">
        <v>20</v>
      </c>
    </row>
    <row r="80" spans="1:6" x14ac:dyDescent="0.25">
      <c r="A80" s="58" t="s">
        <v>30</v>
      </c>
      <c r="B80" s="56">
        <f>Sheet1!B88</f>
        <v>14.4</v>
      </c>
      <c r="C80" s="56">
        <f>Sheet1!C88</f>
        <v>18.3</v>
      </c>
      <c r="D80" s="56">
        <v>200</v>
      </c>
      <c r="E80" s="56">
        <v>10</v>
      </c>
      <c r="F80" s="70">
        <v>20</v>
      </c>
    </row>
    <row r="81" spans="1:6" x14ac:dyDescent="0.25">
      <c r="A81" s="58" t="s">
        <v>31</v>
      </c>
      <c r="B81" s="56">
        <f>Sheet1!B89</f>
        <v>15.4</v>
      </c>
      <c r="C81" s="56">
        <f>Sheet1!C89</f>
        <v>19.3</v>
      </c>
      <c r="D81" s="56">
        <v>0</v>
      </c>
      <c r="E81" s="56">
        <v>0</v>
      </c>
      <c r="F81" s="70">
        <v>0</v>
      </c>
    </row>
    <row r="82" spans="1:6" x14ac:dyDescent="0.25">
      <c r="A82" s="58" t="s">
        <v>32</v>
      </c>
      <c r="B82" s="56">
        <f>Sheet1!B90</f>
        <v>16.399999999999999</v>
      </c>
      <c r="C82" s="56">
        <f>Sheet1!C90</f>
        <v>20.3</v>
      </c>
      <c r="D82" s="56">
        <v>400</v>
      </c>
      <c r="E82" s="56">
        <v>20</v>
      </c>
      <c r="F82" s="70">
        <v>40</v>
      </c>
    </row>
    <row r="83" spans="1:6" x14ac:dyDescent="0.25">
      <c r="A83" s="58" t="s">
        <v>26</v>
      </c>
      <c r="B83" s="56">
        <f>Sheet1!B91</f>
        <v>17.399999999999999</v>
      </c>
      <c r="C83" s="56">
        <f>Sheet1!C91</f>
        <v>21.3</v>
      </c>
      <c r="D83" s="56">
        <v>200</v>
      </c>
      <c r="E83" s="56">
        <v>10</v>
      </c>
      <c r="F83" s="70">
        <v>20</v>
      </c>
    </row>
    <row r="84" spans="1:6" x14ac:dyDescent="0.25">
      <c r="A84" s="58" t="s">
        <v>27</v>
      </c>
      <c r="B84" s="56">
        <f>Sheet1!B92</f>
        <v>18.399999999999999</v>
      </c>
      <c r="C84" s="56">
        <f>Sheet1!C92</f>
        <v>22.3</v>
      </c>
      <c r="D84" s="56">
        <v>200</v>
      </c>
      <c r="E84" s="56">
        <v>10</v>
      </c>
      <c r="F84" s="70">
        <v>20</v>
      </c>
    </row>
    <row r="85" spans="1:6" x14ac:dyDescent="0.25">
      <c r="A85" s="58" t="s">
        <v>28</v>
      </c>
      <c r="B85" s="56">
        <f>Sheet1!B94</f>
        <v>19.399999999999999</v>
      </c>
      <c r="C85" s="56">
        <f>Sheet1!C94</f>
        <v>23.3</v>
      </c>
      <c r="D85" s="56">
        <v>200</v>
      </c>
      <c r="E85" s="56">
        <v>10</v>
      </c>
      <c r="F85" s="70">
        <v>20</v>
      </c>
    </row>
    <row r="86" spans="1:6" x14ac:dyDescent="0.25">
      <c r="A86" s="58" t="s">
        <v>29</v>
      </c>
      <c r="B86" s="56">
        <f>Sheet1!B95</f>
        <v>20.399999999999999</v>
      </c>
      <c r="C86" s="56">
        <f>Sheet1!C95</f>
        <v>24.3</v>
      </c>
      <c r="D86" s="56">
        <v>200</v>
      </c>
      <c r="E86" s="56">
        <v>10</v>
      </c>
      <c r="F86" s="70">
        <v>20</v>
      </c>
    </row>
    <row r="87" spans="1:6" x14ac:dyDescent="0.25">
      <c r="A87" s="58" t="s">
        <v>30</v>
      </c>
      <c r="B87" s="56">
        <f>Sheet1!B96</f>
        <v>21.4</v>
      </c>
      <c r="C87" s="56">
        <f>Sheet1!C96</f>
        <v>25.3</v>
      </c>
      <c r="D87" s="56">
        <v>200</v>
      </c>
      <c r="E87" s="56">
        <v>10</v>
      </c>
      <c r="F87" s="70">
        <v>20</v>
      </c>
    </row>
    <row r="88" spans="1:6" x14ac:dyDescent="0.25">
      <c r="A88" s="58" t="s">
        <v>31</v>
      </c>
      <c r="B88" s="56">
        <f>Sheet1!B97</f>
        <v>22.4</v>
      </c>
      <c r="C88" s="56">
        <f>Sheet1!C97</f>
        <v>26.3</v>
      </c>
      <c r="D88" s="56">
        <v>200</v>
      </c>
      <c r="E88" s="56">
        <v>10</v>
      </c>
      <c r="F88" s="70">
        <v>20</v>
      </c>
    </row>
    <row r="89" spans="1:6" x14ac:dyDescent="0.25">
      <c r="A89" s="58" t="s">
        <v>32</v>
      </c>
      <c r="B89" s="56">
        <f>Sheet1!B98</f>
        <v>23.4</v>
      </c>
      <c r="C89" s="56">
        <f>Sheet1!C98</f>
        <v>27.3</v>
      </c>
      <c r="D89" s="56">
        <v>200</v>
      </c>
      <c r="E89" s="56">
        <v>10</v>
      </c>
      <c r="F89" s="70">
        <v>20</v>
      </c>
    </row>
    <row r="90" spans="1:6" x14ac:dyDescent="0.25">
      <c r="A90" s="58" t="s">
        <v>26</v>
      </c>
      <c r="B90" s="56">
        <f>Sheet1!B99</f>
        <v>24.4</v>
      </c>
      <c r="C90" s="56">
        <f>Sheet1!C99</f>
        <v>28.3</v>
      </c>
      <c r="D90" s="56">
        <v>0</v>
      </c>
      <c r="E90" s="56">
        <v>0</v>
      </c>
      <c r="F90" s="70">
        <v>0</v>
      </c>
    </row>
    <row r="91" spans="1:6" x14ac:dyDescent="0.25">
      <c r="A91" s="58" t="s">
        <v>27</v>
      </c>
      <c r="B91" s="56">
        <f>Sheet1!B100</f>
        <v>25.4</v>
      </c>
      <c r="C91" s="56">
        <f>Sheet1!C100</f>
        <v>29.3</v>
      </c>
      <c r="D91" s="56">
        <v>400</v>
      </c>
      <c r="E91" s="56">
        <v>20</v>
      </c>
      <c r="F91" s="70">
        <v>40</v>
      </c>
    </row>
    <row r="92" spans="1:6" x14ac:dyDescent="0.25">
      <c r="A92" s="58" t="s">
        <v>28</v>
      </c>
      <c r="B92" s="56">
        <f>Sheet1!B101</f>
        <v>26.4</v>
      </c>
      <c r="C92" s="56">
        <f>Sheet1!C101</f>
        <v>1.4</v>
      </c>
      <c r="D92" s="56">
        <v>200</v>
      </c>
      <c r="E92" s="56">
        <v>10</v>
      </c>
      <c r="F92" s="70">
        <v>20</v>
      </c>
    </row>
    <row r="93" spans="1:6" x14ac:dyDescent="0.25">
      <c r="A93" s="58" t="s">
        <v>29</v>
      </c>
      <c r="B93" s="56">
        <f>Sheet1!B102</f>
        <v>27.4</v>
      </c>
      <c r="C93" s="56">
        <f>Sheet1!C102</f>
        <v>2.4</v>
      </c>
      <c r="D93" s="56">
        <v>200</v>
      </c>
      <c r="E93" s="56">
        <v>10</v>
      </c>
      <c r="F93" s="70">
        <v>20</v>
      </c>
    </row>
    <row r="94" spans="1:6" x14ac:dyDescent="0.25">
      <c r="A94" s="58" t="s">
        <v>30</v>
      </c>
      <c r="B94" s="56">
        <f>Sheet1!B103</f>
        <v>28.4</v>
      </c>
      <c r="C94" s="56">
        <f>Sheet1!C103</f>
        <v>3.4</v>
      </c>
      <c r="D94" s="56">
        <v>200</v>
      </c>
      <c r="E94" s="56">
        <v>10</v>
      </c>
      <c r="F94" s="70">
        <v>20</v>
      </c>
    </row>
    <row r="95" spans="1:6" x14ac:dyDescent="0.25">
      <c r="A95" s="58" t="s">
        <v>31</v>
      </c>
      <c r="B95" s="56">
        <f>Sheet1!B104</f>
        <v>29.4</v>
      </c>
      <c r="C95" s="56">
        <f>Sheet1!C104</f>
        <v>4.4000000000000004</v>
      </c>
      <c r="D95" s="56">
        <v>200</v>
      </c>
      <c r="E95" s="56">
        <v>10</v>
      </c>
      <c r="F95" s="70">
        <v>20</v>
      </c>
    </row>
    <row r="96" spans="1:6" x14ac:dyDescent="0.25">
      <c r="A96" s="58" t="s">
        <v>32</v>
      </c>
      <c r="B96" s="56">
        <f>Sheet1!B105</f>
        <v>30.4</v>
      </c>
      <c r="C96" s="56">
        <f>Sheet1!C105</f>
        <v>5.4</v>
      </c>
      <c r="D96" s="56">
        <v>0</v>
      </c>
      <c r="E96" s="56">
        <v>0</v>
      </c>
      <c r="F96" s="70">
        <v>0</v>
      </c>
    </row>
    <row r="97" spans="1:6" x14ac:dyDescent="0.25">
      <c r="A97" s="58" t="s">
        <v>26</v>
      </c>
      <c r="B97" s="56">
        <f>Sheet1!B106</f>
        <v>1.5</v>
      </c>
      <c r="C97" s="56">
        <f>Sheet1!C106</f>
        <v>6.4</v>
      </c>
      <c r="D97" s="56">
        <v>0</v>
      </c>
      <c r="E97" s="56">
        <v>0</v>
      </c>
      <c r="F97" s="70">
        <v>0</v>
      </c>
    </row>
    <row r="98" spans="1:6" x14ac:dyDescent="0.25">
      <c r="A98" s="58" t="s">
        <v>27</v>
      </c>
      <c r="B98" s="56">
        <f>Sheet1!B107</f>
        <v>2.5</v>
      </c>
      <c r="C98" s="56">
        <f>Sheet1!C107</f>
        <v>7.4</v>
      </c>
      <c r="D98" s="56">
        <v>0</v>
      </c>
      <c r="E98" s="56">
        <v>0</v>
      </c>
      <c r="F98" s="70">
        <v>0</v>
      </c>
    </row>
    <row r="99" spans="1:6" x14ac:dyDescent="0.25">
      <c r="A99" s="58" t="s">
        <v>28</v>
      </c>
      <c r="B99" s="56">
        <f>Sheet1!B108</f>
        <v>3.5</v>
      </c>
      <c r="C99" s="56">
        <f>Sheet1!C108</f>
        <v>8.4</v>
      </c>
      <c r="D99" s="56">
        <v>0</v>
      </c>
      <c r="E99" s="56">
        <v>0</v>
      </c>
      <c r="F99" s="70">
        <v>0</v>
      </c>
    </row>
    <row r="100" spans="1:6" x14ac:dyDescent="0.25">
      <c r="A100" s="58" t="s">
        <v>29</v>
      </c>
      <c r="B100" s="56">
        <f>Sheet1!B109</f>
        <v>4.5</v>
      </c>
      <c r="C100" s="56">
        <f>Sheet1!C109</f>
        <v>9.4</v>
      </c>
      <c r="D100" s="56">
        <v>800</v>
      </c>
      <c r="E100" s="56">
        <v>40</v>
      </c>
      <c r="F100" s="70">
        <v>80</v>
      </c>
    </row>
    <row r="101" spans="1:6" x14ac:dyDescent="0.25">
      <c r="A101" s="58" t="s">
        <v>30</v>
      </c>
      <c r="B101" s="56">
        <f>Sheet1!B112</f>
        <v>5.5</v>
      </c>
      <c r="C101" s="56">
        <f>Sheet1!C112</f>
        <v>10.4</v>
      </c>
      <c r="D101" s="56">
        <v>400</v>
      </c>
      <c r="E101" s="56"/>
      <c r="F101" s="70">
        <v>40</v>
      </c>
    </row>
    <row r="102" spans="1:6" x14ac:dyDescent="0.25">
      <c r="A102" s="58" t="s">
        <v>31</v>
      </c>
      <c r="B102" s="56">
        <f>Sheet1!B113</f>
        <v>6.5</v>
      </c>
      <c r="C102" s="56">
        <f>Sheet1!C113</f>
        <v>11.4</v>
      </c>
      <c r="D102" s="56">
        <v>200</v>
      </c>
      <c r="E102" s="56"/>
      <c r="F102" s="70">
        <v>20</v>
      </c>
    </row>
    <row r="103" spans="1:6" x14ac:dyDescent="0.25">
      <c r="A103" s="58" t="s">
        <v>32</v>
      </c>
      <c r="B103" s="56">
        <f>Sheet1!B116</f>
        <v>7.5</v>
      </c>
      <c r="C103" s="56">
        <f>Sheet1!C116</f>
        <v>12.4</v>
      </c>
      <c r="D103" s="56">
        <v>200</v>
      </c>
      <c r="E103" s="56"/>
      <c r="F103" s="70">
        <v>20</v>
      </c>
    </row>
    <row r="104" spans="1:6" x14ac:dyDescent="0.25">
      <c r="A104" s="58" t="s">
        <v>26</v>
      </c>
      <c r="B104" s="56">
        <f>Sheet1!B117</f>
        <v>8.5</v>
      </c>
      <c r="C104" s="56">
        <f>Sheet1!C117</f>
        <v>13.4</v>
      </c>
      <c r="D104" s="56">
        <v>200</v>
      </c>
      <c r="E104" s="56"/>
      <c r="F104" s="70">
        <v>20</v>
      </c>
    </row>
    <row r="105" spans="1:6" x14ac:dyDescent="0.25">
      <c r="A105" s="58" t="s">
        <v>27</v>
      </c>
      <c r="B105" s="56">
        <f>Sheet1!B118</f>
        <v>9.5</v>
      </c>
      <c r="C105" s="56">
        <f>Sheet1!C118</f>
        <v>14.4</v>
      </c>
      <c r="D105" s="56">
        <v>200</v>
      </c>
      <c r="E105" s="56"/>
      <c r="F105" s="70">
        <v>20</v>
      </c>
    </row>
    <row r="106" spans="1:6" x14ac:dyDescent="0.25">
      <c r="A106" s="58" t="s">
        <v>28</v>
      </c>
      <c r="B106" s="56">
        <f>Sheet1!B119</f>
        <v>10.5</v>
      </c>
      <c r="C106" s="56">
        <f>Sheet1!C119</f>
        <v>15.4</v>
      </c>
      <c r="D106" s="56">
        <v>200</v>
      </c>
      <c r="E106" s="56"/>
      <c r="F106" s="70">
        <v>20</v>
      </c>
    </row>
    <row r="107" spans="1:6" x14ac:dyDescent="0.25">
      <c r="A107" s="58" t="s">
        <v>29</v>
      </c>
      <c r="B107" s="56">
        <f>Sheet1!B120</f>
        <v>11.5</v>
      </c>
      <c r="C107" s="56">
        <f>Sheet1!C120</f>
        <v>16.399999999999999</v>
      </c>
      <c r="D107" s="56">
        <v>200</v>
      </c>
      <c r="E107" s="56"/>
      <c r="F107" s="70">
        <v>20</v>
      </c>
    </row>
    <row r="108" spans="1:6" x14ac:dyDescent="0.25">
      <c r="A108" s="58" t="s">
        <v>30</v>
      </c>
      <c r="B108" s="56">
        <f>Sheet1!B121</f>
        <v>12.5</v>
      </c>
      <c r="C108" s="56">
        <f>Sheet1!C121</f>
        <v>17.399999999999999</v>
      </c>
      <c r="D108" s="54">
        <v>0</v>
      </c>
      <c r="F108" s="70">
        <v>0</v>
      </c>
    </row>
    <row r="109" spans="1:6" x14ac:dyDescent="0.25">
      <c r="A109" s="58" t="s">
        <v>31</v>
      </c>
      <c r="B109" s="56">
        <f>Sheet1!B122</f>
        <v>13.5</v>
      </c>
      <c r="C109" s="56">
        <f>Sheet1!C122</f>
        <v>18.399999999999999</v>
      </c>
      <c r="D109" s="54">
        <v>400</v>
      </c>
      <c r="F109" s="70">
        <v>40</v>
      </c>
    </row>
    <row r="110" spans="1:6" x14ac:dyDescent="0.25">
      <c r="A110" s="58" t="s">
        <v>32</v>
      </c>
      <c r="B110" s="56">
        <f>Sheet1!B123</f>
        <v>14.5</v>
      </c>
      <c r="C110" s="56">
        <f>Sheet1!C123</f>
        <v>19.399999999999999</v>
      </c>
      <c r="D110" s="54">
        <v>200</v>
      </c>
      <c r="F110" s="70">
        <v>20</v>
      </c>
    </row>
    <row r="111" spans="1:6" x14ac:dyDescent="0.25">
      <c r="A111" s="58" t="s">
        <v>26</v>
      </c>
      <c r="B111" s="56">
        <f>Sheet1!B124</f>
        <v>15.5</v>
      </c>
      <c r="C111" s="56">
        <f>Sheet1!C124</f>
        <v>20.399999999999999</v>
      </c>
      <c r="D111" s="54">
        <v>0</v>
      </c>
      <c r="F111" s="70">
        <v>0</v>
      </c>
    </row>
    <row r="112" spans="1:6" x14ac:dyDescent="0.25">
      <c r="A112" s="58" t="s">
        <v>27</v>
      </c>
      <c r="B112" s="56">
        <f>Sheet1!B125</f>
        <v>16.5</v>
      </c>
      <c r="C112" s="56">
        <f>Sheet1!C125</f>
        <v>21.4</v>
      </c>
      <c r="D112" s="54">
        <v>0</v>
      </c>
      <c r="F112" s="70">
        <v>0</v>
      </c>
    </row>
    <row r="113" spans="1:6" x14ac:dyDescent="0.25">
      <c r="A113" s="58" t="s">
        <v>28</v>
      </c>
      <c r="B113" s="56">
        <f>Sheet1!B126</f>
        <v>17.5</v>
      </c>
      <c r="C113" s="56">
        <f>Sheet1!C126</f>
        <v>22.4</v>
      </c>
      <c r="D113" s="54">
        <v>600</v>
      </c>
      <c r="F113" s="70">
        <v>60</v>
      </c>
    </row>
    <row r="114" spans="1:6" x14ac:dyDescent="0.25">
      <c r="A114" s="58" t="s">
        <v>29</v>
      </c>
      <c r="B114" s="56">
        <f>Sheet1!B127</f>
        <v>18.5</v>
      </c>
      <c r="C114" s="56">
        <f>Sheet1!C127</f>
        <v>23.4</v>
      </c>
      <c r="D114" s="54">
        <v>200</v>
      </c>
      <c r="F114" s="70">
        <v>20</v>
      </c>
    </row>
    <row r="115" spans="1:6" x14ac:dyDescent="0.25">
      <c r="A115" s="58" t="s">
        <v>30</v>
      </c>
      <c r="B115" s="56">
        <f>Sheet1!B128</f>
        <v>19.5</v>
      </c>
      <c r="C115" s="56">
        <f>Sheet1!C128</f>
        <v>24.4</v>
      </c>
      <c r="D115" s="54">
        <v>200</v>
      </c>
      <c r="F115" s="70">
        <v>20</v>
      </c>
    </row>
    <row r="116" spans="1:6" x14ac:dyDescent="0.25">
      <c r="A116" s="58" t="s">
        <v>31</v>
      </c>
      <c r="B116" s="56">
        <f>Sheet1!B129</f>
        <v>20.5</v>
      </c>
      <c r="C116" s="56">
        <f>Sheet1!C129</f>
        <v>25.4</v>
      </c>
      <c r="D116" s="54">
        <v>200</v>
      </c>
      <c r="F116" s="70">
        <v>20</v>
      </c>
    </row>
    <row r="117" spans="1:6" x14ac:dyDescent="0.25">
      <c r="A117" s="58" t="s">
        <v>32</v>
      </c>
      <c r="B117" s="56">
        <f>Sheet1!B130</f>
        <v>21.5</v>
      </c>
      <c r="C117" s="56">
        <f>Sheet1!C130</f>
        <v>26.4</v>
      </c>
      <c r="D117" s="54">
        <v>200</v>
      </c>
      <c r="F117" s="70">
        <v>20</v>
      </c>
    </row>
    <row r="118" spans="1:6" x14ac:dyDescent="0.25">
      <c r="A118" s="58" t="s">
        <v>26</v>
      </c>
      <c r="B118" s="56">
        <f>Sheet1!B133</f>
        <v>22.5</v>
      </c>
      <c r="C118" s="56">
        <f>Sheet1!C133</f>
        <v>27.4</v>
      </c>
      <c r="D118" s="54">
        <v>200</v>
      </c>
      <c r="F118" s="70">
        <v>20</v>
      </c>
    </row>
    <row r="119" spans="1:6" x14ac:dyDescent="0.25">
      <c r="A119" s="58" t="s">
        <v>27</v>
      </c>
      <c r="B119" s="56">
        <f>Sheet1!B134</f>
        <v>23.5</v>
      </c>
      <c r="C119" s="56">
        <f>Sheet1!C134</f>
        <v>28.4</v>
      </c>
      <c r="D119" s="54">
        <v>200</v>
      </c>
      <c r="F119" s="70">
        <v>20</v>
      </c>
    </row>
    <row r="120" spans="1:6" x14ac:dyDescent="0.25">
      <c r="A120" s="58" t="s">
        <v>28</v>
      </c>
      <c r="B120" s="56">
        <f>Sheet1!B135</f>
        <v>24.5</v>
      </c>
      <c r="C120" s="56">
        <f>Sheet1!C135</f>
        <v>29.4</v>
      </c>
      <c r="D120" s="54">
        <v>200</v>
      </c>
      <c r="F120" s="70">
        <v>20</v>
      </c>
    </row>
    <row r="121" spans="1:6" x14ac:dyDescent="0.25">
      <c r="A121" s="58" t="s">
        <v>29</v>
      </c>
      <c r="B121" s="56">
        <f>Sheet1!B136</f>
        <v>25.5</v>
      </c>
      <c r="C121" s="56">
        <f>Sheet1!C136</f>
        <v>30.4</v>
      </c>
    </row>
    <row r="122" spans="1:6" x14ac:dyDescent="0.25">
      <c r="A122" s="58" t="s">
        <v>30</v>
      </c>
      <c r="B122" s="56">
        <f>Sheet1!B137</f>
        <v>26.5</v>
      </c>
      <c r="C122" s="56">
        <f>Sheet1!C137</f>
        <v>1.5</v>
      </c>
    </row>
    <row r="123" spans="1:6" x14ac:dyDescent="0.25">
      <c r="A123" s="58" t="s">
        <v>31</v>
      </c>
      <c r="B123" s="56">
        <f>Sheet1!B138</f>
        <v>27.5</v>
      </c>
      <c r="C123" s="56">
        <f>Sheet1!C138</f>
        <v>2.5</v>
      </c>
    </row>
    <row r="124" spans="1:6" x14ac:dyDescent="0.25">
      <c r="A124" s="58" t="s">
        <v>32</v>
      </c>
      <c r="B124" s="56">
        <f>Sheet1!B139</f>
        <v>28.5</v>
      </c>
      <c r="C124" s="56">
        <f>Sheet1!C139</f>
        <v>3.5</v>
      </c>
    </row>
    <row r="125" spans="1:6" x14ac:dyDescent="0.25">
      <c r="A125" s="58" t="s">
        <v>26</v>
      </c>
      <c r="B125" s="56">
        <f>Sheet1!B140</f>
        <v>29.5</v>
      </c>
      <c r="C125" s="56">
        <f>Sheet1!C140</f>
        <v>4.5</v>
      </c>
    </row>
    <row r="126" spans="1:6" x14ac:dyDescent="0.25">
      <c r="A126" s="58" t="s">
        <v>27</v>
      </c>
      <c r="B126" s="56">
        <f>Sheet1!B141</f>
        <v>30.5</v>
      </c>
      <c r="C126" s="56">
        <f>Sheet1!C141</f>
        <v>5.5</v>
      </c>
    </row>
    <row r="127" spans="1:6" x14ac:dyDescent="0.25">
      <c r="A127" s="58" t="s">
        <v>28</v>
      </c>
      <c r="B127" s="56">
        <f>Sheet1!B142</f>
        <v>31.5</v>
      </c>
      <c r="C127" s="56">
        <f>Sheet1!C142</f>
        <v>6.5</v>
      </c>
    </row>
    <row r="128" spans="1:6" x14ac:dyDescent="0.25">
      <c r="A128" s="58" t="s">
        <v>29</v>
      </c>
      <c r="B128" s="56">
        <f>Sheet1!B143</f>
        <v>1.6</v>
      </c>
      <c r="C128" s="56">
        <f>Sheet1!C143</f>
        <v>7.5</v>
      </c>
    </row>
    <row r="129" spans="1:3" x14ac:dyDescent="0.25">
      <c r="A129" s="58" t="s">
        <v>30</v>
      </c>
      <c r="B129" s="56">
        <f>Sheet1!B144</f>
        <v>2.6</v>
      </c>
      <c r="C129" s="56">
        <f>Sheet1!C144</f>
        <v>8.5</v>
      </c>
    </row>
    <row r="130" spans="1:3" x14ac:dyDescent="0.25">
      <c r="A130" s="58" t="s">
        <v>31</v>
      </c>
      <c r="B130" s="56">
        <f>Sheet1!B145</f>
        <v>3.6</v>
      </c>
      <c r="C130" s="56">
        <f>Sheet1!C145</f>
        <v>9.5</v>
      </c>
    </row>
    <row r="131" spans="1:3" x14ac:dyDescent="0.25">
      <c r="A131" s="58" t="s">
        <v>32</v>
      </c>
      <c r="B131" s="56">
        <f>Sheet1!B146</f>
        <v>4.5999999999999996</v>
      </c>
      <c r="C131" s="56">
        <f>Sheet1!C146</f>
        <v>10.5</v>
      </c>
    </row>
    <row r="132" spans="1:3" x14ac:dyDescent="0.25">
      <c r="A132" s="58" t="s">
        <v>26</v>
      </c>
      <c r="B132" s="56">
        <f>Sheet1!B147</f>
        <v>5.6</v>
      </c>
      <c r="C132" s="56">
        <f>Sheet1!C147</f>
        <v>11.5</v>
      </c>
    </row>
    <row r="133" spans="1:3" x14ac:dyDescent="0.25">
      <c r="A133" s="58" t="s">
        <v>27</v>
      </c>
      <c r="B133" s="56">
        <f>Sheet1!B148</f>
        <v>6.6</v>
      </c>
      <c r="C133" s="56">
        <f>Sheet1!C148</f>
        <v>12.5</v>
      </c>
    </row>
    <row r="134" spans="1:3" x14ac:dyDescent="0.25">
      <c r="A134" s="58" t="s">
        <v>28</v>
      </c>
      <c r="B134" s="56">
        <f>Sheet1!B149</f>
        <v>7.6</v>
      </c>
      <c r="C134" s="56">
        <f>Sheet1!C149</f>
        <v>13.5</v>
      </c>
    </row>
    <row r="135" spans="1:3" x14ac:dyDescent="0.25">
      <c r="A135" s="58" t="s">
        <v>29</v>
      </c>
      <c r="B135" s="56">
        <f>Sheet1!B150</f>
        <v>8.6</v>
      </c>
      <c r="C135" s="56">
        <f>Sheet1!C150</f>
        <v>14.5</v>
      </c>
    </row>
    <row r="136" spans="1:3" x14ac:dyDescent="0.25">
      <c r="A136" s="58" t="s">
        <v>30</v>
      </c>
      <c r="B136" s="56">
        <f>Sheet1!B151</f>
        <v>9.6</v>
      </c>
      <c r="C136" s="56">
        <f>Sheet1!C151</f>
        <v>15.5</v>
      </c>
    </row>
    <row r="137" spans="1:3" x14ac:dyDescent="0.25">
      <c r="A137" s="58" t="s">
        <v>31</v>
      </c>
      <c r="B137" s="56">
        <f>Sheet1!B152</f>
        <v>10.6</v>
      </c>
      <c r="C137" s="56">
        <f>Sheet1!C152</f>
        <v>16.5</v>
      </c>
    </row>
    <row r="138" spans="1:3" x14ac:dyDescent="0.25">
      <c r="A138" s="58" t="s">
        <v>32</v>
      </c>
      <c r="B138" s="56">
        <f>Sheet1!B153</f>
        <v>11.6</v>
      </c>
      <c r="C138" s="56">
        <f>Sheet1!C153</f>
        <v>17.5</v>
      </c>
    </row>
    <row r="139" spans="1:3" x14ac:dyDescent="0.25">
      <c r="A139" s="58" t="s">
        <v>26</v>
      </c>
      <c r="B139" s="56">
        <f>Sheet1!B154</f>
        <v>12.6</v>
      </c>
      <c r="C139" s="56">
        <f>Sheet1!C154</f>
        <v>18.5</v>
      </c>
    </row>
    <row r="140" spans="1:3" x14ac:dyDescent="0.25">
      <c r="A140" s="58" t="s">
        <v>27</v>
      </c>
      <c r="B140" s="56">
        <f>Sheet1!B155</f>
        <v>13.6</v>
      </c>
      <c r="C140" s="56">
        <f>Sheet1!C155</f>
        <v>19.5</v>
      </c>
    </row>
    <row r="141" spans="1:3" x14ac:dyDescent="0.25">
      <c r="A141" s="58" t="s">
        <v>28</v>
      </c>
      <c r="B141" s="56">
        <f>Sheet1!B156</f>
        <v>14.6</v>
      </c>
      <c r="C141" s="56">
        <f>Sheet1!C156</f>
        <v>20.5</v>
      </c>
    </row>
    <row r="142" spans="1:3" x14ac:dyDescent="0.25">
      <c r="A142" s="58" t="s">
        <v>29</v>
      </c>
      <c r="B142" s="56">
        <f>Sheet1!B157</f>
        <v>15.6</v>
      </c>
      <c r="C142" s="56">
        <f>Sheet1!C157</f>
        <v>21.5</v>
      </c>
    </row>
    <row r="143" spans="1:3" x14ac:dyDescent="0.25">
      <c r="A143" s="58" t="s">
        <v>30</v>
      </c>
      <c r="B143" s="56">
        <f>Sheet1!B158</f>
        <v>16.600000000000001</v>
      </c>
      <c r="C143" s="56">
        <f>Sheet1!C158</f>
        <v>22.5</v>
      </c>
    </row>
    <row r="144" spans="1:3" x14ac:dyDescent="0.25">
      <c r="A144" s="58" t="s">
        <v>31</v>
      </c>
      <c r="B144" s="56">
        <f>Sheet1!B159</f>
        <v>17.600000000000001</v>
      </c>
      <c r="C144" s="56">
        <f>Sheet1!C159</f>
        <v>23.5</v>
      </c>
    </row>
    <row r="145" spans="1:3" x14ac:dyDescent="0.25">
      <c r="A145" s="58" t="s">
        <v>32</v>
      </c>
      <c r="B145" s="56">
        <f>Sheet1!B160</f>
        <v>18.600000000000001</v>
      </c>
      <c r="C145" s="56">
        <f>Sheet1!C160</f>
        <v>24.5</v>
      </c>
    </row>
    <row r="146" spans="1:3" x14ac:dyDescent="0.25">
      <c r="A146" s="58" t="s">
        <v>26</v>
      </c>
      <c r="B146" s="56">
        <f>Sheet1!B161</f>
        <v>19.600000000000001</v>
      </c>
      <c r="C146" s="56">
        <f>Sheet1!C161</f>
        <v>25.5</v>
      </c>
    </row>
    <row r="147" spans="1:3" x14ac:dyDescent="0.25">
      <c r="A147" s="58" t="s">
        <v>27</v>
      </c>
      <c r="B147" s="56">
        <f>Sheet1!B162</f>
        <v>20.6</v>
      </c>
      <c r="C147" s="56">
        <f>Sheet1!C162</f>
        <v>26.5</v>
      </c>
    </row>
    <row r="148" spans="1:3" x14ac:dyDescent="0.25">
      <c r="A148" s="58" t="s">
        <v>28</v>
      </c>
      <c r="B148" s="56">
        <f>Sheet1!B163</f>
        <v>21.6</v>
      </c>
      <c r="C148" s="56">
        <f>Sheet1!C163</f>
        <v>27.5</v>
      </c>
    </row>
    <row r="149" spans="1:3" x14ac:dyDescent="0.25">
      <c r="A149" s="58" t="s">
        <v>29</v>
      </c>
      <c r="B149" s="56">
        <f>Sheet1!B164</f>
        <v>22.6</v>
      </c>
      <c r="C149" s="56">
        <f>Sheet1!C164</f>
        <v>28.5</v>
      </c>
    </row>
    <row r="150" spans="1:3" x14ac:dyDescent="0.25">
      <c r="A150" s="58" t="s">
        <v>30</v>
      </c>
      <c r="B150" s="56">
        <f>Sheet1!B165</f>
        <v>23.6</v>
      </c>
      <c r="C150" s="56">
        <f>Sheet1!C165</f>
        <v>29.5</v>
      </c>
    </row>
    <row r="151" spans="1:3" x14ac:dyDescent="0.25">
      <c r="A151" s="58" t="s">
        <v>31</v>
      </c>
      <c r="B151" s="56">
        <f>Sheet1!B166</f>
        <v>24.6</v>
      </c>
      <c r="C151" s="56">
        <f>Sheet1!C166</f>
        <v>0</v>
      </c>
    </row>
    <row r="152" spans="1:3" x14ac:dyDescent="0.25">
      <c r="A152" s="58" t="s">
        <v>32</v>
      </c>
      <c r="B152" s="56">
        <f>Sheet1!B167</f>
        <v>25.6</v>
      </c>
      <c r="C152" s="56">
        <f>Sheet1!C167</f>
        <v>0</v>
      </c>
    </row>
    <row r="153" spans="1:3" x14ac:dyDescent="0.25">
      <c r="A153" s="58" t="s">
        <v>26</v>
      </c>
      <c r="B153" s="56">
        <f>Sheet1!B168</f>
        <v>26.6</v>
      </c>
      <c r="C153" s="56">
        <f>Sheet1!C168</f>
        <v>0</v>
      </c>
    </row>
    <row r="154" spans="1:3" x14ac:dyDescent="0.25">
      <c r="A154" s="58" t="s">
        <v>27</v>
      </c>
      <c r="B154" s="56">
        <f>Sheet1!B169</f>
        <v>27.6</v>
      </c>
      <c r="C154" s="56">
        <f>Sheet1!C169</f>
        <v>0</v>
      </c>
    </row>
    <row r="155" spans="1:3" x14ac:dyDescent="0.25">
      <c r="A155" s="58" t="s">
        <v>28</v>
      </c>
      <c r="B155" s="56">
        <f>Sheet1!B170</f>
        <v>28.6</v>
      </c>
      <c r="C155" s="56">
        <f>Sheet1!C170</f>
        <v>0</v>
      </c>
    </row>
    <row r="156" spans="1:3" x14ac:dyDescent="0.25">
      <c r="A156" s="58" t="s">
        <v>29</v>
      </c>
      <c r="B156" s="56">
        <f>Sheet1!B171</f>
        <v>29.6</v>
      </c>
      <c r="C156" s="56">
        <f>Sheet1!C171</f>
        <v>0</v>
      </c>
    </row>
    <row r="157" spans="1:3" x14ac:dyDescent="0.25">
      <c r="A157" s="58" t="s">
        <v>30</v>
      </c>
      <c r="B157" s="56">
        <f>Sheet1!B172</f>
        <v>30.6</v>
      </c>
      <c r="C157" s="56">
        <f>Sheet1!C172</f>
        <v>0</v>
      </c>
    </row>
    <row r="158" spans="1:3" x14ac:dyDescent="0.25">
      <c r="A158" s="58" t="s">
        <v>31</v>
      </c>
      <c r="B158" s="56">
        <f>Sheet1!B173</f>
        <v>0</v>
      </c>
      <c r="C158" s="56">
        <f>Sheet1!C173</f>
        <v>0</v>
      </c>
    </row>
    <row r="159" spans="1:3" x14ac:dyDescent="0.25">
      <c r="A159" s="58" t="s">
        <v>32</v>
      </c>
      <c r="B159" s="56">
        <f>Sheet1!B174</f>
        <v>0</v>
      </c>
      <c r="C159" s="56">
        <f>Sheet1!C174</f>
        <v>0</v>
      </c>
    </row>
    <row r="160" spans="1:3" x14ac:dyDescent="0.25">
      <c r="A160" s="58" t="s">
        <v>26</v>
      </c>
      <c r="B160" s="56">
        <f>Sheet1!B175</f>
        <v>0</v>
      </c>
      <c r="C160" s="56">
        <f>Sheet1!C175</f>
        <v>0</v>
      </c>
    </row>
    <row r="161" spans="1:3" x14ac:dyDescent="0.25">
      <c r="A161" s="58" t="s">
        <v>27</v>
      </c>
      <c r="B161" s="56">
        <f>Sheet1!B176</f>
        <v>0</v>
      </c>
      <c r="C161" s="56">
        <f>Sheet1!C176</f>
        <v>0</v>
      </c>
    </row>
    <row r="162" spans="1:3" x14ac:dyDescent="0.25">
      <c r="A162" s="58" t="s">
        <v>28</v>
      </c>
      <c r="B162" s="56">
        <f>Sheet1!B177</f>
        <v>0</v>
      </c>
      <c r="C162" s="56">
        <f>Sheet1!C177</f>
        <v>0</v>
      </c>
    </row>
    <row r="163" spans="1:3" x14ac:dyDescent="0.25">
      <c r="A163" s="58" t="s">
        <v>29</v>
      </c>
      <c r="B163" s="56">
        <f>Sheet1!B178</f>
        <v>0</v>
      </c>
      <c r="C163" s="56">
        <f>Sheet1!C178</f>
        <v>0</v>
      </c>
    </row>
    <row r="164" spans="1:3" x14ac:dyDescent="0.25">
      <c r="A164" s="58" t="s">
        <v>30</v>
      </c>
      <c r="B164" s="56">
        <f>Sheet1!B179</f>
        <v>0</v>
      </c>
      <c r="C164" s="56">
        <f>Sheet1!C179</f>
        <v>0</v>
      </c>
    </row>
    <row r="165" spans="1:3" x14ac:dyDescent="0.25">
      <c r="A165" s="58" t="s">
        <v>31</v>
      </c>
      <c r="B165" s="56">
        <f>Sheet1!B180</f>
        <v>0</v>
      </c>
      <c r="C165" s="56">
        <f>Sheet1!C180</f>
        <v>0</v>
      </c>
    </row>
    <row r="166" spans="1:3" x14ac:dyDescent="0.25">
      <c r="A166" s="58" t="s">
        <v>32</v>
      </c>
      <c r="B166" s="56">
        <f>Sheet1!B181</f>
        <v>0</v>
      </c>
      <c r="C166" s="56">
        <f>Sheet1!C181</f>
        <v>0</v>
      </c>
    </row>
    <row r="167" spans="1:3" x14ac:dyDescent="0.25">
      <c r="A167" s="58" t="s">
        <v>26</v>
      </c>
      <c r="B167" s="56">
        <f>Sheet1!B182</f>
        <v>0</v>
      </c>
      <c r="C167" s="56">
        <f>Sheet1!C182</f>
        <v>0</v>
      </c>
    </row>
    <row r="168" spans="1:3" x14ac:dyDescent="0.25">
      <c r="A168" s="58" t="s">
        <v>27</v>
      </c>
      <c r="B168" s="56">
        <f>Sheet1!B183</f>
        <v>0</v>
      </c>
      <c r="C168" s="56">
        <f>Sheet1!C183</f>
        <v>0</v>
      </c>
    </row>
    <row r="169" spans="1:3" x14ac:dyDescent="0.25">
      <c r="A169" s="58" t="s">
        <v>28</v>
      </c>
      <c r="B169" s="56">
        <f>Sheet1!B184</f>
        <v>0</v>
      </c>
      <c r="C169" s="56">
        <f>Sheet1!C184</f>
        <v>0</v>
      </c>
    </row>
    <row r="170" spans="1:3" x14ac:dyDescent="0.25">
      <c r="A170" s="58" t="s">
        <v>29</v>
      </c>
      <c r="B170" s="56">
        <f>Sheet1!B185</f>
        <v>0</v>
      </c>
      <c r="C170" s="56">
        <f>Sheet1!C185</f>
        <v>0</v>
      </c>
    </row>
    <row r="171" spans="1:3" x14ac:dyDescent="0.25">
      <c r="A171" s="58" t="s">
        <v>30</v>
      </c>
      <c r="B171" s="56">
        <f>Sheet1!B186</f>
        <v>0</v>
      </c>
      <c r="C171" s="56">
        <f>Sheet1!C186</f>
        <v>0</v>
      </c>
    </row>
    <row r="172" spans="1:3" x14ac:dyDescent="0.25">
      <c r="A172" s="58" t="s">
        <v>31</v>
      </c>
      <c r="B172" s="56">
        <f>Sheet1!B187</f>
        <v>0</v>
      </c>
      <c r="C172" s="56">
        <f>Sheet1!C187</f>
        <v>0</v>
      </c>
    </row>
    <row r="173" spans="1:3" x14ac:dyDescent="0.25">
      <c r="A173" s="58" t="s">
        <v>32</v>
      </c>
      <c r="B173" s="56">
        <f>Sheet1!B188</f>
        <v>0</v>
      </c>
      <c r="C173" s="56">
        <f>Sheet1!C188</f>
        <v>0</v>
      </c>
    </row>
    <row r="174" spans="1:3" x14ac:dyDescent="0.25">
      <c r="A174" s="58" t="s">
        <v>26</v>
      </c>
      <c r="B174" s="56">
        <f>Sheet1!B189</f>
        <v>0</v>
      </c>
      <c r="C174" s="56">
        <f>Sheet1!C189</f>
        <v>0</v>
      </c>
    </row>
    <row r="175" spans="1:3" x14ac:dyDescent="0.25">
      <c r="A175" s="58" t="s">
        <v>27</v>
      </c>
      <c r="B175" s="56">
        <f>Sheet1!B190</f>
        <v>0</v>
      </c>
      <c r="C175" s="56">
        <f>Sheet1!C190</f>
        <v>0</v>
      </c>
    </row>
    <row r="176" spans="1:3" x14ac:dyDescent="0.25">
      <c r="A176" s="58" t="s">
        <v>28</v>
      </c>
      <c r="B176" s="56">
        <f>Sheet1!B191</f>
        <v>0</v>
      </c>
      <c r="C176" s="56">
        <f>Sheet1!C191</f>
        <v>0</v>
      </c>
    </row>
    <row r="177" spans="1:3" x14ac:dyDescent="0.25">
      <c r="A177" s="58" t="s">
        <v>29</v>
      </c>
      <c r="B177" s="56">
        <f>Sheet1!B192</f>
        <v>0</v>
      </c>
      <c r="C177" s="56">
        <f>Sheet1!C192</f>
        <v>0</v>
      </c>
    </row>
    <row r="178" spans="1:3" x14ac:dyDescent="0.25">
      <c r="A178" s="58" t="s">
        <v>30</v>
      </c>
      <c r="B178" s="56">
        <f>Sheet1!B193</f>
        <v>0</v>
      </c>
      <c r="C178" s="56">
        <f>Sheet1!C193</f>
        <v>0</v>
      </c>
    </row>
    <row r="179" spans="1:3" x14ac:dyDescent="0.25">
      <c r="A179" s="58" t="s">
        <v>31</v>
      </c>
      <c r="B179" s="56">
        <f>Sheet1!B194</f>
        <v>0</v>
      </c>
      <c r="C179" s="56">
        <f>Sheet1!C194</f>
        <v>0</v>
      </c>
    </row>
    <row r="180" spans="1:3" x14ac:dyDescent="0.25">
      <c r="A180" s="58" t="s">
        <v>32</v>
      </c>
      <c r="B180" s="56">
        <f>Sheet1!B195</f>
        <v>0</v>
      </c>
      <c r="C180" s="56">
        <f>Sheet1!C195</f>
        <v>0</v>
      </c>
    </row>
    <row r="181" spans="1:3" x14ac:dyDescent="0.25">
      <c r="A181" s="58" t="s">
        <v>26</v>
      </c>
      <c r="B181" s="56">
        <f>Sheet1!B196</f>
        <v>0</v>
      </c>
      <c r="C181" s="56">
        <f>Sheet1!C196</f>
        <v>0</v>
      </c>
    </row>
    <row r="182" spans="1:3" x14ac:dyDescent="0.25">
      <c r="A182" s="58" t="s">
        <v>27</v>
      </c>
      <c r="B182" s="56">
        <f>Sheet1!B197</f>
        <v>0</v>
      </c>
      <c r="C182" s="56">
        <f>Sheet1!C197</f>
        <v>0</v>
      </c>
    </row>
    <row r="183" spans="1:3" x14ac:dyDescent="0.25">
      <c r="A183" s="58" t="s">
        <v>28</v>
      </c>
      <c r="B183" s="56">
        <f>Sheet1!B198</f>
        <v>0</v>
      </c>
      <c r="C183" s="56">
        <f>Sheet1!C198</f>
        <v>0</v>
      </c>
    </row>
    <row r="184" spans="1:3" x14ac:dyDescent="0.25">
      <c r="A184" s="58" t="s">
        <v>29</v>
      </c>
      <c r="B184" s="56">
        <f>Sheet1!B199</f>
        <v>0</v>
      </c>
      <c r="C184" s="56">
        <f>Sheet1!C199</f>
        <v>0</v>
      </c>
    </row>
    <row r="185" spans="1:3" x14ac:dyDescent="0.25">
      <c r="A185" s="58" t="s">
        <v>30</v>
      </c>
      <c r="B185" s="56">
        <f>Sheet1!B200</f>
        <v>0</v>
      </c>
      <c r="C185" s="56">
        <f>Sheet1!C200</f>
        <v>0</v>
      </c>
    </row>
    <row r="186" spans="1:3" x14ac:dyDescent="0.25">
      <c r="A186" s="58" t="s">
        <v>31</v>
      </c>
      <c r="B186" s="56">
        <f>Sheet1!B201</f>
        <v>0</v>
      </c>
      <c r="C186" s="56">
        <f>Sheet1!C201</f>
        <v>0</v>
      </c>
    </row>
    <row r="187" spans="1:3" x14ac:dyDescent="0.25">
      <c r="A187" s="58" t="s">
        <v>32</v>
      </c>
      <c r="B187" s="56">
        <f>Sheet1!B202</f>
        <v>0</v>
      </c>
      <c r="C187" s="56">
        <f>Sheet1!C202</f>
        <v>0</v>
      </c>
    </row>
    <row r="188" spans="1:3" x14ac:dyDescent="0.25">
      <c r="A188" s="58" t="s">
        <v>26</v>
      </c>
      <c r="B188" s="56">
        <f>Sheet1!B203</f>
        <v>0</v>
      </c>
      <c r="C188" s="56">
        <f>Sheet1!C203</f>
        <v>0</v>
      </c>
    </row>
    <row r="189" spans="1:3" x14ac:dyDescent="0.25">
      <c r="A189" s="58" t="s">
        <v>27</v>
      </c>
      <c r="B189" s="56">
        <f>Sheet1!B204</f>
        <v>0</v>
      </c>
      <c r="C189" s="56">
        <f>Sheet1!C204</f>
        <v>0</v>
      </c>
    </row>
    <row r="190" spans="1:3" x14ac:dyDescent="0.25">
      <c r="A190" s="58" t="s">
        <v>28</v>
      </c>
      <c r="B190" s="56">
        <f>Sheet1!B205</f>
        <v>0</v>
      </c>
      <c r="C190" s="56">
        <f>Sheet1!C205</f>
        <v>0</v>
      </c>
    </row>
    <row r="191" spans="1:3" x14ac:dyDescent="0.25">
      <c r="A191" s="58" t="s">
        <v>29</v>
      </c>
      <c r="B191" s="56">
        <f>Sheet1!B206</f>
        <v>0</v>
      </c>
      <c r="C191" s="56">
        <f>Sheet1!C206</f>
        <v>0</v>
      </c>
    </row>
    <row r="192" spans="1:3" x14ac:dyDescent="0.25">
      <c r="A192" s="58" t="s">
        <v>30</v>
      </c>
      <c r="B192" s="56">
        <f>Sheet1!B207</f>
        <v>0</v>
      </c>
      <c r="C192" s="56">
        <f>Sheet1!C207</f>
        <v>0</v>
      </c>
    </row>
    <row r="193" spans="1:3" x14ac:dyDescent="0.25">
      <c r="A193" s="58" t="s">
        <v>31</v>
      </c>
      <c r="B193" s="56">
        <f>Sheet1!B208</f>
        <v>0</v>
      </c>
      <c r="C193" s="56">
        <f>Sheet1!C208</f>
        <v>0</v>
      </c>
    </row>
    <row r="194" spans="1:3" x14ac:dyDescent="0.25">
      <c r="A194" s="58" t="s">
        <v>32</v>
      </c>
      <c r="B194" s="56">
        <f>Sheet1!B209</f>
        <v>0</v>
      </c>
      <c r="C194" s="56">
        <f>Sheet1!C209</f>
        <v>0</v>
      </c>
    </row>
  </sheetData>
  <mergeCells count="1">
    <mergeCell ref="B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4"/>
  <sheetViews>
    <sheetView topLeftCell="A106" workbookViewId="0">
      <selection activeCell="D119" sqref="D119:F120"/>
    </sheetView>
  </sheetViews>
  <sheetFormatPr defaultRowHeight="15" x14ac:dyDescent="0.25"/>
  <cols>
    <col min="2" max="2" width="10.5703125" bestFit="1" customWidth="1"/>
    <col min="5" max="5" width="7.42578125" bestFit="1" customWidth="1"/>
    <col min="6" max="6" width="11.28515625" bestFit="1" customWidth="1"/>
    <col min="8" max="8" width="9.85546875" bestFit="1" customWidth="1"/>
  </cols>
  <sheetData>
    <row r="2" spans="1:16" ht="15.75" x14ac:dyDescent="0.25">
      <c r="A2" s="43"/>
      <c r="B2" s="67"/>
      <c r="C2" s="44" t="s">
        <v>24</v>
      </c>
      <c r="D2" s="44" t="s">
        <v>25</v>
      </c>
      <c r="E2" s="44"/>
      <c r="F2" s="45"/>
      <c r="G2" s="42"/>
      <c r="H2" s="43" t="s">
        <v>23</v>
      </c>
      <c r="I2" s="44" t="s">
        <v>63</v>
      </c>
      <c r="J2" s="45" t="s">
        <v>64</v>
      </c>
      <c r="K2" s="54"/>
    </row>
    <row r="3" spans="1:16" ht="15.75" x14ac:dyDescent="0.25">
      <c r="A3" s="68" t="s">
        <v>37</v>
      </c>
      <c r="B3" s="47">
        <v>10000</v>
      </c>
      <c r="C3" s="48">
        <v>3.2</v>
      </c>
      <c r="D3" s="48">
        <v>7.1</v>
      </c>
      <c r="E3" s="48"/>
      <c r="F3" s="69"/>
      <c r="G3" s="42"/>
      <c r="H3" s="50">
        <f>SUM(I3:J3)</f>
        <v>14020</v>
      </c>
      <c r="I3" s="51">
        <f>SUM(I6:AA6)</f>
        <v>10900</v>
      </c>
      <c r="J3" s="52">
        <f>SUM(I8:AA8)</f>
        <v>3120</v>
      </c>
      <c r="K3" s="54"/>
    </row>
    <row r="4" spans="1:16" ht="15.75" x14ac:dyDescent="0.25">
      <c r="A4" s="58" t="s">
        <v>35</v>
      </c>
      <c r="B4" s="94" t="s">
        <v>33</v>
      </c>
      <c r="C4" s="94"/>
      <c r="D4" s="48" t="s">
        <v>34</v>
      </c>
      <c r="E4" s="48" t="s">
        <v>34</v>
      </c>
      <c r="F4" s="69" t="s">
        <v>34</v>
      </c>
      <c r="G4" s="42"/>
      <c r="H4" s="54"/>
      <c r="I4" s="54"/>
      <c r="J4" s="54"/>
      <c r="K4" s="54"/>
      <c r="L4" s="9"/>
      <c r="M4" s="9"/>
      <c r="N4" s="9"/>
      <c r="O4" s="9"/>
      <c r="P4" s="9"/>
    </row>
    <row r="5" spans="1:16" ht="15.75" x14ac:dyDescent="0.25">
      <c r="A5" s="58"/>
      <c r="B5" s="48" t="s">
        <v>24</v>
      </c>
      <c r="C5" s="48" t="s">
        <v>25</v>
      </c>
      <c r="D5" s="48">
        <v>10000</v>
      </c>
      <c r="E5" s="48">
        <v>5000</v>
      </c>
      <c r="F5" s="69" t="s">
        <v>47</v>
      </c>
      <c r="G5" s="42"/>
      <c r="H5" s="55"/>
      <c r="I5" s="44" t="s">
        <v>61</v>
      </c>
      <c r="J5" s="44" t="s">
        <v>62</v>
      </c>
      <c r="K5" s="71"/>
      <c r="L5" s="9"/>
      <c r="M5" s="9"/>
      <c r="N5" s="9"/>
      <c r="O5" s="9"/>
      <c r="P5" s="9"/>
    </row>
    <row r="6" spans="1:16" ht="15.75" x14ac:dyDescent="0.25">
      <c r="A6" s="58" t="s">
        <v>26</v>
      </c>
      <c r="B6" s="56"/>
      <c r="C6" s="56"/>
      <c r="D6" s="56"/>
      <c r="E6" s="56"/>
      <c r="F6" s="70"/>
      <c r="G6" s="54"/>
      <c r="H6" s="58" t="s">
        <v>63</v>
      </c>
      <c r="I6" s="56">
        <f>SUM($D$10:$D$99)</f>
        <v>8900</v>
      </c>
      <c r="J6" s="56">
        <f>SUM($D$100:$D$190)</f>
        <v>2000</v>
      </c>
      <c r="K6" s="70"/>
    </row>
    <row r="7" spans="1:16" ht="15.75" x14ac:dyDescent="0.25">
      <c r="A7" s="58" t="s">
        <v>27</v>
      </c>
      <c r="B7" s="56"/>
      <c r="C7" s="56"/>
      <c r="D7" s="56"/>
      <c r="E7" s="56"/>
      <c r="F7" s="70"/>
      <c r="G7" s="54"/>
      <c r="H7" s="58" t="s">
        <v>65</v>
      </c>
      <c r="I7" s="56">
        <f>I6/100</f>
        <v>89</v>
      </c>
      <c r="J7" s="56">
        <f>J6/100</f>
        <v>20</v>
      </c>
      <c r="K7" s="70"/>
    </row>
    <row r="8" spans="1:16" ht="15.75" x14ac:dyDescent="0.25">
      <c r="A8" s="58" t="s">
        <v>28</v>
      </c>
      <c r="B8" s="56"/>
      <c r="C8" s="56"/>
      <c r="D8" s="56"/>
      <c r="E8" s="56"/>
      <c r="F8" s="70"/>
      <c r="G8" s="54"/>
      <c r="H8" s="58" t="s">
        <v>73</v>
      </c>
      <c r="I8" s="56">
        <f>SUM($E$10:$E$99)+SUM($F$10:$F$99)</f>
        <v>2280</v>
      </c>
      <c r="J8" s="56">
        <f>SUM($E$100:$E$190)+SUM($F$100:$F$190)</f>
        <v>840</v>
      </c>
      <c r="K8" s="70"/>
    </row>
    <row r="9" spans="1:16" ht="15.75" x14ac:dyDescent="0.25">
      <c r="A9" s="58" t="s">
        <v>29</v>
      </c>
      <c r="B9" s="56"/>
      <c r="C9" s="56"/>
      <c r="D9" s="56"/>
      <c r="E9" s="56"/>
      <c r="F9" s="70"/>
      <c r="G9" s="54"/>
      <c r="H9" s="58" t="s">
        <v>48</v>
      </c>
      <c r="I9" s="56">
        <f>(I6/100)*(10000/120)</f>
        <v>7416.6666666666661</v>
      </c>
      <c r="J9" s="56">
        <f>(J6/100)*(10000/120)</f>
        <v>1666.6666666666665</v>
      </c>
      <c r="K9" s="70"/>
    </row>
    <row r="10" spans="1:16" ht="15.75" x14ac:dyDescent="0.25">
      <c r="A10" s="58" t="s">
        <v>30</v>
      </c>
      <c r="B10" s="56">
        <v>3.2</v>
      </c>
      <c r="C10" s="56">
        <v>7.1</v>
      </c>
      <c r="D10" s="56">
        <v>100</v>
      </c>
      <c r="E10" s="56">
        <v>10</v>
      </c>
      <c r="F10" s="70"/>
      <c r="G10" s="54"/>
      <c r="H10" s="58" t="s">
        <v>49</v>
      </c>
      <c r="I10" s="56">
        <f>I6-I9+I8</f>
        <v>3763.3333333333339</v>
      </c>
      <c r="J10" s="56">
        <f>J6-J9+J8</f>
        <v>1173.3333333333335</v>
      </c>
      <c r="K10" s="70"/>
    </row>
    <row r="11" spans="1:16" ht="15.75" x14ac:dyDescent="0.25">
      <c r="A11" s="58" t="s">
        <v>31</v>
      </c>
      <c r="B11" s="56">
        <v>4.2</v>
      </c>
      <c r="C11" s="56">
        <v>8.1</v>
      </c>
      <c r="D11" s="56">
        <v>100</v>
      </c>
      <c r="E11" s="56">
        <v>10</v>
      </c>
      <c r="F11" s="70"/>
      <c r="G11" s="54"/>
      <c r="H11" s="60"/>
      <c r="I11" s="61"/>
      <c r="J11" s="83"/>
      <c r="K11" s="52"/>
    </row>
    <row r="12" spans="1:16" ht="15.75" x14ac:dyDescent="0.25">
      <c r="A12" s="58" t="s">
        <v>32</v>
      </c>
      <c r="B12" s="56">
        <v>5.2</v>
      </c>
      <c r="C12" s="56">
        <v>9.1</v>
      </c>
      <c r="D12" s="56">
        <v>100</v>
      </c>
      <c r="E12" s="56">
        <v>0</v>
      </c>
      <c r="F12" s="70"/>
      <c r="G12" s="54"/>
      <c r="H12" s="54"/>
      <c r="I12" s="54"/>
      <c r="J12" s="54"/>
    </row>
    <row r="13" spans="1:16" ht="15.75" x14ac:dyDescent="0.25">
      <c r="A13" s="58" t="s">
        <v>26</v>
      </c>
      <c r="B13" s="56">
        <v>6.2</v>
      </c>
      <c r="C13" s="56">
        <v>10.1</v>
      </c>
      <c r="D13" s="56">
        <v>100</v>
      </c>
      <c r="E13" s="56">
        <v>20</v>
      </c>
      <c r="F13" s="70"/>
      <c r="G13" s="54"/>
      <c r="H13" s="54"/>
      <c r="I13" s="54"/>
      <c r="J13" s="54"/>
    </row>
    <row r="14" spans="1:16" ht="15.75" x14ac:dyDescent="0.25">
      <c r="A14" s="58" t="s">
        <v>27</v>
      </c>
      <c r="B14" s="56">
        <v>7.2</v>
      </c>
      <c r="C14" s="56">
        <v>11.1</v>
      </c>
      <c r="D14" s="56">
        <v>100</v>
      </c>
      <c r="E14" s="56">
        <v>0</v>
      </c>
      <c r="F14" s="70"/>
      <c r="G14" s="54"/>
      <c r="H14" s="54"/>
      <c r="I14" s="54"/>
      <c r="J14" s="54"/>
    </row>
    <row r="15" spans="1:16" ht="15.75" x14ac:dyDescent="0.25">
      <c r="A15" s="58" t="s">
        <v>28</v>
      </c>
      <c r="B15" s="56">
        <v>8.1999999999999993</v>
      </c>
      <c r="C15" s="56">
        <v>12.1</v>
      </c>
      <c r="D15" s="56">
        <v>100</v>
      </c>
      <c r="E15" s="56">
        <v>0</v>
      </c>
      <c r="F15" s="70"/>
      <c r="G15" s="54"/>
      <c r="H15" s="54"/>
      <c r="I15" s="54"/>
      <c r="J15" s="54"/>
    </row>
    <row r="16" spans="1:16" ht="15.75" x14ac:dyDescent="0.25">
      <c r="A16" s="58" t="s">
        <v>29</v>
      </c>
      <c r="B16" s="56">
        <v>9.1999999999999993</v>
      </c>
      <c r="C16" s="56">
        <v>13.1</v>
      </c>
      <c r="D16" s="56">
        <v>200</v>
      </c>
      <c r="E16" s="56">
        <v>30</v>
      </c>
      <c r="F16" s="70"/>
      <c r="G16" s="54"/>
      <c r="H16" s="54"/>
      <c r="I16" s="54"/>
      <c r="J16" s="54"/>
    </row>
    <row r="17" spans="1:10" ht="15.75" x14ac:dyDescent="0.25">
      <c r="A17" s="58" t="s">
        <v>30</v>
      </c>
      <c r="B17" s="56">
        <v>10.199999999999999</v>
      </c>
      <c r="C17" s="56">
        <v>14.1</v>
      </c>
      <c r="D17" s="56">
        <v>0</v>
      </c>
      <c r="E17" s="56">
        <v>0</v>
      </c>
      <c r="F17" s="70"/>
      <c r="G17" s="54"/>
      <c r="H17" s="54"/>
      <c r="I17" s="54"/>
      <c r="J17" s="54"/>
    </row>
    <row r="18" spans="1:10" ht="15.75" x14ac:dyDescent="0.25">
      <c r="A18" s="58" t="s">
        <v>31</v>
      </c>
      <c r="B18" s="56">
        <v>11.2</v>
      </c>
      <c r="C18" s="56">
        <v>15.1</v>
      </c>
      <c r="D18" s="56">
        <v>0</v>
      </c>
      <c r="E18" s="56">
        <v>0</v>
      </c>
      <c r="F18" s="70"/>
      <c r="G18" s="54"/>
      <c r="H18" s="54"/>
      <c r="I18" s="54"/>
      <c r="J18" s="54"/>
    </row>
    <row r="19" spans="1:10" ht="15.75" x14ac:dyDescent="0.25">
      <c r="A19" s="58" t="s">
        <v>32</v>
      </c>
      <c r="B19" s="56">
        <v>12.2</v>
      </c>
      <c r="C19" s="56">
        <v>16.100000000000001</v>
      </c>
      <c r="D19" s="56">
        <v>200</v>
      </c>
      <c r="E19" s="56">
        <v>20</v>
      </c>
      <c r="F19" s="70"/>
      <c r="G19" s="54"/>
      <c r="H19" s="54"/>
      <c r="I19" s="54"/>
      <c r="J19" s="54"/>
    </row>
    <row r="20" spans="1:10" ht="15.75" x14ac:dyDescent="0.25">
      <c r="A20" s="58" t="s">
        <v>26</v>
      </c>
      <c r="B20" s="56">
        <v>13.2</v>
      </c>
      <c r="C20" s="56">
        <v>17.100000000000001</v>
      </c>
      <c r="D20" s="56">
        <v>100</v>
      </c>
      <c r="E20" s="56">
        <v>20</v>
      </c>
      <c r="F20" s="70"/>
      <c r="G20" s="54"/>
      <c r="H20" s="54"/>
      <c r="I20" s="54"/>
      <c r="J20" s="54"/>
    </row>
    <row r="21" spans="1:10" ht="15.75" x14ac:dyDescent="0.25">
      <c r="A21" s="58" t="s">
        <v>27</v>
      </c>
      <c r="B21" s="56">
        <v>14.2</v>
      </c>
      <c r="C21" s="56">
        <v>18.100000000000001</v>
      </c>
      <c r="D21" s="56">
        <v>100</v>
      </c>
      <c r="E21" s="56">
        <v>10</v>
      </c>
      <c r="F21" s="70"/>
      <c r="G21" s="54"/>
      <c r="H21" s="54"/>
      <c r="I21" s="54"/>
      <c r="J21" s="54"/>
    </row>
    <row r="22" spans="1:10" ht="15.75" x14ac:dyDescent="0.25">
      <c r="A22" s="58" t="s">
        <v>28</v>
      </c>
      <c r="B22" s="56">
        <v>15.2</v>
      </c>
      <c r="C22" s="56">
        <v>19.100000000000001</v>
      </c>
      <c r="D22" s="56">
        <v>0</v>
      </c>
      <c r="E22" s="56">
        <v>0</v>
      </c>
      <c r="F22" s="70"/>
      <c r="G22" s="54"/>
      <c r="H22" s="54"/>
      <c r="I22" s="54"/>
      <c r="J22" s="54"/>
    </row>
    <row r="23" spans="1:10" ht="15.75" x14ac:dyDescent="0.25">
      <c r="A23" s="58" t="s">
        <v>29</v>
      </c>
      <c r="B23" s="56">
        <v>16.2</v>
      </c>
      <c r="C23" s="56">
        <v>20.100000000000001</v>
      </c>
      <c r="D23" s="56">
        <v>200</v>
      </c>
      <c r="E23" s="56">
        <v>20</v>
      </c>
      <c r="F23" s="70"/>
      <c r="G23" s="54"/>
      <c r="H23" s="54"/>
      <c r="I23" s="54"/>
      <c r="J23" s="54"/>
    </row>
    <row r="24" spans="1:10" ht="15.75" x14ac:dyDescent="0.25">
      <c r="A24" s="58" t="s">
        <v>30</v>
      </c>
      <c r="B24" s="56">
        <v>17.2</v>
      </c>
      <c r="C24" s="56">
        <v>21.1</v>
      </c>
      <c r="D24" s="56">
        <v>100</v>
      </c>
      <c r="E24" s="56">
        <v>10</v>
      </c>
      <c r="F24" s="70"/>
      <c r="G24" s="54"/>
      <c r="H24" s="54"/>
      <c r="I24" s="54"/>
      <c r="J24" s="54"/>
    </row>
    <row r="25" spans="1:10" ht="15.75" x14ac:dyDescent="0.25">
      <c r="A25" s="58" t="s">
        <v>31</v>
      </c>
      <c r="B25" s="56">
        <v>18.2</v>
      </c>
      <c r="C25" s="56">
        <v>22.1</v>
      </c>
      <c r="D25" s="56">
        <v>100</v>
      </c>
      <c r="E25" s="56">
        <v>10</v>
      </c>
      <c r="F25" s="70"/>
      <c r="G25" s="54"/>
      <c r="H25" s="54"/>
      <c r="I25" s="54"/>
      <c r="J25" s="54"/>
    </row>
    <row r="26" spans="1:10" ht="15.75" x14ac:dyDescent="0.25">
      <c r="A26" s="58" t="s">
        <v>32</v>
      </c>
      <c r="B26" s="56">
        <v>19.2</v>
      </c>
      <c r="C26" s="56">
        <v>23.1</v>
      </c>
      <c r="D26" s="56">
        <v>100</v>
      </c>
      <c r="E26" s="56">
        <v>10</v>
      </c>
      <c r="F26" s="70"/>
      <c r="G26" s="54"/>
      <c r="H26" s="54"/>
      <c r="I26" s="54"/>
      <c r="J26" s="54"/>
    </row>
    <row r="27" spans="1:10" ht="15.75" x14ac:dyDescent="0.25">
      <c r="A27" s="58" t="s">
        <v>26</v>
      </c>
      <c r="B27" s="56">
        <v>20.2</v>
      </c>
      <c r="C27" s="56">
        <v>24.1</v>
      </c>
      <c r="D27" s="56">
        <v>0</v>
      </c>
      <c r="E27" s="56">
        <v>0</v>
      </c>
      <c r="F27" s="70"/>
      <c r="G27" s="54"/>
      <c r="H27" s="54"/>
      <c r="I27" s="54"/>
      <c r="J27" s="54"/>
    </row>
    <row r="28" spans="1:10" ht="15.75" x14ac:dyDescent="0.25">
      <c r="A28" s="58" t="s">
        <v>27</v>
      </c>
      <c r="B28" s="56">
        <v>21.2</v>
      </c>
      <c r="C28" s="56">
        <v>25.1</v>
      </c>
      <c r="D28" s="56">
        <v>200</v>
      </c>
      <c r="E28" s="56">
        <v>20</v>
      </c>
      <c r="F28" s="70"/>
      <c r="G28" s="54"/>
      <c r="H28" s="54"/>
      <c r="I28" s="54"/>
      <c r="J28" s="54"/>
    </row>
    <row r="29" spans="1:10" ht="15.75" x14ac:dyDescent="0.25">
      <c r="A29" s="58" t="s">
        <v>28</v>
      </c>
      <c r="B29" s="56">
        <v>22.2</v>
      </c>
      <c r="C29" s="56">
        <v>26.1</v>
      </c>
      <c r="D29" s="56">
        <v>100</v>
      </c>
      <c r="E29" s="56">
        <v>10</v>
      </c>
      <c r="F29" s="70"/>
      <c r="G29" s="54"/>
      <c r="H29" s="54"/>
      <c r="I29" s="54"/>
      <c r="J29" s="54"/>
    </row>
    <row r="30" spans="1:10" ht="15.75" x14ac:dyDescent="0.25">
      <c r="A30" s="58" t="s">
        <v>29</v>
      </c>
      <c r="B30" s="56">
        <v>23.2</v>
      </c>
      <c r="C30" s="56">
        <v>27.1</v>
      </c>
      <c r="D30" s="56">
        <v>100</v>
      </c>
      <c r="E30" s="56">
        <v>10</v>
      </c>
      <c r="F30" s="70"/>
      <c r="G30" s="54"/>
      <c r="H30" s="54"/>
      <c r="I30" s="54"/>
      <c r="J30" s="54"/>
    </row>
    <row r="31" spans="1:10" ht="15.75" x14ac:dyDescent="0.25">
      <c r="A31" s="58" t="s">
        <v>30</v>
      </c>
      <c r="B31" s="56">
        <v>24.2</v>
      </c>
      <c r="C31" s="56">
        <v>28.1</v>
      </c>
      <c r="D31" s="56">
        <v>100</v>
      </c>
      <c r="E31" s="56">
        <v>10</v>
      </c>
      <c r="F31" s="70"/>
      <c r="G31" s="54"/>
      <c r="H31" s="54"/>
      <c r="I31" s="54"/>
      <c r="J31" s="54"/>
    </row>
    <row r="32" spans="1:10" ht="15.75" x14ac:dyDescent="0.25">
      <c r="A32" s="58" t="s">
        <v>31</v>
      </c>
      <c r="B32" s="56">
        <v>25.2</v>
      </c>
      <c r="C32" s="56">
        <v>29.1</v>
      </c>
      <c r="D32" s="56">
        <v>100</v>
      </c>
      <c r="E32" s="56">
        <v>10</v>
      </c>
      <c r="F32" s="70"/>
      <c r="G32" s="54"/>
      <c r="H32" s="54"/>
      <c r="I32" s="54"/>
      <c r="J32" s="54"/>
    </row>
    <row r="33" spans="1:10" ht="15.75" x14ac:dyDescent="0.25">
      <c r="A33" s="58" t="s">
        <v>32</v>
      </c>
      <c r="B33" s="56">
        <v>26.2</v>
      </c>
      <c r="C33" s="56">
        <v>1.2</v>
      </c>
      <c r="D33" s="56">
        <v>0</v>
      </c>
      <c r="E33" s="56">
        <v>0</v>
      </c>
      <c r="F33" s="70"/>
      <c r="G33" s="54"/>
      <c r="H33" s="54"/>
      <c r="I33" s="54"/>
      <c r="J33" s="54"/>
    </row>
    <row r="34" spans="1:10" ht="15.75" x14ac:dyDescent="0.25">
      <c r="A34" s="58" t="s">
        <v>26</v>
      </c>
      <c r="B34" s="56">
        <v>27.2</v>
      </c>
      <c r="C34" s="56">
        <v>2.2000000000000002</v>
      </c>
      <c r="D34" s="56">
        <v>200</v>
      </c>
      <c r="E34" s="56">
        <v>20</v>
      </c>
      <c r="F34" s="70"/>
      <c r="G34" s="54"/>
      <c r="H34" s="54"/>
      <c r="I34" s="54"/>
      <c r="J34" s="54"/>
    </row>
    <row r="35" spans="1:10" ht="15.75" x14ac:dyDescent="0.25">
      <c r="A35" s="58" t="s">
        <v>27</v>
      </c>
      <c r="B35" s="56">
        <v>28.2</v>
      </c>
      <c r="C35" s="56">
        <v>3.2</v>
      </c>
      <c r="D35" s="56">
        <v>100</v>
      </c>
      <c r="E35" s="56">
        <v>10</v>
      </c>
      <c r="F35" s="70"/>
      <c r="G35" s="54"/>
      <c r="H35" s="54"/>
      <c r="I35" s="54"/>
      <c r="J35" s="54"/>
    </row>
    <row r="36" spans="1:10" ht="15.75" x14ac:dyDescent="0.25">
      <c r="A36" s="58" t="s">
        <v>28</v>
      </c>
      <c r="B36" s="56">
        <v>1.3</v>
      </c>
      <c r="C36" s="56">
        <v>4.2</v>
      </c>
      <c r="D36" s="56">
        <v>100</v>
      </c>
      <c r="E36" s="56">
        <v>10</v>
      </c>
      <c r="F36" s="70"/>
      <c r="G36" s="54"/>
      <c r="H36" s="54"/>
      <c r="I36" s="54"/>
      <c r="J36" s="54"/>
    </row>
    <row r="37" spans="1:10" ht="15.75" x14ac:dyDescent="0.25">
      <c r="A37" s="58" t="s">
        <v>29</v>
      </c>
      <c r="B37" s="56">
        <v>2.2999999999999998</v>
      </c>
      <c r="C37" s="56">
        <v>5.2</v>
      </c>
      <c r="D37" s="56">
        <v>100</v>
      </c>
      <c r="E37" s="56">
        <v>10</v>
      </c>
      <c r="F37" s="70"/>
      <c r="G37" s="54"/>
      <c r="H37" s="54"/>
      <c r="I37" s="54"/>
      <c r="J37" s="54"/>
    </row>
    <row r="38" spans="1:10" ht="15.75" x14ac:dyDescent="0.25">
      <c r="A38" s="58" t="s">
        <v>30</v>
      </c>
      <c r="B38" s="56">
        <v>3.3</v>
      </c>
      <c r="C38" s="56">
        <v>6.2</v>
      </c>
      <c r="D38" s="56">
        <v>100</v>
      </c>
      <c r="E38" s="56">
        <v>10</v>
      </c>
      <c r="F38" s="70"/>
      <c r="G38" s="54"/>
      <c r="H38" s="54"/>
      <c r="I38" s="54"/>
      <c r="J38" s="54"/>
    </row>
    <row r="39" spans="1:10" ht="15.75" x14ac:dyDescent="0.25">
      <c r="A39" s="58" t="s">
        <v>31</v>
      </c>
      <c r="B39" s="56">
        <v>4.3</v>
      </c>
      <c r="C39" s="56">
        <v>7.2</v>
      </c>
      <c r="D39" s="56">
        <v>100</v>
      </c>
      <c r="E39" s="56">
        <v>10</v>
      </c>
      <c r="F39" s="70"/>
      <c r="G39" s="54"/>
      <c r="H39" s="54"/>
      <c r="I39" s="54"/>
      <c r="J39" s="54"/>
    </row>
    <row r="40" spans="1:10" ht="15.75" x14ac:dyDescent="0.25">
      <c r="A40" s="58" t="s">
        <v>32</v>
      </c>
      <c r="B40" s="56">
        <v>5.3</v>
      </c>
      <c r="C40" s="56">
        <v>8.1999999999999993</v>
      </c>
      <c r="D40" s="56">
        <v>100</v>
      </c>
      <c r="E40" s="56">
        <v>10</v>
      </c>
      <c r="F40" s="70"/>
      <c r="G40" s="54"/>
      <c r="H40" s="54"/>
      <c r="I40" s="54"/>
      <c r="J40" s="54"/>
    </row>
    <row r="41" spans="1:10" ht="15.75" x14ac:dyDescent="0.25">
      <c r="A41" s="58" t="s">
        <v>26</v>
      </c>
      <c r="B41" s="56">
        <v>6.3</v>
      </c>
      <c r="C41" s="56">
        <v>9.1999999999999993</v>
      </c>
      <c r="D41" s="56">
        <v>100</v>
      </c>
      <c r="E41" s="56">
        <v>10</v>
      </c>
      <c r="F41" s="70"/>
      <c r="G41" s="54"/>
      <c r="H41" s="54"/>
      <c r="I41" s="54"/>
      <c r="J41" s="54"/>
    </row>
    <row r="42" spans="1:10" ht="15.75" x14ac:dyDescent="0.25">
      <c r="A42" s="58" t="s">
        <v>27</v>
      </c>
      <c r="B42" s="56">
        <v>7.3</v>
      </c>
      <c r="C42" s="56">
        <v>10.199999999999999</v>
      </c>
      <c r="D42" s="56">
        <v>100</v>
      </c>
      <c r="E42" s="56">
        <v>10</v>
      </c>
      <c r="F42" s="70"/>
      <c r="G42" s="54"/>
      <c r="H42" s="54"/>
      <c r="I42" s="54"/>
      <c r="J42" s="54"/>
    </row>
    <row r="43" spans="1:10" ht="15.75" x14ac:dyDescent="0.25">
      <c r="A43" s="58" t="s">
        <v>28</v>
      </c>
      <c r="B43" s="56">
        <v>8.3000000000000007</v>
      </c>
      <c r="C43" s="56">
        <v>11.2</v>
      </c>
      <c r="D43" s="56">
        <v>100</v>
      </c>
      <c r="E43" s="56">
        <v>10</v>
      </c>
      <c r="F43" s="70"/>
      <c r="G43" s="54"/>
      <c r="H43" s="54"/>
      <c r="I43" s="54"/>
      <c r="J43" s="54"/>
    </row>
    <row r="44" spans="1:10" ht="15.75" x14ac:dyDescent="0.25">
      <c r="A44" s="58" t="s">
        <v>29</v>
      </c>
      <c r="B44" s="56">
        <v>9.3000000000000007</v>
      </c>
      <c r="C44" s="56">
        <v>12.2</v>
      </c>
      <c r="D44" s="56">
        <v>0</v>
      </c>
      <c r="E44" s="56">
        <v>0</v>
      </c>
      <c r="F44" s="70"/>
      <c r="G44" s="54"/>
      <c r="H44" s="54"/>
      <c r="I44" s="54"/>
      <c r="J44" s="54"/>
    </row>
    <row r="45" spans="1:10" ht="15.75" x14ac:dyDescent="0.25">
      <c r="A45" s="58" t="s">
        <v>30</v>
      </c>
      <c r="B45" s="56">
        <v>10.3</v>
      </c>
      <c r="C45" s="56">
        <v>13.2</v>
      </c>
      <c r="D45" s="56">
        <v>200</v>
      </c>
      <c r="E45" s="56">
        <v>20</v>
      </c>
      <c r="F45" s="70"/>
      <c r="G45" s="54"/>
      <c r="H45" s="54"/>
      <c r="I45" s="54"/>
      <c r="J45" s="54"/>
    </row>
    <row r="46" spans="1:10" ht="15.75" x14ac:dyDescent="0.25">
      <c r="A46" s="58" t="s">
        <v>31</v>
      </c>
      <c r="B46" s="56">
        <v>11.3</v>
      </c>
      <c r="C46" s="56">
        <v>14.2</v>
      </c>
      <c r="D46" s="56">
        <v>100</v>
      </c>
      <c r="E46" s="56">
        <v>10</v>
      </c>
      <c r="F46" s="70"/>
      <c r="G46" s="54"/>
      <c r="H46" s="54"/>
      <c r="I46" s="54"/>
      <c r="J46" s="54"/>
    </row>
    <row r="47" spans="1:10" ht="15.75" x14ac:dyDescent="0.25">
      <c r="A47" s="58" t="s">
        <v>32</v>
      </c>
      <c r="B47" s="56">
        <v>12.3</v>
      </c>
      <c r="C47" s="56">
        <v>15.2</v>
      </c>
      <c r="D47" s="56">
        <v>0</v>
      </c>
      <c r="E47" s="56">
        <v>0</v>
      </c>
      <c r="F47" s="70"/>
      <c r="G47" s="54"/>
      <c r="H47" s="54"/>
      <c r="I47" s="54"/>
      <c r="J47" s="54"/>
    </row>
    <row r="48" spans="1:10" ht="15.75" x14ac:dyDescent="0.25">
      <c r="A48" s="58" t="s">
        <v>26</v>
      </c>
      <c r="B48" s="56">
        <v>13.3</v>
      </c>
      <c r="C48" s="56">
        <v>16.2</v>
      </c>
      <c r="D48" s="56">
        <v>200</v>
      </c>
      <c r="E48" s="56">
        <v>20</v>
      </c>
      <c r="F48" s="70"/>
      <c r="G48" s="54"/>
      <c r="H48" s="54"/>
      <c r="I48" s="54"/>
      <c r="J48" s="54"/>
    </row>
    <row r="49" spans="1:10" ht="15.75" x14ac:dyDescent="0.25">
      <c r="A49" s="58" t="s">
        <v>27</v>
      </c>
      <c r="B49" s="56">
        <v>14.3</v>
      </c>
      <c r="C49" s="56">
        <v>17.2</v>
      </c>
      <c r="D49" s="56">
        <v>100</v>
      </c>
      <c r="E49" s="56">
        <v>10</v>
      </c>
      <c r="F49" s="70"/>
      <c r="G49" s="54"/>
      <c r="H49" s="54"/>
      <c r="I49" s="54"/>
      <c r="J49" s="54"/>
    </row>
    <row r="50" spans="1:10" ht="15.75" x14ac:dyDescent="0.25">
      <c r="A50" s="58" t="s">
        <v>28</v>
      </c>
      <c r="B50" s="56">
        <v>15.3</v>
      </c>
      <c r="C50" s="56">
        <v>18.2</v>
      </c>
      <c r="D50" s="56">
        <v>100</v>
      </c>
      <c r="E50" s="56">
        <v>10</v>
      </c>
      <c r="F50" s="70"/>
      <c r="G50" s="54"/>
      <c r="H50" s="54"/>
      <c r="I50" s="54"/>
      <c r="J50" s="54"/>
    </row>
    <row r="51" spans="1:10" ht="15.75" x14ac:dyDescent="0.25">
      <c r="A51" s="58" t="s">
        <v>29</v>
      </c>
      <c r="B51" s="56">
        <v>16.3</v>
      </c>
      <c r="C51" s="56">
        <v>19.2</v>
      </c>
      <c r="D51" s="56">
        <v>100</v>
      </c>
      <c r="E51" s="56">
        <v>10</v>
      </c>
      <c r="F51" s="70"/>
      <c r="G51" s="54"/>
      <c r="H51" s="54"/>
      <c r="I51" s="54"/>
      <c r="J51" s="54"/>
    </row>
    <row r="52" spans="1:10" ht="15.75" x14ac:dyDescent="0.25">
      <c r="A52" s="58" t="s">
        <v>30</v>
      </c>
      <c r="B52" s="56">
        <v>17.3</v>
      </c>
      <c r="C52" s="56">
        <v>20.2</v>
      </c>
      <c r="D52" s="56">
        <v>100</v>
      </c>
      <c r="E52" s="56">
        <v>10</v>
      </c>
      <c r="F52" s="70"/>
      <c r="G52" s="54"/>
      <c r="H52" s="54"/>
      <c r="I52" s="54"/>
      <c r="J52" s="54"/>
    </row>
    <row r="53" spans="1:10" ht="15.75" x14ac:dyDescent="0.25">
      <c r="A53" s="58" t="s">
        <v>31</v>
      </c>
      <c r="B53" s="56">
        <v>18.3</v>
      </c>
      <c r="C53" s="56">
        <v>21.2</v>
      </c>
      <c r="D53" s="56">
        <v>100</v>
      </c>
      <c r="E53" s="56">
        <v>10</v>
      </c>
      <c r="F53" s="70"/>
      <c r="G53" s="54"/>
      <c r="H53" s="54"/>
      <c r="I53" s="54"/>
      <c r="J53" s="54"/>
    </row>
    <row r="54" spans="1:10" ht="15.75" x14ac:dyDescent="0.25">
      <c r="A54" s="58" t="s">
        <v>32</v>
      </c>
      <c r="B54" s="56">
        <v>19.3</v>
      </c>
      <c r="C54" s="56">
        <v>22.2</v>
      </c>
      <c r="D54" s="56">
        <v>100</v>
      </c>
      <c r="E54" s="56">
        <v>10</v>
      </c>
      <c r="F54" s="70">
        <v>30</v>
      </c>
      <c r="G54" s="54"/>
      <c r="H54" s="54"/>
      <c r="I54" s="54"/>
      <c r="J54" s="54"/>
    </row>
    <row r="55" spans="1:10" ht="15.75" x14ac:dyDescent="0.25">
      <c r="A55" s="58" t="s">
        <v>26</v>
      </c>
      <c r="B55" s="56">
        <v>20.3</v>
      </c>
      <c r="C55" s="56">
        <v>23.2</v>
      </c>
      <c r="D55" s="56">
        <v>100</v>
      </c>
      <c r="E55" s="56">
        <v>10</v>
      </c>
      <c r="F55" s="70">
        <v>30</v>
      </c>
      <c r="G55" s="54"/>
      <c r="H55" s="54"/>
      <c r="I55" s="54"/>
      <c r="J55" s="54"/>
    </row>
    <row r="56" spans="1:10" ht="15.75" x14ac:dyDescent="0.25">
      <c r="A56" s="58" t="s">
        <v>27</v>
      </c>
      <c r="B56" s="56">
        <v>21.3</v>
      </c>
      <c r="C56" s="56">
        <f>Sheet1!C61</f>
        <v>24.2</v>
      </c>
      <c r="D56" s="56">
        <v>0</v>
      </c>
      <c r="E56" s="56">
        <v>0</v>
      </c>
      <c r="F56" s="70">
        <v>0</v>
      </c>
      <c r="G56" s="54"/>
      <c r="H56" s="54"/>
      <c r="I56" s="54"/>
      <c r="J56" s="54"/>
    </row>
    <row r="57" spans="1:10" ht="15.75" x14ac:dyDescent="0.25">
      <c r="A57" s="58" t="s">
        <v>28</v>
      </c>
      <c r="B57" s="56">
        <v>22.3</v>
      </c>
      <c r="C57" s="56">
        <f>Sheet1!C62</f>
        <v>25.2</v>
      </c>
      <c r="D57" s="56">
        <v>200</v>
      </c>
      <c r="E57" s="56">
        <v>20</v>
      </c>
      <c r="F57" s="70">
        <v>60</v>
      </c>
      <c r="G57" s="54"/>
      <c r="H57" s="54"/>
      <c r="I57" s="54"/>
      <c r="J57" s="54"/>
    </row>
    <row r="58" spans="1:10" ht="15.75" x14ac:dyDescent="0.25">
      <c r="A58" s="58" t="s">
        <v>29</v>
      </c>
      <c r="B58" s="56">
        <v>23.3</v>
      </c>
      <c r="C58" s="56">
        <f>Sheet1!C63</f>
        <v>26.2</v>
      </c>
      <c r="D58" s="56">
        <v>100</v>
      </c>
      <c r="E58" s="56">
        <v>10</v>
      </c>
      <c r="F58" s="70">
        <v>30</v>
      </c>
      <c r="G58" s="54"/>
      <c r="H58" s="54"/>
      <c r="I58" s="54"/>
      <c r="J58" s="54"/>
    </row>
    <row r="59" spans="1:10" ht="15.75" x14ac:dyDescent="0.25">
      <c r="A59" s="58" t="s">
        <v>30</v>
      </c>
      <c r="B59" s="56">
        <v>24.3</v>
      </c>
      <c r="C59" s="56">
        <f>Sheet1!C64</f>
        <v>27.2</v>
      </c>
      <c r="D59" s="56">
        <v>100</v>
      </c>
      <c r="E59" s="56">
        <v>10</v>
      </c>
      <c r="F59" s="70">
        <v>30</v>
      </c>
      <c r="G59" s="54"/>
      <c r="H59" s="54"/>
      <c r="I59" s="54"/>
      <c r="J59" s="54"/>
    </row>
    <row r="60" spans="1:10" ht="15.75" x14ac:dyDescent="0.25">
      <c r="A60" s="58" t="s">
        <v>31</v>
      </c>
      <c r="B60" s="56">
        <v>25.3</v>
      </c>
      <c r="C60" s="56">
        <f>Sheet1!C65</f>
        <v>28.2</v>
      </c>
      <c r="D60" s="56">
        <v>100</v>
      </c>
      <c r="E60" s="56">
        <v>10</v>
      </c>
      <c r="F60" s="70">
        <v>30</v>
      </c>
      <c r="G60" s="54"/>
      <c r="H60" s="54"/>
      <c r="I60" s="54"/>
      <c r="J60" s="54"/>
    </row>
    <row r="61" spans="1:10" ht="15.75" x14ac:dyDescent="0.25">
      <c r="A61" s="58" t="s">
        <v>32</v>
      </c>
      <c r="B61" s="56">
        <v>26.3</v>
      </c>
      <c r="C61" s="56">
        <f>Sheet1!C66</f>
        <v>29.2</v>
      </c>
      <c r="D61" s="56">
        <v>100</v>
      </c>
      <c r="E61" s="56">
        <v>10</v>
      </c>
      <c r="F61" s="70">
        <v>30</v>
      </c>
      <c r="G61" s="54"/>
      <c r="H61" s="54"/>
      <c r="I61" s="54"/>
      <c r="J61" s="54"/>
    </row>
    <row r="62" spans="1:10" ht="15.75" x14ac:dyDescent="0.25">
      <c r="A62" s="58" t="s">
        <v>26</v>
      </c>
      <c r="B62" s="56">
        <v>27.3</v>
      </c>
      <c r="C62" s="56">
        <f>Sheet1!C67</f>
        <v>30.2</v>
      </c>
      <c r="D62" s="56">
        <v>0</v>
      </c>
      <c r="E62" s="56">
        <v>0</v>
      </c>
      <c r="F62" s="70">
        <v>0</v>
      </c>
      <c r="G62" s="54"/>
      <c r="H62" s="54"/>
      <c r="I62" s="54"/>
      <c r="J62" s="54"/>
    </row>
    <row r="63" spans="1:10" ht="15.75" x14ac:dyDescent="0.25">
      <c r="A63" s="58" t="s">
        <v>27</v>
      </c>
      <c r="B63" s="56">
        <f>Sheet1!B69</f>
        <v>28.3</v>
      </c>
      <c r="C63" s="56">
        <f>Sheet1!C69</f>
        <v>1.3</v>
      </c>
      <c r="D63" s="56">
        <v>0</v>
      </c>
      <c r="E63" s="56">
        <v>0</v>
      </c>
      <c r="F63" s="70">
        <v>0</v>
      </c>
      <c r="G63" s="54"/>
      <c r="H63" s="54"/>
      <c r="I63" s="54"/>
      <c r="J63" s="54"/>
    </row>
    <row r="64" spans="1:10" ht="15.75" x14ac:dyDescent="0.25">
      <c r="A64" s="58" t="s">
        <v>28</v>
      </c>
      <c r="B64" s="56">
        <f>Sheet1!B70</f>
        <v>29.3</v>
      </c>
      <c r="C64" s="56">
        <f>Sheet1!C70</f>
        <v>2.2999999999999998</v>
      </c>
      <c r="D64" s="56">
        <v>300</v>
      </c>
      <c r="E64" s="56">
        <v>30</v>
      </c>
      <c r="F64" s="70">
        <v>90</v>
      </c>
      <c r="G64" s="54"/>
      <c r="H64" s="54"/>
      <c r="I64" s="54"/>
      <c r="J64" s="54"/>
    </row>
    <row r="65" spans="1:10" ht="15.75" x14ac:dyDescent="0.25">
      <c r="A65" s="58" t="s">
        <v>29</v>
      </c>
      <c r="B65" s="56">
        <f>Sheet1!B71</f>
        <v>30.3</v>
      </c>
      <c r="C65" s="56">
        <f>Sheet1!C71</f>
        <v>3.3</v>
      </c>
      <c r="D65" s="56">
        <v>100</v>
      </c>
      <c r="E65" s="56">
        <v>10</v>
      </c>
      <c r="F65" s="70">
        <v>30</v>
      </c>
      <c r="G65" s="54"/>
      <c r="H65" s="54"/>
      <c r="I65" s="54"/>
      <c r="J65" s="54"/>
    </row>
    <row r="66" spans="1:10" ht="15.75" x14ac:dyDescent="0.25">
      <c r="A66" s="58" t="s">
        <v>30</v>
      </c>
      <c r="B66" s="56">
        <f>Sheet1!B72</f>
        <v>31.3</v>
      </c>
      <c r="C66" s="56">
        <f>Sheet1!C72</f>
        <v>4.3</v>
      </c>
      <c r="D66" s="56">
        <v>100</v>
      </c>
      <c r="E66" s="56">
        <v>10</v>
      </c>
      <c r="F66" s="70">
        <v>30</v>
      </c>
      <c r="G66" s="54"/>
      <c r="H66" s="54"/>
      <c r="I66" s="54"/>
      <c r="J66" s="54"/>
    </row>
    <row r="67" spans="1:10" ht="15.75" x14ac:dyDescent="0.25">
      <c r="A67" s="58" t="s">
        <v>31</v>
      </c>
      <c r="B67" s="56">
        <f>Sheet1!B75</f>
        <v>1.4</v>
      </c>
      <c r="C67" s="56">
        <f>Sheet1!C75</f>
        <v>5.3</v>
      </c>
      <c r="D67" s="56">
        <v>100</v>
      </c>
      <c r="E67" s="56">
        <v>10</v>
      </c>
      <c r="F67" s="70">
        <v>30</v>
      </c>
      <c r="G67" s="54"/>
      <c r="H67" s="54"/>
      <c r="I67" s="54"/>
      <c r="J67" s="54"/>
    </row>
    <row r="68" spans="1:10" ht="15.75" x14ac:dyDescent="0.25">
      <c r="A68" s="58" t="s">
        <v>32</v>
      </c>
      <c r="B68" s="56">
        <f>Sheet1!B76</f>
        <v>2.4</v>
      </c>
      <c r="C68" s="56">
        <f>Sheet1!C76</f>
        <v>6.3</v>
      </c>
      <c r="D68" s="56">
        <v>100</v>
      </c>
      <c r="E68" s="56">
        <v>10</v>
      </c>
      <c r="F68" s="70">
        <v>30</v>
      </c>
      <c r="G68" s="54"/>
      <c r="H68" s="54"/>
      <c r="I68" s="54"/>
      <c r="J68" s="54"/>
    </row>
    <row r="69" spans="1:10" ht="15.75" x14ac:dyDescent="0.25">
      <c r="A69" s="58" t="s">
        <v>26</v>
      </c>
      <c r="B69" s="56">
        <f>Sheet1!B77</f>
        <v>3.4</v>
      </c>
      <c r="C69" s="56">
        <f>Sheet1!C77</f>
        <v>7.3</v>
      </c>
      <c r="D69" s="56">
        <v>100</v>
      </c>
      <c r="E69" s="56">
        <v>10</v>
      </c>
      <c r="F69" s="70">
        <v>30</v>
      </c>
      <c r="G69" s="54"/>
      <c r="H69" s="54"/>
      <c r="I69" s="54"/>
      <c r="J69" s="54"/>
    </row>
    <row r="70" spans="1:10" ht="15.75" x14ac:dyDescent="0.25">
      <c r="A70" s="58" t="s">
        <v>27</v>
      </c>
      <c r="B70" s="56">
        <f>Sheet1!B78</f>
        <v>4.4000000000000004</v>
      </c>
      <c r="C70" s="56">
        <f>Sheet1!C78</f>
        <v>8.3000000000000007</v>
      </c>
      <c r="D70" s="56">
        <v>100</v>
      </c>
      <c r="E70" s="56">
        <v>10</v>
      </c>
      <c r="F70" s="70">
        <v>30</v>
      </c>
      <c r="G70" s="54"/>
      <c r="H70" s="54"/>
      <c r="I70" s="54"/>
      <c r="J70" s="54"/>
    </row>
    <row r="71" spans="1:10" ht="15.75" x14ac:dyDescent="0.25">
      <c r="A71" s="58" t="s">
        <v>28</v>
      </c>
      <c r="B71" s="56">
        <f>Sheet1!B79</f>
        <v>5.4</v>
      </c>
      <c r="C71" s="56">
        <f>Sheet1!C79</f>
        <v>9.3000000000000007</v>
      </c>
      <c r="D71" s="56">
        <v>100</v>
      </c>
      <c r="E71" s="56">
        <v>10</v>
      </c>
      <c r="F71" s="70">
        <v>30</v>
      </c>
      <c r="G71" s="54"/>
      <c r="H71" s="54"/>
      <c r="I71" s="54"/>
      <c r="J71" s="54"/>
    </row>
    <row r="72" spans="1:10" ht="15.75" x14ac:dyDescent="0.25">
      <c r="A72" s="58" t="s">
        <v>29</v>
      </c>
      <c r="B72" s="56">
        <f>Sheet1!B80</f>
        <v>6.4</v>
      </c>
      <c r="C72" s="56">
        <f>Sheet1!C80</f>
        <v>10.3</v>
      </c>
      <c r="D72" s="56">
        <v>100</v>
      </c>
      <c r="E72" s="56">
        <v>10</v>
      </c>
      <c r="F72" s="70">
        <v>30</v>
      </c>
      <c r="G72" s="54"/>
      <c r="H72" s="54"/>
      <c r="I72" s="54"/>
      <c r="J72" s="54"/>
    </row>
    <row r="73" spans="1:10" ht="15.75" x14ac:dyDescent="0.25">
      <c r="A73" s="58" t="s">
        <v>30</v>
      </c>
      <c r="B73" s="56">
        <f>Sheet1!B81</f>
        <v>7.4</v>
      </c>
      <c r="C73" s="56">
        <f>Sheet1!C81</f>
        <v>11.3</v>
      </c>
      <c r="D73" s="56">
        <v>100</v>
      </c>
      <c r="E73" s="56">
        <v>10</v>
      </c>
      <c r="F73" s="70">
        <v>30</v>
      </c>
      <c r="G73" s="54"/>
      <c r="H73" s="54"/>
      <c r="I73" s="54"/>
      <c r="J73" s="54"/>
    </row>
    <row r="74" spans="1:10" ht="15.75" x14ac:dyDescent="0.25">
      <c r="A74" s="58" t="s">
        <v>31</v>
      </c>
      <c r="B74" s="56">
        <f>Sheet1!B82</f>
        <v>8.4</v>
      </c>
      <c r="C74" s="56">
        <f>Sheet1!C82</f>
        <v>12.3</v>
      </c>
      <c r="D74" s="56">
        <v>100</v>
      </c>
      <c r="E74" s="56">
        <v>10</v>
      </c>
      <c r="F74" s="70">
        <v>30</v>
      </c>
      <c r="G74" s="54"/>
      <c r="H74" s="54"/>
      <c r="I74" s="54"/>
      <c r="J74" s="54"/>
    </row>
    <row r="75" spans="1:10" ht="15.75" x14ac:dyDescent="0.25">
      <c r="A75" s="58" t="s">
        <v>32</v>
      </c>
      <c r="B75" s="56">
        <f>Sheet1!B83</f>
        <v>9.4</v>
      </c>
      <c r="C75" s="56">
        <f>Sheet1!C83</f>
        <v>13.3</v>
      </c>
      <c r="D75" s="56">
        <v>100</v>
      </c>
      <c r="E75" s="56">
        <v>10</v>
      </c>
      <c r="F75" s="70">
        <v>30</v>
      </c>
      <c r="G75" s="54"/>
      <c r="H75" s="54"/>
      <c r="I75" s="54"/>
      <c r="J75" s="54"/>
    </row>
    <row r="76" spans="1:10" ht="15.75" x14ac:dyDescent="0.25">
      <c r="A76" s="58" t="s">
        <v>26</v>
      </c>
      <c r="B76" s="56">
        <f>Sheet1!B84</f>
        <v>10.4</v>
      </c>
      <c r="C76" s="56">
        <f>Sheet1!C84</f>
        <v>14.3</v>
      </c>
      <c r="D76" s="56">
        <v>100</v>
      </c>
      <c r="E76" s="56">
        <v>10</v>
      </c>
      <c r="F76" s="70">
        <v>30</v>
      </c>
      <c r="G76" s="54"/>
      <c r="H76" s="54"/>
      <c r="I76" s="54"/>
      <c r="J76" s="54"/>
    </row>
    <row r="77" spans="1:10" ht="15.75" x14ac:dyDescent="0.25">
      <c r="A77" s="58" t="s">
        <v>27</v>
      </c>
      <c r="B77" s="56">
        <f>Sheet1!B85</f>
        <v>11.4</v>
      </c>
      <c r="C77" s="56">
        <f>Sheet1!C85</f>
        <v>15.3</v>
      </c>
      <c r="D77" s="56">
        <v>0</v>
      </c>
      <c r="E77" s="56">
        <v>0</v>
      </c>
      <c r="F77" s="70">
        <v>0</v>
      </c>
      <c r="G77" s="54"/>
      <c r="H77" s="54"/>
      <c r="I77" s="54"/>
      <c r="J77" s="54"/>
    </row>
    <row r="78" spans="1:10" ht="15.75" x14ac:dyDescent="0.25">
      <c r="A78" s="58" t="s">
        <v>28</v>
      </c>
      <c r="B78" s="56">
        <f>Sheet1!B86</f>
        <v>12.4</v>
      </c>
      <c r="C78" s="56">
        <f>Sheet1!C86</f>
        <v>16.3</v>
      </c>
      <c r="D78" s="56">
        <v>200</v>
      </c>
      <c r="E78" s="56">
        <v>20</v>
      </c>
      <c r="F78" s="70">
        <v>60</v>
      </c>
      <c r="G78" s="54"/>
      <c r="H78" s="54"/>
      <c r="I78" s="54"/>
      <c r="J78" s="54"/>
    </row>
    <row r="79" spans="1:10" ht="15.75" x14ac:dyDescent="0.25">
      <c r="A79" s="58" t="s">
        <v>29</v>
      </c>
      <c r="B79" s="56">
        <f>Sheet1!B87</f>
        <v>13.4</v>
      </c>
      <c r="C79" s="56">
        <f>Sheet1!C87</f>
        <v>17.3</v>
      </c>
      <c r="D79" s="56">
        <v>100</v>
      </c>
      <c r="E79" s="56">
        <v>10</v>
      </c>
      <c r="F79" s="70">
        <v>30</v>
      </c>
      <c r="G79" s="54"/>
      <c r="H79" s="54"/>
      <c r="I79" s="54"/>
      <c r="J79" s="54"/>
    </row>
    <row r="80" spans="1:10" ht="15.75" x14ac:dyDescent="0.25">
      <c r="A80" s="58" t="s">
        <v>30</v>
      </c>
      <c r="B80" s="56">
        <f>Sheet1!B88</f>
        <v>14.4</v>
      </c>
      <c r="C80" s="56">
        <f>Sheet1!C88</f>
        <v>18.3</v>
      </c>
      <c r="D80" s="56">
        <v>100</v>
      </c>
      <c r="E80" s="56">
        <v>10</v>
      </c>
      <c r="F80" s="70">
        <v>30</v>
      </c>
      <c r="G80" s="54"/>
      <c r="H80" s="54"/>
      <c r="I80" s="54"/>
      <c r="J80" s="54"/>
    </row>
    <row r="81" spans="1:10" ht="15.75" x14ac:dyDescent="0.25">
      <c r="A81" s="58" t="s">
        <v>31</v>
      </c>
      <c r="B81" s="56">
        <f>Sheet1!B89</f>
        <v>15.4</v>
      </c>
      <c r="C81" s="56">
        <f>Sheet1!C89</f>
        <v>19.3</v>
      </c>
      <c r="D81" s="56">
        <v>100</v>
      </c>
      <c r="E81" s="56">
        <v>10</v>
      </c>
      <c r="F81" s="70">
        <v>30</v>
      </c>
      <c r="G81" s="54"/>
      <c r="H81" s="54"/>
      <c r="I81" s="54"/>
      <c r="J81" s="54"/>
    </row>
    <row r="82" spans="1:10" ht="15.75" x14ac:dyDescent="0.25">
      <c r="A82" s="58" t="s">
        <v>32</v>
      </c>
      <c r="B82" s="56">
        <f>Sheet1!B90</f>
        <v>16.399999999999999</v>
      </c>
      <c r="C82" s="56">
        <f>Sheet1!C90</f>
        <v>20.3</v>
      </c>
      <c r="D82" s="56">
        <v>100</v>
      </c>
      <c r="E82" s="56">
        <v>10</v>
      </c>
      <c r="F82" s="70">
        <v>30</v>
      </c>
      <c r="G82" s="54"/>
      <c r="H82" s="54"/>
      <c r="I82" s="54"/>
      <c r="J82" s="54"/>
    </row>
    <row r="83" spans="1:10" ht="15.75" x14ac:dyDescent="0.25">
      <c r="A83" s="58" t="s">
        <v>26</v>
      </c>
      <c r="B83" s="56">
        <f>Sheet1!B91</f>
        <v>17.399999999999999</v>
      </c>
      <c r="C83" s="56">
        <f>Sheet1!C91</f>
        <v>21.3</v>
      </c>
      <c r="D83" s="56">
        <v>100</v>
      </c>
      <c r="E83" s="56">
        <v>10</v>
      </c>
      <c r="F83" s="70">
        <v>30</v>
      </c>
      <c r="G83" s="54"/>
      <c r="H83" s="54"/>
      <c r="I83" s="54"/>
      <c r="J83" s="54"/>
    </row>
    <row r="84" spans="1:10" ht="15.75" x14ac:dyDescent="0.25">
      <c r="A84" s="58" t="s">
        <v>27</v>
      </c>
      <c r="B84" s="56">
        <f>Sheet1!B92</f>
        <v>18.399999999999999</v>
      </c>
      <c r="C84" s="56">
        <f>Sheet1!C92</f>
        <v>22.3</v>
      </c>
      <c r="D84" s="56">
        <v>100</v>
      </c>
      <c r="E84" s="56">
        <v>10</v>
      </c>
      <c r="F84" s="70">
        <v>30</v>
      </c>
      <c r="G84" s="54"/>
      <c r="H84" s="54"/>
      <c r="I84" s="54"/>
      <c r="J84" s="54"/>
    </row>
    <row r="85" spans="1:10" ht="15.75" x14ac:dyDescent="0.25">
      <c r="A85" s="58" t="s">
        <v>28</v>
      </c>
      <c r="B85" s="56">
        <f>Sheet1!B94</f>
        <v>19.399999999999999</v>
      </c>
      <c r="C85" s="56">
        <f>Sheet1!C94</f>
        <v>23.3</v>
      </c>
      <c r="D85" s="56">
        <v>100</v>
      </c>
      <c r="E85" s="56">
        <v>10</v>
      </c>
      <c r="F85" s="70">
        <v>30</v>
      </c>
      <c r="G85" s="54"/>
      <c r="H85" s="54"/>
      <c r="I85" s="54"/>
      <c r="J85" s="54"/>
    </row>
    <row r="86" spans="1:10" ht="15.75" x14ac:dyDescent="0.25">
      <c r="A86" s="58" t="s">
        <v>29</v>
      </c>
      <c r="B86" s="56">
        <f>Sheet1!B95</f>
        <v>20.399999999999999</v>
      </c>
      <c r="C86" s="56">
        <f>Sheet1!C95</f>
        <v>24.3</v>
      </c>
      <c r="D86" s="56">
        <v>100</v>
      </c>
      <c r="E86" s="56">
        <v>10</v>
      </c>
      <c r="F86" s="70">
        <v>30</v>
      </c>
      <c r="G86" s="54"/>
      <c r="H86" s="54"/>
      <c r="I86" s="54"/>
      <c r="J86" s="54"/>
    </row>
    <row r="87" spans="1:10" ht="15.75" x14ac:dyDescent="0.25">
      <c r="A87" s="58" t="s">
        <v>30</v>
      </c>
      <c r="B87" s="56">
        <f>Sheet1!B96</f>
        <v>21.4</v>
      </c>
      <c r="C87" s="56">
        <f>Sheet1!C96</f>
        <v>25.3</v>
      </c>
      <c r="D87" s="56">
        <v>100</v>
      </c>
      <c r="E87" s="56">
        <v>10</v>
      </c>
      <c r="F87" s="70">
        <v>30</v>
      </c>
      <c r="G87" s="54"/>
      <c r="H87" s="54"/>
      <c r="I87" s="54"/>
      <c r="J87" s="54"/>
    </row>
    <row r="88" spans="1:10" ht="15.75" x14ac:dyDescent="0.25">
      <c r="A88" s="58" t="s">
        <v>31</v>
      </c>
      <c r="B88" s="56">
        <f>Sheet1!B97</f>
        <v>22.4</v>
      </c>
      <c r="C88" s="56">
        <f>Sheet1!C97</f>
        <v>26.3</v>
      </c>
      <c r="D88" s="56">
        <v>100</v>
      </c>
      <c r="E88" s="56">
        <v>10</v>
      </c>
      <c r="F88" s="70">
        <v>30</v>
      </c>
      <c r="G88" s="54"/>
      <c r="H88" s="54"/>
      <c r="I88" s="54"/>
      <c r="J88" s="54"/>
    </row>
    <row r="89" spans="1:10" ht="15.75" x14ac:dyDescent="0.25">
      <c r="A89" s="58" t="s">
        <v>32</v>
      </c>
      <c r="B89" s="56">
        <f>Sheet1!B98</f>
        <v>23.4</v>
      </c>
      <c r="C89" s="56">
        <f>Sheet1!C98</f>
        <v>27.3</v>
      </c>
      <c r="D89" s="56">
        <v>100</v>
      </c>
      <c r="E89" s="56">
        <v>10</v>
      </c>
      <c r="F89" s="70">
        <v>30</v>
      </c>
      <c r="G89" s="54"/>
      <c r="H89" s="54"/>
      <c r="I89" s="54"/>
      <c r="J89" s="54"/>
    </row>
    <row r="90" spans="1:10" ht="15.75" x14ac:dyDescent="0.25">
      <c r="A90" s="58" t="s">
        <v>26</v>
      </c>
      <c r="B90" s="56">
        <f>Sheet1!B99</f>
        <v>24.4</v>
      </c>
      <c r="C90" s="56">
        <f>Sheet1!C99</f>
        <v>28.3</v>
      </c>
      <c r="D90" s="56">
        <v>100</v>
      </c>
      <c r="E90" s="56">
        <v>10</v>
      </c>
      <c r="F90" s="70">
        <v>30</v>
      </c>
      <c r="G90" s="54"/>
      <c r="H90" s="54"/>
      <c r="I90" s="54"/>
      <c r="J90" s="54"/>
    </row>
    <row r="91" spans="1:10" ht="15.75" x14ac:dyDescent="0.25">
      <c r="A91" s="58" t="s">
        <v>27</v>
      </c>
      <c r="B91" s="56">
        <f>Sheet1!B100</f>
        <v>25.4</v>
      </c>
      <c r="C91" s="56">
        <f>Sheet1!C100</f>
        <v>29.3</v>
      </c>
      <c r="D91" s="56">
        <v>100</v>
      </c>
      <c r="E91" s="56">
        <v>10</v>
      </c>
      <c r="F91" s="70">
        <v>30</v>
      </c>
      <c r="G91" s="54"/>
      <c r="H91" s="54"/>
      <c r="I91" s="54"/>
      <c r="J91" s="54"/>
    </row>
    <row r="92" spans="1:10" ht="15.75" x14ac:dyDescent="0.25">
      <c r="A92" s="58" t="s">
        <v>28</v>
      </c>
      <c r="B92" s="56">
        <f>Sheet1!B101</f>
        <v>26.4</v>
      </c>
      <c r="C92" s="56">
        <f>Sheet1!C101</f>
        <v>1.4</v>
      </c>
      <c r="D92" s="56">
        <v>0</v>
      </c>
      <c r="E92" s="56">
        <v>0</v>
      </c>
      <c r="F92" s="70">
        <v>0</v>
      </c>
      <c r="G92" s="54"/>
      <c r="H92" s="54"/>
      <c r="I92" s="54"/>
      <c r="J92" s="54"/>
    </row>
    <row r="93" spans="1:10" ht="15.75" x14ac:dyDescent="0.25">
      <c r="A93" s="58" t="s">
        <v>29</v>
      </c>
      <c r="B93" s="56">
        <f>Sheet1!B102</f>
        <v>27.4</v>
      </c>
      <c r="C93" s="56">
        <f>Sheet1!C102</f>
        <v>2.4</v>
      </c>
      <c r="D93" s="56">
        <v>200</v>
      </c>
      <c r="E93" s="56">
        <v>20</v>
      </c>
      <c r="F93" s="70">
        <v>60</v>
      </c>
      <c r="G93" s="54"/>
      <c r="H93" s="54"/>
      <c r="I93" s="54"/>
      <c r="J93" s="54"/>
    </row>
    <row r="94" spans="1:10" ht="15.75" x14ac:dyDescent="0.25">
      <c r="A94" s="58" t="s">
        <v>30</v>
      </c>
      <c r="B94" s="56">
        <f>Sheet1!B103</f>
        <v>28.4</v>
      </c>
      <c r="C94" s="56">
        <f>Sheet1!C103</f>
        <v>3.4</v>
      </c>
      <c r="D94" s="56">
        <v>100</v>
      </c>
      <c r="E94" s="56">
        <v>10</v>
      </c>
      <c r="F94" s="70">
        <v>30</v>
      </c>
      <c r="G94" s="54"/>
      <c r="H94" s="54"/>
      <c r="I94" s="54"/>
      <c r="J94" s="54"/>
    </row>
    <row r="95" spans="1:10" ht="15.75" x14ac:dyDescent="0.25">
      <c r="A95" s="58" t="s">
        <v>31</v>
      </c>
      <c r="B95" s="56">
        <f>Sheet1!B104</f>
        <v>29.4</v>
      </c>
      <c r="C95" s="56">
        <f>Sheet1!C104</f>
        <v>4.4000000000000004</v>
      </c>
      <c r="D95" s="56">
        <v>100</v>
      </c>
      <c r="E95" s="56">
        <v>10</v>
      </c>
      <c r="F95" s="70">
        <v>30</v>
      </c>
      <c r="G95" s="54"/>
      <c r="H95" s="54"/>
      <c r="I95" s="54"/>
      <c r="J95" s="54"/>
    </row>
    <row r="96" spans="1:10" ht="15.75" x14ac:dyDescent="0.25">
      <c r="A96" s="58" t="s">
        <v>32</v>
      </c>
      <c r="B96" s="56">
        <f>Sheet1!B105</f>
        <v>30.4</v>
      </c>
      <c r="C96" s="56">
        <f>Sheet1!C105</f>
        <v>5.4</v>
      </c>
      <c r="D96" s="56">
        <v>100</v>
      </c>
      <c r="E96" s="56">
        <v>10</v>
      </c>
      <c r="F96" s="70">
        <v>30</v>
      </c>
      <c r="G96" s="54"/>
      <c r="H96" s="54"/>
      <c r="I96" s="54"/>
      <c r="J96" s="54"/>
    </row>
    <row r="97" spans="1:10" ht="15.75" x14ac:dyDescent="0.25">
      <c r="A97" s="58" t="s">
        <v>26</v>
      </c>
      <c r="B97" s="56">
        <f>Sheet1!B106</f>
        <v>1.5</v>
      </c>
      <c r="C97" s="56">
        <f>Sheet1!C106</f>
        <v>6.4</v>
      </c>
      <c r="D97" s="56">
        <v>0</v>
      </c>
      <c r="E97" s="56">
        <v>0</v>
      </c>
      <c r="F97" s="70">
        <v>0</v>
      </c>
      <c r="G97" s="54"/>
      <c r="H97" s="54"/>
      <c r="I97" s="54"/>
      <c r="J97" s="54"/>
    </row>
    <row r="98" spans="1:10" ht="15.75" x14ac:dyDescent="0.25">
      <c r="A98" s="58" t="s">
        <v>27</v>
      </c>
      <c r="B98" s="56">
        <f>Sheet1!B107</f>
        <v>2.5</v>
      </c>
      <c r="C98" s="56">
        <f>Sheet1!C107</f>
        <v>7.4</v>
      </c>
      <c r="D98" s="56">
        <v>200</v>
      </c>
      <c r="E98" s="56">
        <v>20</v>
      </c>
      <c r="F98" s="70">
        <v>60</v>
      </c>
      <c r="G98" s="54"/>
      <c r="H98" s="54"/>
      <c r="I98" s="54"/>
      <c r="J98" s="54"/>
    </row>
    <row r="99" spans="1:10" ht="15.75" x14ac:dyDescent="0.25">
      <c r="A99" s="58" t="s">
        <v>28</v>
      </c>
      <c r="B99" s="56">
        <f>Sheet1!B108</f>
        <v>3.5</v>
      </c>
      <c r="C99" s="56">
        <f>Sheet1!C108</f>
        <v>8.4</v>
      </c>
      <c r="D99" s="56">
        <v>0</v>
      </c>
      <c r="E99" s="56">
        <v>10</v>
      </c>
      <c r="F99" s="70">
        <v>30</v>
      </c>
      <c r="G99" s="54"/>
      <c r="H99" s="54"/>
      <c r="I99" s="54"/>
      <c r="J99" s="54"/>
    </row>
    <row r="100" spans="1:10" ht="15.75" x14ac:dyDescent="0.25">
      <c r="A100" s="58" t="s">
        <v>29</v>
      </c>
      <c r="B100" s="56">
        <f>Sheet1!B109</f>
        <v>4.5</v>
      </c>
      <c r="C100" s="56">
        <f>Sheet1!C109</f>
        <v>9.4</v>
      </c>
      <c r="D100" s="56">
        <v>100</v>
      </c>
      <c r="E100" s="56">
        <v>10</v>
      </c>
      <c r="F100" s="70">
        <v>30</v>
      </c>
      <c r="G100" s="54"/>
      <c r="H100" s="54"/>
      <c r="I100" s="54"/>
      <c r="J100" s="54"/>
    </row>
    <row r="101" spans="1:10" ht="15.75" x14ac:dyDescent="0.25">
      <c r="A101" s="58" t="s">
        <v>30</v>
      </c>
      <c r="B101" s="56">
        <f>Sheet1!B112</f>
        <v>5.5</v>
      </c>
      <c r="C101" s="56">
        <f>Sheet1!C112</f>
        <v>10.4</v>
      </c>
      <c r="D101" s="56">
        <v>100</v>
      </c>
      <c r="E101" s="56">
        <v>10</v>
      </c>
      <c r="F101" s="70">
        <v>30</v>
      </c>
      <c r="G101" s="54"/>
      <c r="H101" s="54"/>
      <c r="I101" s="54"/>
      <c r="J101" s="54"/>
    </row>
    <row r="102" spans="1:10" ht="15.75" x14ac:dyDescent="0.25">
      <c r="A102" s="58" t="s">
        <v>31</v>
      </c>
      <c r="B102" s="56">
        <f>Sheet1!B113</f>
        <v>6.5</v>
      </c>
      <c r="C102" s="56">
        <f>Sheet1!C113</f>
        <v>11.4</v>
      </c>
      <c r="D102" s="56">
        <v>100</v>
      </c>
      <c r="E102" s="56">
        <v>10</v>
      </c>
      <c r="F102" s="70">
        <v>30</v>
      </c>
      <c r="G102" s="54"/>
      <c r="H102" s="54"/>
      <c r="I102" s="54"/>
      <c r="J102" s="54"/>
    </row>
    <row r="103" spans="1:10" ht="15.75" x14ac:dyDescent="0.25">
      <c r="A103" s="58" t="s">
        <v>32</v>
      </c>
      <c r="B103" s="56">
        <f>Sheet1!B116</f>
        <v>7.5</v>
      </c>
      <c r="C103" s="56">
        <f>Sheet1!C116</f>
        <v>12.4</v>
      </c>
      <c r="D103" s="56">
        <v>100</v>
      </c>
      <c r="E103" s="56">
        <v>10</v>
      </c>
      <c r="F103" s="70">
        <v>30</v>
      </c>
      <c r="G103" s="54"/>
      <c r="H103" s="54"/>
      <c r="I103" s="54"/>
      <c r="J103" s="54"/>
    </row>
    <row r="104" spans="1:10" ht="15.75" x14ac:dyDescent="0.25">
      <c r="A104" s="58" t="s">
        <v>26</v>
      </c>
      <c r="B104" s="56">
        <f>Sheet1!B117</f>
        <v>8.5</v>
      </c>
      <c r="C104" s="56">
        <f>Sheet1!C117</f>
        <v>13.4</v>
      </c>
      <c r="D104" s="56">
        <v>100</v>
      </c>
      <c r="E104" s="56">
        <v>10</v>
      </c>
      <c r="F104" s="70">
        <v>30</v>
      </c>
    </row>
    <row r="105" spans="1:10" ht="15.75" x14ac:dyDescent="0.25">
      <c r="A105" s="58" t="s">
        <v>27</v>
      </c>
      <c r="B105" s="56">
        <f>Sheet1!B118</f>
        <v>9.5</v>
      </c>
      <c r="C105" s="56">
        <f>Sheet1!C118</f>
        <v>14.4</v>
      </c>
      <c r="D105" s="56">
        <v>100</v>
      </c>
      <c r="E105" s="56">
        <v>10</v>
      </c>
      <c r="F105" s="70">
        <v>30</v>
      </c>
    </row>
    <row r="106" spans="1:10" ht="15.75" x14ac:dyDescent="0.25">
      <c r="A106" s="58" t="s">
        <v>28</v>
      </c>
      <c r="B106" s="56">
        <f>Sheet1!B119</f>
        <v>10.5</v>
      </c>
      <c r="C106" s="56">
        <f>Sheet1!C119</f>
        <v>15.4</v>
      </c>
      <c r="D106" s="80">
        <v>0</v>
      </c>
      <c r="E106" s="80">
        <v>0</v>
      </c>
      <c r="F106" s="81">
        <v>0</v>
      </c>
    </row>
    <row r="107" spans="1:10" ht="15.75" x14ac:dyDescent="0.25">
      <c r="A107" s="58" t="s">
        <v>29</v>
      </c>
      <c r="B107" s="56">
        <f>Sheet1!B120</f>
        <v>11.5</v>
      </c>
      <c r="C107" s="56">
        <f>Sheet1!C120</f>
        <v>16.399999999999999</v>
      </c>
      <c r="D107" s="80">
        <v>0</v>
      </c>
      <c r="E107" s="80">
        <v>0</v>
      </c>
      <c r="F107" s="81">
        <v>0</v>
      </c>
    </row>
    <row r="108" spans="1:10" ht="15.75" x14ac:dyDescent="0.25">
      <c r="A108" s="58" t="s">
        <v>30</v>
      </c>
      <c r="B108" s="56">
        <f>Sheet1!B121</f>
        <v>12.5</v>
      </c>
      <c r="C108" s="56">
        <f>Sheet1!C121</f>
        <v>17.399999999999999</v>
      </c>
      <c r="D108" s="80">
        <v>300</v>
      </c>
      <c r="E108" s="80">
        <v>30</v>
      </c>
      <c r="F108" s="81">
        <v>90</v>
      </c>
    </row>
    <row r="109" spans="1:10" ht="15.75" x14ac:dyDescent="0.25">
      <c r="A109" s="58" t="s">
        <v>31</v>
      </c>
      <c r="B109" s="56">
        <f>Sheet1!B122</f>
        <v>13.5</v>
      </c>
      <c r="C109" s="56">
        <f>Sheet1!C122</f>
        <v>18.399999999999999</v>
      </c>
      <c r="D109" s="80">
        <v>100</v>
      </c>
      <c r="E109" s="80">
        <v>10</v>
      </c>
      <c r="F109" s="81">
        <v>30</v>
      </c>
    </row>
    <row r="110" spans="1:10" ht="15.75" x14ac:dyDescent="0.25">
      <c r="A110" s="58" t="s">
        <v>32</v>
      </c>
      <c r="B110" s="56">
        <f>Sheet1!B123</f>
        <v>14.5</v>
      </c>
      <c r="C110" s="56">
        <f>Sheet1!C123</f>
        <v>19.399999999999999</v>
      </c>
      <c r="D110" s="80">
        <v>100</v>
      </c>
      <c r="E110" s="80">
        <v>10</v>
      </c>
      <c r="F110" s="81">
        <v>30</v>
      </c>
    </row>
    <row r="111" spans="1:10" ht="15.75" x14ac:dyDescent="0.25">
      <c r="A111" s="58" t="s">
        <v>26</v>
      </c>
      <c r="B111" s="56">
        <f>Sheet1!B124</f>
        <v>15.5</v>
      </c>
      <c r="C111" s="56">
        <f>Sheet1!C124</f>
        <v>20.399999999999999</v>
      </c>
      <c r="D111" s="80">
        <v>0</v>
      </c>
      <c r="E111" s="80">
        <v>0</v>
      </c>
      <c r="F111" s="81">
        <v>0</v>
      </c>
    </row>
    <row r="112" spans="1:10" ht="15.75" x14ac:dyDescent="0.25">
      <c r="A112" s="58" t="s">
        <v>27</v>
      </c>
      <c r="B112" s="56">
        <f>Sheet1!B125</f>
        <v>16.5</v>
      </c>
      <c r="C112" s="56">
        <f>Sheet1!C125</f>
        <v>21.4</v>
      </c>
      <c r="D112" s="80">
        <v>100</v>
      </c>
      <c r="E112" s="80">
        <v>10</v>
      </c>
      <c r="F112" s="81">
        <v>30</v>
      </c>
      <c r="G112" s="80"/>
    </row>
    <row r="113" spans="1:7" ht="15.75" x14ac:dyDescent="0.25">
      <c r="A113" s="58" t="s">
        <v>28</v>
      </c>
      <c r="B113" s="56">
        <f>Sheet1!B126</f>
        <v>17.5</v>
      </c>
      <c r="C113" s="56">
        <f>Sheet1!C126</f>
        <v>22.4</v>
      </c>
      <c r="D113" s="80">
        <v>100</v>
      </c>
      <c r="E113" s="80">
        <v>10</v>
      </c>
      <c r="F113" s="81">
        <v>30</v>
      </c>
      <c r="G113" s="80"/>
    </row>
    <row r="114" spans="1:7" ht="15.75" x14ac:dyDescent="0.25">
      <c r="A114" s="58" t="s">
        <v>29</v>
      </c>
      <c r="B114" s="56">
        <f>Sheet1!B127</f>
        <v>18.5</v>
      </c>
      <c r="C114" s="56">
        <f>Sheet1!C127</f>
        <v>23.4</v>
      </c>
      <c r="D114" s="80">
        <v>200</v>
      </c>
      <c r="E114" s="80">
        <v>20</v>
      </c>
      <c r="F114" s="81">
        <v>60</v>
      </c>
    </row>
    <row r="115" spans="1:7" ht="15.75" x14ac:dyDescent="0.25">
      <c r="A115" s="58" t="s">
        <v>30</v>
      </c>
      <c r="B115" s="56">
        <f>Sheet1!B128</f>
        <v>19.5</v>
      </c>
      <c r="C115" s="56">
        <f>Sheet1!C128</f>
        <v>24.4</v>
      </c>
      <c r="D115" s="80">
        <v>100</v>
      </c>
      <c r="E115" s="80">
        <v>10</v>
      </c>
      <c r="F115" s="81">
        <v>30</v>
      </c>
    </row>
    <row r="116" spans="1:7" ht="15.75" x14ac:dyDescent="0.25">
      <c r="A116" s="58" t="s">
        <v>31</v>
      </c>
      <c r="B116" s="56">
        <f>Sheet1!B129</f>
        <v>20.5</v>
      </c>
      <c r="C116" s="56">
        <f>Sheet1!C129</f>
        <v>25.4</v>
      </c>
      <c r="D116" s="80">
        <v>0</v>
      </c>
      <c r="E116" s="80">
        <v>0</v>
      </c>
      <c r="F116" s="81">
        <v>0</v>
      </c>
    </row>
    <row r="117" spans="1:7" ht="15.75" x14ac:dyDescent="0.25">
      <c r="A117" s="58" t="s">
        <v>32</v>
      </c>
      <c r="B117" s="56">
        <f>Sheet1!B130</f>
        <v>21.5</v>
      </c>
      <c r="C117" s="56">
        <f>Sheet1!C130</f>
        <v>26.4</v>
      </c>
      <c r="D117" s="80">
        <v>100</v>
      </c>
      <c r="E117" s="80">
        <v>20</v>
      </c>
      <c r="F117" s="81">
        <v>30</v>
      </c>
    </row>
    <row r="118" spans="1:7" ht="15.75" x14ac:dyDescent="0.25">
      <c r="A118" s="58" t="s">
        <v>26</v>
      </c>
      <c r="B118" s="56">
        <f>Sheet1!B133</f>
        <v>22.5</v>
      </c>
      <c r="C118" s="56">
        <f>Sheet1!C133</f>
        <v>27.4</v>
      </c>
      <c r="D118" s="80">
        <v>100</v>
      </c>
      <c r="E118" s="80">
        <v>10</v>
      </c>
      <c r="F118" s="81">
        <v>60</v>
      </c>
    </row>
    <row r="119" spans="1:7" ht="15.75" x14ac:dyDescent="0.25">
      <c r="A119" s="58" t="s">
        <v>27</v>
      </c>
      <c r="B119" s="56">
        <f>Sheet1!B134</f>
        <v>23.5</v>
      </c>
      <c r="C119" s="56">
        <f>Sheet1!C134</f>
        <v>28.4</v>
      </c>
      <c r="D119" s="80">
        <v>100</v>
      </c>
      <c r="E119" s="80">
        <v>10</v>
      </c>
      <c r="F119" s="81">
        <v>30</v>
      </c>
    </row>
    <row r="120" spans="1:7" ht="15.75" x14ac:dyDescent="0.25">
      <c r="A120" s="58" t="s">
        <v>28</v>
      </c>
      <c r="B120" s="56">
        <f>Sheet1!B135</f>
        <v>24.5</v>
      </c>
      <c r="C120" s="56">
        <f>Sheet1!C135</f>
        <v>29.4</v>
      </c>
      <c r="D120" s="80">
        <v>100</v>
      </c>
      <c r="E120" s="80">
        <v>10</v>
      </c>
      <c r="F120" s="81">
        <v>30</v>
      </c>
    </row>
    <row r="121" spans="1:7" ht="15.75" x14ac:dyDescent="0.25">
      <c r="A121" s="58" t="s">
        <v>29</v>
      </c>
      <c r="B121" s="56">
        <f>Sheet1!B136</f>
        <v>25.5</v>
      </c>
      <c r="C121" s="56">
        <f>Sheet1!C136</f>
        <v>30.4</v>
      </c>
    </row>
    <row r="122" spans="1:7" ht="15.75" x14ac:dyDescent="0.25">
      <c r="A122" s="58" t="s">
        <v>30</v>
      </c>
      <c r="B122" s="56">
        <f>Sheet1!B137</f>
        <v>26.5</v>
      </c>
      <c r="C122" s="56">
        <f>Sheet1!C137</f>
        <v>1.5</v>
      </c>
    </row>
    <row r="123" spans="1:7" ht="15.75" x14ac:dyDescent="0.25">
      <c r="A123" s="58" t="s">
        <v>31</v>
      </c>
      <c r="B123" s="56">
        <f>Sheet1!B138</f>
        <v>27.5</v>
      </c>
      <c r="C123" s="56">
        <f>Sheet1!C138</f>
        <v>2.5</v>
      </c>
    </row>
    <row r="124" spans="1:7" ht="15.75" x14ac:dyDescent="0.25">
      <c r="A124" s="58" t="s">
        <v>32</v>
      </c>
      <c r="B124" s="56">
        <f>Sheet1!B139</f>
        <v>28.5</v>
      </c>
      <c r="C124" s="56">
        <f>Sheet1!C139</f>
        <v>3.5</v>
      </c>
    </row>
    <row r="125" spans="1:7" ht="15.75" x14ac:dyDescent="0.25">
      <c r="A125" s="58" t="s">
        <v>26</v>
      </c>
      <c r="B125" s="56">
        <f>Sheet1!B140</f>
        <v>29.5</v>
      </c>
      <c r="C125" s="56">
        <f>Sheet1!C140</f>
        <v>4.5</v>
      </c>
    </row>
    <row r="126" spans="1:7" ht="15.75" x14ac:dyDescent="0.25">
      <c r="A126" s="58" t="s">
        <v>27</v>
      </c>
      <c r="B126" s="56">
        <f>Sheet1!B141</f>
        <v>30.5</v>
      </c>
      <c r="C126" s="56">
        <f>Sheet1!C141</f>
        <v>5.5</v>
      </c>
    </row>
    <row r="127" spans="1:7" ht="15.75" x14ac:dyDescent="0.25">
      <c r="A127" s="58" t="s">
        <v>28</v>
      </c>
      <c r="B127" s="56">
        <f>Sheet1!B142</f>
        <v>31.5</v>
      </c>
      <c r="C127" s="56">
        <f>Sheet1!C142</f>
        <v>6.5</v>
      </c>
    </row>
    <row r="128" spans="1:7" ht="15.75" x14ac:dyDescent="0.25">
      <c r="A128" s="58" t="s">
        <v>29</v>
      </c>
      <c r="B128" s="56">
        <f>Sheet1!B143</f>
        <v>1.6</v>
      </c>
      <c r="C128" s="56">
        <f>Sheet1!C143</f>
        <v>7.5</v>
      </c>
    </row>
    <row r="129" spans="1:3" ht="15.75" x14ac:dyDescent="0.25">
      <c r="A129" s="58" t="s">
        <v>30</v>
      </c>
      <c r="B129" s="56">
        <f>Sheet1!B144</f>
        <v>2.6</v>
      </c>
      <c r="C129" s="56">
        <f>Sheet1!C144</f>
        <v>8.5</v>
      </c>
    </row>
    <row r="130" spans="1:3" ht="15.75" x14ac:dyDescent="0.25">
      <c r="A130" s="58" t="s">
        <v>31</v>
      </c>
      <c r="B130" s="56">
        <f>Sheet1!B145</f>
        <v>3.6</v>
      </c>
      <c r="C130" s="56">
        <f>Sheet1!C145</f>
        <v>9.5</v>
      </c>
    </row>
    <row r="131" spans="1:3" ht="15.75" x14ac:dyDescent="0.25">
      <c r="A131" s="58" t="s">
        <v>32</v>
      </c>
      <c r="B131" s="56">
        <f>Sheet1!B146</f>
        <v>4.5999999999999996</v>
      </c>
      <c r="C131" s="56">
        <f>Sheet1!C146</f>
        <v>10.5</v>
      </c>
    </row>
    <row r="132" spans="1:3" ht="15.75" x14ac:dyDescent="0.25">
      <c r="A132" s="58" t="s">
        <v>26</v>
      </c>
      <c r="B132" s="56">
        <f>Sheet1!B147</f>
        <v>5.6</v>
      </c>
      <c r="C132" s="56">
        <f>Sheet1!C147</f>
        <v>11.5</v>
      </c>
    </row>
    <row r="133" spans="1:3" ht="15.75" x14ac:dyDescent="0.25">
      <c r="A133" s="58" t="s">
        <v>27</v>
      </c>
      <c r="B133" s="56">
        <f>Sheet1!B148</f>
        <v>6.6</v>
      </c>
      <c r="C133" s="56">
        <f>Sheet1!C148</f>
        <v>12.5</v>
      </c>
    </row>
    <row r="134" spans="1:3" ht="15.75" x14ac:dyDescent="0.25">
      <c r="A134" s="58" t="s">
        <v>28</v>
      </c>
      <c r="B134" s="56">
        <f>Sheet1!B149</f>
        <v>7.6</v>
      </c>
      <c r="C134" s="56">
        <f>Sheet1!C149</f>
        <v>13.5</v>
      </c>
    </row>
    <row r="135" spans="1:3" ht="15.75" x14ac:dyDescent="0.25">
      <c r="A135" s="58" t="s">
        <v>29</v>
      </c>
      <c r="B135" s="56">
        <f>Sheet1!B150</f>
        <v>8.6</v>
      </c>
      <c r="C135" s="56">
        <f>Sheet1!C150</f>
        <v>14.5</v>
      </c>
    </row>
    <row r="136" spans="1:3" ht="15.75" x14ac:dyDescent="0.25">
      <c r="A136" s="58" t="s">
        <v>30</v>
      </c>
      <c r="B136" s="56">
        <f>Sheet1!B151</f>
        <v>9.6</v>
      </c>
      <c r="C136" s="56">
        <f>Sheet1!C151</f>
        <v>15.5</v>
      </c>
    </row>
    <row r="137" spans="1:3" ht="15.75" x14ac:dyDescent="0.25">
      <c r="A137" s="58" t="s">
        <v>31</v>
      </c>
      <c r="B137" s="56">
        <f>Sheet1!B152</f>
        <v>10.6</v>
      </c>
      <c r="C137" s="56">
        <f>Sheet1!C152</f>
        <v>16.5</v>
      </c>
    </row>
    <row r="138" spans="1:3" ht="15.75" x14ac:dyDescent="0.25">
      <c r="A138" s="58" t="s">
        <v>32</v>
      </c>
      <c r="B138" s="56">
        <f>Sheet1!B153</f>
        <v>11.6</v>
      </c>
      <c r="C138" s="56">
        <f>Sheet1!C153</f>
        <v>17.5</v>
      </c>
    </row>
    <row r="139" spans="1:3" ht="15.75" x14ac:dyDescent="0.25">
      <c r="A139" s="58" t="s">
        <v>26</v>
      </c>
      <c r="B139" s="56">
        <f>Sheet1!B154</f>
        <v>12.6</v>
      </c>
      <c r="C139" s="56">
        <f>Sheet1!C154</f>
        <v>18.5</v>
      </c>
    </row>
    <row r="140" spans="1:3" ht="15.75" x14ac:dyDescent="0.25">
      <c r="A140" s="58" t="s">
        <v>27</v>
      </c>
      <c r="B140" s="56">
        <f>Sheet1!B155</f>
        <v>13.6</v>
      </c>
      <c r="C140" s="56">
        <f>Sheet1!C155</f>
        <v>19.5</v>
      </c>
    </row>
    <row r="141" spans="1:3" ht="15.75" x14ac:dyDescent="0.25">
      <c r="A141" s="58" t="s">
        <v>28</v>
      </c>
      <c r="B141" s="56">
        <f>Sheet1!B156</f>
        <v>14.6</v>
      </c>
      <c r="C141" s="56">
        <f>Sheet1!C156</f>
        <v>20.5</v>
      </c>
    </row>
    <row r="142" spans="1:3" ht="15.75" x14ac:dyDescent="0.25">
      <c r="A142" s="58" t="s">
        <v>29</v>
      </c>
      <c r="B142" s="56">
        <f>Sheet1!B157</f>
        <v>15.6</v>
      </c>
      <c r="C142" s="56">
        <f>Sheet1!C157</f>
        <v>21.5</v>
      </c>
    </row>
    <row r="143" spans="1:3" ht="15.75" x14ac:dyDescent="0.25">
      <c r="A143" s="58" t="s">
        <v>30</v>
      </c>
      <c r="B143" s="56">
        <f>Sheet1!B158</f>
        <v>16.600000000000001</v>
      </c>
      <c r="C143" s="56">
        <f>Sheet1!C158</f>
        <v>22.5</v>
      </c>
    </row>
    <row r="144" spans="1:3" ht="15.75" x14ac:dyDescent="0.25">
      <c r="A144" s="58" t="s">
        <v>31</v>
      </c>
      <c r="B144" s="56">
        <f>Sheet1!B159</f>
        <v>17.600000000000001</v>
      </c>
      <c r="C144" s="56">
        <f>Sheet1!C159</f>
        <v>23.5</v>
      </c>
    </row>
    <row r="145" spans="1:3" ht="15.75" x14ac:dyDescent="0.25">
      <c r="A145" s="58" t="s">
        <v>32</v>
      </c>
      <c r="B145" s="56">
        <f>Sheet1!B160</f>
        <v>18.600000000000001</v>
      </c>
      <c r="C145" s="56">
        <f>Sheet1!C160</f>
        <v>24.5</v>
      </c>
    </row>
    <row r="146" spans="1:3" ht="15.75" x14ac:dyDescent="0.25">
      <c r="A146" s="58" t="s">
        <v>26</v>
      </c>
      <c r="B146" s="56">
        <f>Sheet1!B161</f>
        <v>19.600000000000001</v>
      </c>
      <c r="C146" s="56">
        <f>Sheet1!C161</f>
        <v>25.5</v>
      </c>
    </row>
    <row r="147" spans="1:3" ht="15.75" x14ac:dyDescent="0.25">
      <c r="A147" s="58" t="s">
        <v>27</v>
      </c>
      <c r="B147" s="56">
        <f>Sheet1!B162</f>
        <v>20.6</v>
      </c>
      <c r="C147" s="56">
        <f>Sheet1!C162</f>
        <v>26.5</v>
      </c>
    </row>
    <row r="148" spans="1:3" ht="15.75" x14ac:dyDescent="0.25">
      <c r="A148" s="58" t="s">
        <v>28</v>
      </c>
      <c r="B148" s="56">
        <f>Sheet1!B163</f>
        <v>21.6</v>
      </c>
      <c r="C148" s="56">
        <f>Sheet1!C163</f>
        <v>27.5</v>
      </c>
    </row>
    <row r="149" spans="1:3" ht="15.75" x14ac:dyDescent="0.25">
      <c r="A149" s="58" t="s">
        <v>29</v>
      </c>
      <c r="B149" s="56">
        <f>Sheet1!B164</f>
        <v>22.6</v>
      </c>
      <c r="C149" s="56">
        <f>Sheet1!C164</f>
        <v>28.5</v>
      </c>
    </row>
    <row r="150" spans="1:3" ht="15.75" x14ac:dyDescent="0.25">
      <c r="A150" s="58" t="s">
        <v>30</v>
      </c>
      <c r="B150" s="56">
        <f>Sheet1!B165</f>
        <v>23.6</v>
      </c>
      <c r="C150" s="56">
        <f>Sheet1!C165</f>
        <v>29.5</v>
      </c>
    </row>
    <row r="151" spans="1:3" ht="15.75" x14ac:dyDescent="0.25">
      <c r="A151" s="58" t="s">
        <v>31</v>
      </c>
      <c r="B151" s="56">
        <f>Sheet1!B166</f>
        <v>24.6</v>
      </c>
      <c r="C151" s="56">
        <f>Sheet1!C166</f>
        <v>0</v>
      </c>
    </row>
    <row r="152" spans="1:3" ht="15.75" x14ac:dyDescent="0.25">
      <c r="A152" s="58" t="s">
        <v>32</v>
      </c>
      <c r="B152" s="56">
        <f>Sheet1!B167</f>
        <v>25.6</v>
      </c>
      <c r="C152" s="56">
        <f>Sheet1!C167</f>
        <v>0</v>
      </c>
    </row>
    <row r="153" spans="1:3" ht="15.75" x14ac:dyDescent="0.25">
      <c r="A153" s="58" t="s">
        <v>26</v>
      </c>
      <c r="B153" s="56">
        <f>Sheet1!B168</f>
        <v>26.6</v>
      </c>
      <c r="C153" s="56">
        <f>Sheet1!C168</f>
        <v>0</v>
      </c>
    </row>
    <row r="154" spans="1:3" ht="15.75" x14ac:dyDescent="0.25">
      <c r="A154" s="58" t="s">
        <v>27</v>
      </c>
      <c r="B154" s="56">
        <f>Sheet1!B169</f>
        <v>27.6</v>
      </c>
      <c r="C154" s="56">
        <f>Sheet1!C169</f>
        <v>0</v>
      </c>
    </row>
    <row r="155" spans="1:3" ht="15.75" x14ac:dyDescent="0.25">
      <c r="A155" s="58" t="s">
        <v>28</v>
      </c>
      <c r="B155" s="56">
        <f>Sheet1!B170</f>
        <v>28.6</v>
      </c>
      <c r="C155" s="56">
        <f>Sheet1!C170</f>
        <v>0</v>
      </c>
    </row>
    <row r="156" spans="1:3" ht="15.75" x14ac:dyDescent="0.25">
      <c r="A156" s="58" t="s">
        <v>29</v>
      </c>
      <c r="B156" s="56">
        <f>Sheet1!B171</f>
        <v>29.6</v>
      </c>
      <c r="C156" s="56">
        <f>Sheet1!C171</f>
        <v>0</v>
      </c>
    </row>
    <row r="157" spans="1:3" ht="15.75" x14ac:dyDescent="0.25">
      <c r="A157" s="58" t="s">
        <v>30</v>
      </c>
      <c r="B157" s="56">
        <f>Sheet1!B172</f>
        <v>30.6</v>
      </c>
      <c r="C157" s="56">
        <f>Sheet1!C172</f>
        <v>0</v>
      </c>
    </row>
    <row r="158" spans="1:3" ht="15.75" x14ac:dyDescent="0.25">
      <c r="A158" s="58" t="s">
        <v>31</v>
      </c>
      <c r="B158" s="56">
        <f>Sheet1!B173</f>
        <v>0</v>
      </c>
      <c r="C158" s="56">
        <f>Sheet1!C173</f>
        <v>0</v>
      </c>
    </row>
    <row r="159" spans="1:3" ht="15.75" x14ac:dyDescent="0.25">
      <c r="A159" s="58" t="s">
        <v>32</v>
      </c>
      <c r="B159" s="56">
        <f>Sheet1!B174</f>
        <v>0</v>
      </c>
      <c r="C159" s="56">
        <f>Sheet1!C174</f>
        <v>0</v>
      </c>
    </row>
    <row r="160" spans="1:3" ht="15.75" x14ac:dyDescent="0.25">
      <c r="A160" s="58" t="s">
        <v>26</v>
      </c>
      <c r="B160" s="56">
        <f>Sheet1!B175</f>
        <v>0</v>
      </c>
      <c r="C160" s="56">
        <f>Sheet1!C175</f>
        <v>0</v>
      </c>
    </row>
    <row r="161" spans="1:3" ht="15.75" x14ac:dyDescent="0.25">
      <c r="A161" s="58" t="s">
        <v>27</v>
      </c>
      <c r="B161" s="56">
        <f>Sheet1!B176</f>
        <v>0</v>
      </c>
      <c r="C161" s="56">
        <f>Sheet1!C176</f>
        <v>0</v>
      </c>
    </row>
    <row r="162" spans="1:3" ht="15.75" x14ac:dyDescent="0.25">
      <c r="A162" s="58" t="s">
        <v>28</v>
      </c>
      <c r="B162" s="56">
        <f>Sheet1!B177</f>
        <v>0</v>
      </c>
      <c r="C162" s="56">
        <f>Sheet1!C177</f>
        <v>0</v>
      </c>
    </row>
    <row r="163" spans="1:3" ht="15.75" x14ac:dyDescent="0.25">
      <c r="A163" s="58" t="s">
        <v>29</v>
      </c>
      <c r="B163" s="56">
        <f>Sheet1!B178</f>
        <v>0</v>
      </c>
      <c r="C163" s="56">
        <f>Sheet1!C178</f>
        <v>0</v>
      </c>
    </row>
    <row r="164" spans="1:3" ht="15.75" x14ac:dyDescent="0.25">
      <c r="A164" s="58" t="s">
        <v>30</v>
      </c>
      <c r="B164" s="56">
        <f>Sheet1!B179</f>
        <v>0</v>
      </c>
      <c r="C164" s="56">
        <f>Sheet1!C179</f>
        <v>0</v>
      </c>
    </row>
    <row r="165" spans="1:3" ht="15.75" x14ac:dyDescent="0.25">
      <c r="A165" s="58" t="s">
        <v>31</v>
      </c>
      <c r="B165" s="56">
        <f>Sheet1!B180</f>
        <v>0</v>
      </c>
      <c r="C165" s="56">
        <f>Sheet1!C180</f>
        <v>0</v>
      </c>
    </row>
    <row r="166" spans="1:3" ht="15.75" x14ac:dyDescent="0.25">
      <c r="A166" s="58" t="s">
        <v>32</v>
      </c>
      <c r="B166" s="56">
        <f>Sheet1!B181</f>
        <v>0</v>
      </c>
      <c r="C166" s="56">
        <f>Sheet1!C181</f>
        <v>0</v>
      </c>
    </row>
    <row r="167" spans="1:3" ht="15.75" x14ac:dyDescent="0.25">
      <c r="A167" s="58" t="s">
        <v>26</v>
      </c>
      <c r="B167" s="56">
        <f>Sheet1!B182</f>
        <v>0</v>
      </c>
      <c r="C167" s="56">
        <f>Sheet1!C182</f>
        <v>0</v>
      </c>
    </row>
    <row r="168" spans="1:3" ht="15.75" x14ac:dyDescent="0.25">
      <c r="A168" s="58" t="s">
        <v>27</v>
      </c>
      <c r="B168" s="56">
        <f>Sheet1!B183</f>
        <v>0</v>
      </c>
      <c r="C168" s="56">
        <f>Sheet1!C183</f>
        <v>0</v>
      </c>
    </row>
    <row r="169" spans="1:3" ht="15.75" x14ac:dyDescent="0.25">
      <c r="A169" s="58" t="s">
        <v>28</v>
      </c>
      <c r="B169" s="56">
        <f>Sheet1!B184</f>
        <v>0</v>
      </c>
      <c r="C169" s="56">
        <f>Sheet1!C184</f>
        <v>0</v>
      </c>
    </row>
    <row r="170" spans="1:3" ht="15.75" x14ac:dyDescent="0.25">
      <c r="A170" s="58" t="s">
        <v>29</v>
      </c>
      <c r="B170" s="56">
        <f>Sheet1!B185</f>
        <v>0</v>
      </c>
      <c r="C170" s="56">
        <f>Sheet1!C185</f>
        <v>0</v>
      </c>
    </row>
    <row r="171" spans="1:3" ht="15.75" x14ac:dyDescent="0.25">
      <c r="A171" s="58" t="s">
        <v>30</v>
      </c>
      <c r="B171" s="56">
        <f>Sheet1!B186</f>
        <v>0</v>
      </c>
      <c r="C171" s="56">
        <f>Sheet1!C186</f>
        <v>0</v>
      </c>
    </row>
    <row r="172" spans="1:3" ht="15.75" x14ac:dyDescent="0.25">
      <c r="A172" s="58" t="s">
        <v>31</v>
      </c>
      <c r="B172" s="56">
        <f>Sheet1!B187</f>
        <v>0</v>
      </c>
      <c r="C172" s="56">
        <f>Sheet1!C187</f>
        <v>0</v>
      </c>
    </row>
    <row r="173" spans="1:3" ht="15.75" x14ac:dyDescent="0.25">
      <c r="A173" s="58" t="s">
        <v>32</v>
      </c>
      <c r="B173" s="56">
        <f>Sheet1!B188</f>
        <v>0</v>
      </c>
      <c r="C173" s="56">
        <f>Sheet1!C188</f>
        <v>0</v>
      </c>
    </row>
    <row r="174" spans="1:3" ht="15.75" x14ac:dyDescent="0.25">
      <c r="A174" s="58" t="s">
        <v>26</v>
      </c>
      <c r="B174" s="56">
        <f>Sheet1!B189</f>
        <v>0</v>
      </c>
      <c r="C174" s="56">
        <f>Sheet1!C189</f>
        <v>0</v>
      </c>
    </row>
    <row r="175" spans="1:3" ht="15.75" x14ac:dyDescent="0.25">
      <c r="A175" s="58" t="s">
        <v>27</v>
      </c>
      <c r="B175" s="56">
        <f>Sheet1!B190</f>
        <v>0</v>
      </c>
      <c r="C175" s="56">
        <f>Sheet1!C190</f>
        <v>0</v>
      </c>
    </row>
    <row r="176" spans="1:3" ht="15.75" x14ac:dyDescent="0.25">
      <c r="A176" s="58" t="s">
        <v>28</v>
      </c>
      <c r="B176" s="56">
        <f>Sheet1!B191</f>
        <v>0</v>
      </c>
      <c r="C176" s="56">
        <f>Sheet1!C191</f>
        <v>0</v>
      </c>
    </row>
    <row r="177" spans="1:3" ht="15.75" x14ac:dyDescent="0.25">
      <c r="A177" s="58" t="s">
        <v>29</v>
      </c>
      <c r="B177" s="56">
        <f>Sheet1!B192</f>
        <v>0</v>
      </c>
      <c r="C177" s="56">
        <f>Sheet1!C192</f>
        <v>0</v>
      </c>
    </row>
    <row r="178" spans="1:3" ht="15.75" x14ac:dyDescent="0.25">
      <c r="A178" s="58" t="s">
        <v>30</v>
      </c>
      <c r="B178" s="56">
        <f>Sheet1!B193</f>
        <v>0</v>
      </c>
      <c r="C178" s="56">
        <f>Sheet1!C193</f>
        <v>0</v>
      </c>
    </row>
    <row r="179" spans="1:3" ht="15.75" x14ac:dyDescent="0.25">
      <c r="A179" s="58" t="s">
        <v>31</v>
      </c>
      <c r="B179" s="56">
        <f>Sheet1!B194</f>
        <v>0</v>
      </c>
      <c r="C179" s="56">
        <f>Sheet1!C194</f>
        <v>0</v>
      </c>
    </row>
    <row r="180" spans="1:3" ht="15.75" x14ac:dyDescent="0.25">
      <c r="A180" s="58" t="s">
        <v>32</v>
      </c>
      <c r="B180" s="56">
        <f>Sheet1!B195</f>
        <v>0</v>
      </c>
      <c r="C180" s="56">
        <f>Sheet1!C195</f>
        <v>0</v>
      </c>
    </row>
    <row r="181" spans="1:3" ht="15.75" x14ac:dyDescent="0.25">
      <c r="A181" s="58" t="s">
        <v>26</v>
      </c>
      <c r="B181" s="56">
        <f>Sheet1!B196</f>
        <v>0</v>
      </c>
      <c r="C181" s="56">
        <f>Sheet1!C196</f>
        <v>0</v>
      </c>
    </row>
    <row r="182" spans="1:3" ht="15.75" x14ac:dyDescent="0.25">
      <c r="A182" s="58" t="s">
        <v>27</v>
      </c>
      <c r="B182" s="56">
        <f>Sheet1!B197</f>
        <v>0</v>
      </c>
      <c r="C182" s="56">
        <f>Sheet1!C197</f>
        <v>0</v>
      </c>
    </row>
    <row r="183" spans="1:3" ht="15.75" x14ac:dyDescent="0.25">
      <c r="A183" s="58" t="s">
        <v>28</v>
      </c>
      <c r="B183" s="56">
        <f>Sheet1!B198</f>
        <v>0</v>
      </c>
      <c r="C183" s="56">
        <f>Sheet1!C198</f>
        <v>0</v>
      </c>
    </row>
    <row r="184" spans="1:3" ht="15.75" x14ac:dyDescent="0.25">
      <c r="A184" s="58" t="s">
        <v>29</v>
      </c>
      <c r="B184" s="56">
        <f>Sheet1!B199</f>
        <v>0</v>
      </c>
      <c r="C184" s="56">
        <f>Sheet1!C199</f>
        <v>0</v>
      </c>
    </row>
    <row r="185" spans="1:3" ht="15.75" x14ac:dyDescent="0.25">
      <c r="A185" s="58" t="s">
        <v>30</v>
      </c>
      <c r="B185" s="56">
        <f>Sheet1!B200</f>
        <v>0</v>
      </c>
      <c r="C185" s="56">
        <f>Sheet1!C200</f>
        <v>0</v>
      </c>
    </row>
    <row r="186" spans="1:3" ht="15.75" x14ac:dyDescent="0.25">
      <c r="A186" s="58" t="s">
        <v>31</v>
      </c>
      <c r="B186" s="56">
        <f>Sheet1!B201</f>
        <v>0</v>
      </c>
      <c r="C186" s="56">
        <f>Sheet1!C201</f>
        <v>0</v>
      </c>
    </row>
    <row r="187" spans="1:3" ht="15.75" x14ac:dyDescent="0.25">
      <c r="A187" s="58" t="s">
        <v>32</v>
      </c>
      <c r="B187" s="56">
        <f>Sheet1!B202</f>
        <v>0</v>
      </c>
      <c r="C187" s="56">
        <f>Sheet1!C202</f>
        <v>0</v>
      </c>
    </row>
    <row r="188" spans="1:3" ht="15.75" x14ac:dyDescent="0.25">
      <c r="A188" s="58" t="s">
        <v>26</v>
      </c>
      <c r="B188" s="56">
        <f>Sheet1!B203</f>
        <v>0</v>
      </c>
      <c r="C188" s="56">
        <f>Sheet1!C203</f>
        <v>0</v>
      </c>
    </row>
    <row r="189" spans="1:3" ht="15.75" x14ac:dyDescent="0.25">
      <c r="A189" s="58" t="s">
        <v>27</v>
      </c>
      <c r="B189" s="56">
        <f>Sheet1!B204</f>
        <v>0</v>
      </c>
      <c r="C189" s="56">
        <f>Sheet1!C204</f>
        <v>0</v>
      </c>
    </row>
    <row r="190" spans="1:3" ht="15.75" x14ac:dyDescent="0.25">
      <c r="A190" s="58" t="s">
        <v>28</v>
      </c>
      <c r="B190" s="56">
        <f>Sheet1!B205</f>
        <v>0</v>
      </c>
      <c r="C190" s="56">
        <f>Sheet1!C205</f>
        <v>0</v>
      </c>
    </row>
    <row r="191" spans="1:3" ht="15.75" x14ac:dyDescent="0.25">
      <c r="A191" s="58" t="s">
        <v>29</v>
      </c>
      <c r="B191" s="56">
        <f>Sheet1!B206</f>
        <v>0</v>
      </c>
      <c r="C191" s="56">
        <f>Sheet1!C206</f>
        <v>0</v>
      </c>
    </row>
    <row r="192" spans="1:3" ht="15.75" x14ac:dyDescent="0.25">
      <c r="A192" s="58" t="s">
        <v>30</v>
      </c>
      <c r="B192" s="56">
        <f>Sheet1!B207</f>
        <v>0</v>
      </c>
      <c r="C192" s="56">
        <f>Sheet1!C207</f>
        <v>0</v>
      </c>
    </row>
    <row r="193" spans="1:3" ht="15.75" x14ac:dyDescent="0.25">
      <c r="A193" s="58" t="s">
        <v>31</v>
      </c>
      <c r="B193" s="56">
        <f>Sheet1!B208</f>
        <v>0</v>
      </c>
      <c r="C193" s="56">
        <f>Sheet1!C208</f>
        <v>0</v>
      </c>
    </row>
    <row r="194" spans="1:3" ht="15.75" x14ac:dyDescent="0.25">
      <c r="A194" s="58" t="s">
        <v>32</v>
      </c>
      <c r="B194" s="56">
        <f>Sheet1!B209</f>
        <v>0</v>
      </c>
      <c r="C194" s="56">
        <f>Sheet1!C209</f>
        <v>0</v>
      </c>
    </row>
  </sheetData>
  <mergeCells count="1">
    <mergeCell ref="B4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G3" sqref="G3"/>
    </sheetView>
  </sheetViews>
  <sheetFormatPr defaultRowHeight="15" x14ac:dyDescent="0.25"/>
  <cols>
    <col min="1" max="1" width="11.5703125" bestFit="1" customWidth="1"/>
    <col min="5" max="5" width="17.85546875" bestFit="1" customWidth="1"/>
  </cols>
  <sheetData>
    <row r="1" spans="1:10" x14ac:dyDescent="0.25">
      <c r="A1" s="25"/>
      <c r="B1" s="10"/>
      <c r="C1" s="25" t="s">
        <v>24</v>
      </c>
      <c r="D1" s="25" t="s">
        <v>25</v>
      </c>
    </row>
    <row r="2" spans="1:10" x14ac:dyDescent="0.25">
      <c r="A2" s="25" t="s">
        <v>56</v>
      </c>
      <c r="B2" s="12">
        <v>50000</v>
      </c>
      <c r="C2" s="25">
        <v>31.3</v>
      </c>
      <c r="D2" s="25">
        <v>4.3</v>
      </c>
      <c r="F2" s="31"/>
      <c r="G2" s="31" t="s">
        <v>23</v>
      </c>
      <c r="I2" s="31"/>
      <c r="J2" s="31"/>
    </row>
    <row r="3" spans="1:10" x14ac:dyDescent="0.25">
      <c r="A3" t="s">
        <v>35</v>
      </c>
      <c r="B3" s="98" t="s">
        <v>33</v>
      </c>
      <c r="C3" s="98"/>
      <c r="D3" s="25" t="s">
        <v>34</v>
      </c>
      <c r="E3" s="86" t="s">
        <v>34</v>
      </c>
      <c r="F3" s="31"/>
      <c r="G3" s="31">
        <f>SUM(D5:D100)</f>
        <v>51500</v>
      </c>
      <c r="I3" s="31"/>
      <c r="J3" s="31"/>
    </row>
    <row r="4" spans="1:10" x14ac:dyDescent="0.25">
      <c r="B4" s="25" t="s">
        <v>24</v>
      </c>
      <c r="C4" s="25" t="s">
        <v>25</v>
      </c>
      <c r="D4" s="25">
        <v>50000</v>
      </c>
      <c r="E4" s="86" t="s">
        <v>75</v>
      </c>
    </row>
    <row r="5" spans="1:10" x14ac:dyDescent="0.25">
      <c r="A5" t="s">
        <v>31</v>
      </c>
      <c r="B5">
        <v>1.4</v>
      </c>
      <c r="C5">
        <v>5.3</v>
      </c>
    </row>
    <row r="6" spans="1:10" x14ac:dyDescent="0.25">
      <c r="A6" t="s">
        <v>32</v>
      </c>
      <c r="B6">
        <f>Sheet1!B76</f>
        <v>2.4</v>
      </c>
      <c r="C6">
        <f>Sheet1!C76</f>
        <v>6.3</v>
      </c>
    </row>
    <row r="7" spans="1:10" x14ac:dyDescent="0.25">
      <c r="A7" t="s">
        <v>26</v>
      </c>
      <c r="B7">
        <f>Sheet1!B77</f>
        <v>3.4</v>
      </c>
      <c r="C7">
        <f>Sheet1!C77</f>
        <v>7.3</v>
      </c>
      <c r="D7">
        <v>3000</v>
      </c>
    </row>
    <row r="8" spans="1:10" x14ac:dyDescent="0.25">
      <c r="A8" t="s">
        <v>27</v>
      </c>
      <c r="B8">
        <f>Sheet1!B78</f>
        <v>4.4000000000000004</v>
      </c>
      <c r="C8">
        <f>Sheet1!C78</f>
        <v>8.3000000000000007</v>
      </c>
    </row>
    <row r="9" spans="1:10" x14ac:dyDescent="0.25">
      <c r="A9" t="s">
        <v>28</v>
      </c>
      <c r="B9">
        <f>Sheet1!B79</f>
        <v>5.4</v>
      </c>
      <c r="C9">
        <f>Sheet1!C79</f>
        <v>9.3000000000000007</v>
      </c>
    </row>
    <row r="10" spans="1:10" x14ac:dyDescent="0.25">
      <c r="A10" t="s">
        <v>29</v>
      </c>
      <c r="B10">
        <f>Sheet1!B80</f>
        <v>6.4</v>
      </c>
      <c r="C10">
        <f>Sheet1!C80</f>
        <v>10.3</v>
      </c>
    </row>
    <row r="11" spans="1:10" x14ac:dyDescent="0.25">
      <c r="A11" t="s">
        <v>30</v>
      </c>
      <c r="B11">
        <f>Sheet1!B81</f>
        <v>7.4</v>
      </c>
      <c r="C11">
        <f>Sheet1!C81</f>
        <v>11.3</v>
      </c>
      <c r="D11">
        <v>4000</v>
      </c>
    </row>
    <row r="12" spans="1:10" x14ac:dyDescent="0.25">
      <c r="A12" t="s">
        <v>31</v>
      </c>
      <c r="B12">
        <f>Sheet1!B82</f>
        <v>8.4</v>
      </c>
      <c r="C12">
        <f>Sheet1!C82</f>
        <v>12.3</v>
      </c>
    </row>
    <row r="13" spans="1:10" x14ac:dyDescent="0.25">
      <c r="A13" t="s">
        <v>32</v>
      </c>
      <c r="B13">
        <f>Sheet1!B83</f>
        <v>9.4</v>
      </c>
      <c r="C13">
        <f>Sheet1!C83</f>
        <v>13.3</v>
      </c>
    </row>
    <row r="14" spans="1:10" x14ac:dyDescent="0.25">
      <c r="A14" t="s">
        <v>26</v>
      </c>
      <c r="B14">
        <f>Sheet1!B84</f>
        <v>10.4</v>
      </c>
      <c r="C14">
        <f>Sheet1!C84</f>
        <v>14.3</v>
      </c>
    </row>
    <row r="15" spans="1:10" x14ac:dyDescent="0.25">
      <c r="A15" t="s">
        <v>27</v>
      </c>
      <c r="B15">
        <f>Sheet1!B85</f>
        <v>11.4</v>
      </c>
      <c r="C15">
        <f>Sheet1!C85</f>
        <v>15.3</v>
      </c>
      <c r="D15">
        <v>4000</v>
      </c>
    </row>
    <row r="16" spans="1:10" x14ac:dyDescent="0.25">
      <c r="A16" t="s">
        <v>28</v>
      </c>
      <c r="B16">
        <f>Sheet1!B86</f>
        <v>12.4</v>
      </c>
      <c r="C16">
        <f>Sheet1!C86</f>
        <v>16.3</v>
      </c>
    </row>
    <row r="17" spans="1:4" x14ac:dyDescent="0.25">
      <c r="A17" t="s">
        <v>29</v>
      </c>
      <c r="B17">
        <f>Sheet1!B87</f>
        <v>13.4</v>
      </c>
      <c r="C17">
        <f>Sheet1!C87</f>
        <v>17.3</v>
      </c>
    </row>
    <row r="18" spans="1:4" x14ac:dyDescent="0.25">
      <c r="A18" t="s">
        <v>30</v>
      </c>
      <c r="B18">
        <f>Sheet1!B88</f>
        <v>14.4</v>
      </c>
      <c r="C18">
        <f>Sheet1!C88</f>
        <v>18.3</v>
      </c>
    </row>
    <row r="19" spans="1:4" x14ac:dyDescent="0.25">
      <c r="A19" t="s">
        <v>31</v>
      </c>
      <c r="B19">
        <f>Sheet1!B89</f>
        <v>15.4</v>
      </c>
      <c r="C19">
        <f>Sheet1!C89</f>
        <v>19.3</v>
      </c>
    </row>
    <row r="20" spans="1:4" x14ac:dyDescent="0.25">
      <c r="A20" t="s">
        <v>32</v>
      </c>
      <c r="B20">
        <f>Sheet1!B90</f>
        <v>16.399999999999999</v>
      </c>
      <c r="C20">
        <f>Sheet1!C90</f>
        <v>20.3</v>
      </c>
      <c r="D20">
        <v>5000</v>
      </c>
    </row>
    <row r="21" spans="1:4" x14ac:dyDescent="0.25">
      <c r="A21" t="s">
        <v>26</v>
      </c>
      <c r="B21">
        <f>Sheet1!B91</f>
        <v>17.399999999999999</v>
      </c>
      <c r="C21">
        <f>Sheet1!C91</f>
        <v>21.3</v>
      </c>
    </row>
    <row r="22" spans="1:4" x14ac:dyDescent="0.25">
      <c r="A22" t="s">
        <v>27</v>
      </c>
      <c r="B22">
        <f>Sheet1!B92</f>
        <v>18.399999999999999</v>
      </c>
      <c r="C22">
        <f>Sheet1!C92</f>
        <v>22.3</v>
      </c>
    </row>
    <row r="23" spans="1:4" x14ac:dyDescent="0.25">
      <c r="A23" t="s">
        <v>28</v>
      </c>
      <c r="B23">
        <f>Sheet1!B94</f>
        <v>19.399999999999999</v>
      </c>
      <c r="C23">
        <f>Sheet1!C94</f>
        <v>23.3</v>
      </c>
    </row>
    <row r="24" spans="1:4" x14ac:dyDescent="0.25">
      <c r="A24" t="s">
        <v>29</v>
      </c>
      <c r="B24">
        <f>Sheet1!B95</f>
        <v>20.399999999999999</v>
      </c>
      <c r="C24">
        <f>Sheet1!C95</f>
        <v>24.3</v>
      </c>
      <c r="D24">
        <v>35500</v>
      </c>
    </row>
  </sheetData>
  <mergeCells count="1"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cols>
    <col min="1" max="2" width="10.7109375" style="79" bestFit="1" customWidth="1"/>
    <col min="3" max="16384" width="9.140625" style="79"/>
  </cols>
  <sheetData>
    <row r="1" spans="1:2" x14ac:dyDescent="0.25">
      <c r="A1" s="79" t="s">
        <v>70</v>
      </c>
      <c r="B1" s="79" t="s">
        <v>72</v>
      </c>
    </row>
    <row r="2" spans="1:2" x14ac:dyDescent="0.25">
      <c r="A2" s="79" t="s">
        <v>33</v>
      </c>
      <c r="B2" s="79" t="s">
        <v>71</v>
      </c>
    </row>
    <row r="3" spans="1:2" x14ac:dyDescent="0.25">
      <c r="A3" s="82">
        <v>42865</v>
      </c>
      <c r="B3" s="79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Son</vt:lpstr>
      <vt:lpstr>Lang</vt:lpstr>
      <vt:lpstr>Thuy</vt:lpstr>
      <vt:lpstr>KT</vt:lpstr>
      <vt:lpstr>BM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Garo</dc:creator>
  <cp:lastModifiedBy>Windows User</cp:lastModifiedBy>
  <dcterms:created xsi:type="dcterms:W3CDTF">2017-02-13T02:59:57Z</dcterms:created>
  <dcterms:modified xsi:type="dcterms:W3CDTF">2017-05-24T06:37:44Z</dcterms:modified>
</cp:coreProperties>
</file>