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088FF6A0-365F-4A3D-8BF7-3B3EBF36A9DE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Employee Data" sheetId="1" state="hidden" r:id="rId1"/>
    <sheet name="Cost Information" sheetId="2" state="hidden" r:id="rId2"/>
    <sheet name="HR Dashboard" sheetId="4" r:id="rId3"/>
    <sheet name="Pivot Table" sheetId="6" state="hidden" r:id="rId4"/>
  </sheets>
  <definedNames>
    <definedName name="_xlnm._FilterDatabase" localSheetId="0" hidden="1">'Employee Data'!$A$1:$P$45</definedName>
    <definedName name="_xlchart.v1.0" hidden="1">'Cost Information'!$F$11:$F$12</definedName>
    <definedName name="_xlchart.v1.1" hidden="1">'Cost Information'!$G$11:$G$12</definedName>
    <definedName name="_xlchart.v1.2" hidden="1">'Employee Data'!$F$2:$F$45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K3" i="2"/>
  <c r="F7" i="2"/>
  <c r="F5" i="2" s="1"/>
  <c r="G12" i="2"/>
  <c r="K2" i="2" l="1"/>
  <c r="H7" i="2"/>
  <c r="D28" i="2" s="1"/>
  <c r="H5" i="2"/>
  <c r="H2" i="2" l="1"/>
  <c r="D26" i="2" s="1"/>
  <c r="D27" i="2"/>
</calcChain>
</file>

<file path=xl/sharedStrings.xml><?xml version="1.0" encoding="utf-8"?>
<sst xmlns="http://schemas.openxmlformats.org/spreadsheetml/2006/main" count="536" uniqueCount="174">
  <si>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</si>
  <si>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</si>
  <si>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</si>
  <si>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</si>
  <si>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</si>
  <si>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</si>
  <si>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</si>
  <si>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</si>
  <si>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</si>
  <si>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Date of Hire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</si>
  <si>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</si>
  <si>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</si>
  <si>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</si>
  <si>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</si>
  <si>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</si>
  <si>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</si>
  <si>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</si>
  <si>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</si>
  <si>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11/24/1985</t>
  </si>
  <si>
    <t>Female</t>
  </si>
  <si>
    <t>Married</t>
  </si>
  <si>
    <t>US Citizen</t>
  </si>
  <si>
    <t>10/27/2008</t>
  </si>
  <si>
    <t>Admin Offices</t>
  </si>
  <si>
    <t>Accountant I</t>
  </si>
  <si>
    <t>Brandon R. LeBlanc</t>
  </si>
  <si>
    <t>Fully Meets</t>
  </si>
  <si>
    <t xml:space="preserve">LaRotonda, William  </t>
  </si>
  <si>
    <t>4/26/1984</t>
  </si>
  <si>
    <t>Male</t>
  </si>
  <si>
    <t>Divorced</t>
  </si>
  <si>
    <t>Website Banner Ads</t>
  </si>
  <si>
    <t xml:space="preserve">Steans, Tyrone  </t>
  </si>
  <si>
    <t>Single</t>
  </si>
  <si>
    <t>9/29/2014</t>
  </si>
  <si>
    <t>Internet Search</t>
  </si>
  <si>
    <t>Howard, Estelle</t>
  </si>
  <si>
    <t>9/16/1985</t>
  </si>
  <si>
    <t>2/16/2015</t>
  </si>
  <si>
    <t>Administrative Assistant</t>
  </si>
  <si>
    <t>Pay Per Click - Google</t>
  </si>
  <si>
    <t>N/A- too early to review</t>
  </si>
  <si>
    <t xml:space="preserve">Singh, Nan </t>
  </si>
  <si>
    <t>5/19/1988</t>
  </si>
  <si>
    <t>Smith, Leigh Ann</t>
  </si>
  <si>
    <t>6/14/1987</t>
  </si>
  <si>
    <t>9/26/2011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</si>
  <si>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</si>
  <si>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</si>
  <si>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</si>
  <si>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</si>
  <si>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</si>
  <si>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</si>
  <si>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2/21/2011</t>
  </si>
  <si>
    <t>Boutwell, Bonalyn</t>
  </si>
  <si>
    <t>Sr. Accountant</t>
  </si>
  <si>
    <t>90-day meets</t>
  </si>
  <si>
    <t>Foster-Baker, Amy</t>
  </si>
  <si>
    <t>4/16/1979</t>
  </si>
  <si>
    <t>Board of Directors</t>
  </si>
  <si>
    <t>Other</t>
  </si>
  <si>
    <t>King, Janet</t>
  </si>
  <si>
    <t>9/21/1954</t>
  </si>
  <si>
    <t>Executive Office</t>
  </si>
  <si>
    <t>President &amp; CEO</t>
  </si>
  <si>
    <t>Zamora, Jennifer</t>
  </si>
  <si>
    <t>8/30/1979</t>
  </si>
  <si>
    <t>IT/IS</t>
  </si>
  <si>
    <t>CIO</t>
  </si>
  <si>
    <t>Employee Referral</t>
  </si>
  <si>
    <t>Exceptional</t>
  </si>
  <si>
    <t>Becker, Renee</t>
  </si>
  <si>
    <t>Database Administrator</t>
  </si>
  <si>
    <t>Simon Roup</t>
  </si>
  <si>
    <t>Search Engine - Google Bing Yahoo</t>
  </si>
  <si>
    <t>Goble, Taisha</t>
  </si>
  <si>
    <t>10/23/1971</t>
  </si>
  <si>
    <t>Glassdoor</t>
  </si>
  <si>
    <t>Hernandez, Daniff</t>
  </si>
  <si>
    <t>Horton, Jayne</t>
  </si>
  <si>
    <t>2/21/1984</t>
  </si>
  <si>
    <t>3/30/2015</t>
  </si>
  <si>
    <t xml:space="preserve">Johnson, Noelle </t>
  </si>
  <si>
    <t>Murray, Thomas</t>
  </si>
  <si>
    <t>TX</t>
  </si>
  <si>
    <t>Pearson, Randall</t>
  </si>
  <si>
    <t>Petrowsky, Thelma</t>
  </si>
  <si>
    <t>9/16/1984</t>
  </si>
  <si>
    <t xml:space="preserve">Roby, Lori </t>
  </si>
  <si>
    <t>Rogers, Ivan</t>
  </si>
  <si>
    <t>8/26/1986</t>
  </si>
  <si>
    <t>Salter, Jason</t>
  </si>
  <si>
    <t>12/17/1987</t>
  </si>
  <si>
    <t>Vendor Referral</t>
  </si>
  <si>
    <t>Simard, Kramer</t>
  </si>
  <si>
    <t>Zhou, Julia</t>
  </si>
  <si>
    <t>2/24/1979</t>
  </si>
  <si>
    <t>Foss, Jason</t>
  </si>
  <si>
    <t>4/15/2011</t>
  </si>
  <si>
    <t>IT Director</t>
  </si>
  <si>
    <t>Jennifer Zamora</t>
  </si>
  <si>
    <t>Professional Society</t>
  </si>
  <si>
    <t>Roup,Simon</t>
  </si>
  <si>
    <t>1/20/2013</t>
  </si>
  <si>
    <t>IT Manager - DB</t>
  </si>
  <si>
    <t>Ruiz, Ricardo</t>
  </si>
  <si>
    <t>Monroe, Peter</t>
  </si>
  <si>
    <t>2/15/2012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</si>
  <si>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</si>
  <si>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</si>
  <si>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</si>
  <si>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</si>
  <si>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</si>
  <si>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</si>
  <si>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</si>
  <si>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</si>
  <si>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</si>
  <si>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</si>
  <si>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</si>
  <si>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>1/21/2011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</si>
  <si>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</si>
  <si>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</si>
  <si>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</si>
  <si>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</si>
  <si>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</si>
  <si>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</si>
  <si>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</si>
  <si>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</si>
  <si>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</si>
  <si>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</si>
  <si>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</si>
  <si>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Separated</t>
  </si>
  <si>
    <t>Merlos, Carlos</t>
  </si>
  <si>
    <t>6/18/1987</t>
  </si>
  <si>
    <t>Morway, Tanya</t>
  </si>
  <si>
    <t xml:space="preserve">Shepard, Anita </t>
  </si>
  <si>
    <t>4/14/1981</t>
  </si>
  <si>
    <t>9/30/2014</t>
  </si>
  <si>
    <t xml:space="preserve">Tredinnick, Neville </t>
  </si>
  <si>
    <t>Turpin, Jumil</t>
  </si>
  <si>
    <t>3/31/1969</t>
  </si>
  <si>
    <t xml:space="preserve">Ait Sidi, Karthikeyan   </t>
  </si>
  <si>
    <t>Sr. DBA</t>
  </si>
  <si>
    <t>Company Intranet - Partner</t>
  </si>
  <si>
    <t>Internal</t>
  </si>
  <si>
    <t>Newspaper Ad Cost</t>
  </si>
  <si>
    <t>Agency Fee</t>
  </si>
  <si>
    <t>Web job board fee</t>
  </si>
  <si>
    <t>Background check</t>
  </si>
  <si>
    <t>Medical check-up</t>
  </si>
  <si>
    <t>Travel cost</t>
  </si>
  <si>
    <t>Processing cost</t>
  </si>
  <si>
    <t>External hire (cost per employee)</t>
  </si>
  <si>
    <t>External hire Costs</t>
  </si>
  <si>
    <t>Internal hire (cost per employee)</t>
  </si>
  <si>
    <t>IJP Ad Cost</t>
  </si>
  <si>
    <t>Internal hire cost</t>
  </si>
  <si>
    <t>Total referral bonus</t>
  </si>
  <si>
    <t>Calculate the Cost of Hire, Cost of External Hore and Cost of Internal Hire</t>
  </si>
  <si>
    <t>Cost of Hire</t>
  </si>
  <si>
    <t>Cost of External Hire</t>
  </si>
  <si>
    <t>Cost of Internal Hire</t>
  </si>
  <si>
    <t>Total External Hire</t>
  </si>
  <si>
    <t>Total Internal Hire</t>
  </si>
  <si>
    <t>Total hire</t>
  </si>
  <si>
    <t>Total Int Cost</t>
  </si>
  <si>
    <t>Total Ext cost</t>
  </si>
  <si>
    <t>The cost of ext hire is around 2.5 times higher than the int hire it is always preferred to fill an internal vacancy . For each int hiring we are saving around  47,000 per position.</t>
  </si>
  <si>
    <t>Total hire cost</t>
  </si>
  <si>
    <t>Chart info</t>
  </si>
  <si>
    <t>Row Labels</t>
  </si>
  <si>
    <t>Grand Total</t>
  </si>
  <si>
    <t>Count of Employee Number</t>
  </si>
  <si>
    <t>New Hires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</si>
</sst>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0" xfId="0" applyFont="1"/>
    <xf numFmtId="0" fontId="2" fillId="0" borderId="1" xfId="0" applyFont="1" applyBorder="1"/>
    <xf numFmtId="3" fontId="0" fillId="0" borderId="5" xfId="0" applyNumberForma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14" fontId="0" fillId="0" borderId="0" xfId="0" applyNumberFormat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2" fontId="1" fillId="3" borderId="3" xfId="1" applyNumberFormat="1" applyFont="1" applyFill="1" applyBorder="1"/>
    <xf numFmtId="2" fontId="1" fillId="3" borderId="5" xfId="1" applyNumberFormat="1" applyFont="1" applyFill="1" applyBorder="1"/>
    <xf numFmtId="2" fontId="1" fillId="3" borderId="8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Hiring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90-47A1-B10E-4D0483992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90-47A1-B10E-4D0483992D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Information'!$J$2:$J$3</c:f>
              <c:strCache>
                <c:ptCount val="2"/>
                <c:pt idx="0">
                  <c:v>Total External Hire</c:v>
                </c:pt>
                <c:pt idx="1">
                  <c:v>Total Internal Hire</c:v>
                </c:pt>
              </c:strCache>
            </c:strRef>
          </c:cat>
          <c:val>
            <c:numRef>
              <c:f>'Cost Information'!$K$2:$K$3</c:f>
              <c:numCache>
                <c:formatCode>General</c:formatCode>
                <c:ptCount val="2"/>
                <c:pt idx="0">
                  <c:v>36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90-47A1-B10E-4D048399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Cost of Hire</a:t>
            </a:r>
          </a:p>
          <a:p>
            <a:pPr>
              <a:defRPr b="1"/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285298241829361"/>
          <c:y val="0.2021684316691881"/>
          <c:w val="0.73072016682846153"/>
          <c:h val="0.695974444192963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30-45D6-95AE-8A475E5ABC14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 Information'!$C$26:$C$28</c:f>
              <c:strCache>
                <c:ptCount val="3"/>
                <c:pt idx="0">
                  <c:v>Cost of Hire</c:v>
                </c:pt>
                <c:pt idx="1">
                  <c:v>Cost of External Hire</c:v>
                </c:pt>
                <c:pt idx="2">
                  <c:v>Cost of Internal Hire</c:v>
                </c:pt>
              </c:strCache>
            </c:strRef>
          </c:cat>
          <c:val>
            <c:numRef>
              <c:f>'Cost Information'!$D$26:$D$28</c:f>
              <c:numCache>
                <c:formatCode>0.00</c:formatCode>
                <c:ptCount val="3"/>
                <c:pt idx="0">
                  <c:v>67477.272727272721</c:v>
                </c:pt>
                <c:pt idx="1">
                  <c:v>75777.777777777781</c:v>
                </c:pt>
                <c:pt idx="2">
                  <c:v>30125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0-45D6-95AE-8A475E5AB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567951"/>
        <c:axId val="198559311"/>
      </c:barChart>
      <c:catAx>
        <c:axId val="198567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59311"/>
        <c:crosses val="autoZero"/>
        <c:auto val="1"/>
        <c:lblAlgn val="ctr"/>
        <c:lblOffset val="100"/>
        <c:noMultiLvlLbl val="0"/>
      </c:catAx>
      <c:valAx>
        <c:axId val="1985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7951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[HR+Metrics+-+Case+Study+-+Data+and+Problem+Statement.xlsx]Pivot Table!PivotTable1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 Wise Distribuition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Table'!$A$6:$A$9</c:f>
              <c:strCache>
                <c:ptCount val="3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</c:strCache>
            </c:strRef>
          </c:cat>
          <c:val>
            <c:numRef>
              <c:f>'Pivot Table'!$B$6:$B$9</c:f>
              <c:numCache>
                <c:formatCode>General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C-4F37-8BD5-3BBCE7855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503407"/>
        <c:axId val="1989504367"/>
      </c:barChart>
      <c:catAx>
        <c:axId val="1989503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04367"/>
        <c:crosses val="autoZero"/>
        <c:auto val="1"/>
        <c:lblAlgn val="ctr"/>
        <c:lblOffset val="100"/>
        <c:noMultiLvlLbl val="0"/>
      </c:catAx>
      <c:valAx>
        <c:axId val="198950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0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Age Distribution</a:t>
            </a:r>
          </a:p>
          <a:p>
            <a:pPr algn="ctr" rtl="0">
              <a:defRPr b="1"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4C9C6BC-18F1-4AAD-9561-E421EBAF113C}">
          <cx:dataId val="0"/>
          <cx:layoutPr>
            <cx:binning intervalClosed="r" underflow="30" overflow="60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/>
            </a:pPr>
            <a:endPara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/>
            </a:pPr>
            <a:endPara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Gender Distribution</a:t>
            </a:r>
          </a:p>
          <a:p>
            <a:pPr algn="ctr" rtl="0">
              <a:defRPr b="1"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treemap" uniqueId="{C12A1A2E-1E89-4B65-8F3F-50F940923D9C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/>
                </a:pPr>
                <a:endParaRPr lang="en-US" sz="11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="1"/>
          </a:pPr>
          <a:endParaRPr lang="en-US" sz="11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29</xdr:row>
      <xdr:rowOff>76200</xdr:rowOff>
    </xdr:from>
    <xdr:to>
      <xdr:col>9</xdr:col>
      <xdr:colOff>300557</xdr:colOff>
      <xdr:row>31</xdr:row>
      <xdr:rowOff>44506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1">
              <a:extLst>
                <a:ext uri="{FF2B5EF4-FFF2-40B4-BE49-F238E27FC236}">
                  <a16:creationId xmlns:a16="http://schemas.microsoft.com/office/drawing/2014/main" id="{AAC6FAED-96E8-4D60-A84D-B81F4A8C9844}"/>
                </a:ext>
              </a:extLst>
            </xdr:cNvPr>
            <xdr:cNvSpPr txBox="1"/>
          </xdr:nvSpPr>
          <xdr:spPr>
            <a:xfrm>
              <a:off x="617220" y="6126480"/>
              <a:ext cx="6914717" cy="334066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05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Total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costs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related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to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all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external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internal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hires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external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nor/>
                          </m:rPr>
                          <a:rPr lang="en-US" sz="1050" i="1">
                            <a:latin typeface="Cambria Math" panose="02040503050406030204" pitchFamily="18" charset="0"/>
                          </a:rPr>
                          <m:t>internal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sz="1050" i="1">
                            <a:latin typeface="Cambria Math" panose="02040503050406030204" pitchFamily="18" charset="0"/>
                          </a:rPr>
                          <m:t>hires</m:t>
                        </m:r>
                      </m:den>
                    </m:f>
                  </m:oMath>
                </m:oMathPara>
              </a14:m>
              <a:endParaRPr lang="en-IN" sz="105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TextBox 11">
              <a:extLst>
                <a:ext uri="{FF2B5EF4-FFF2-40B4-BE49-F238E27FC236}">
                  <a16:creationId xmlns:a16="http://schemas.microsoft.com/office/drawing/2014/main" id="{AAC6FAED-96E8-4D60-A84D-B81F4A8C9844}"/>
                </a:ext>
              </a:extLst>
            </xdr:cNvPr>
            <xdr:cNvSpPr txBox="1"/>
          </xdr:nvSpPr>
          <xdr:spPr>
            <a:xfrm>
              <a:off x="617220" y="6126480"/>
              <a:ext cx="6914717" cy="334066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IN" sz="1050" i="0">
                  <a:latin typeface="Cambria Math" panose="02040503050406030204" pitchFamily="18" charset="0"/>
                </a:rPr>
                <a:t>=</a:t>
              </a:r>
              <a:r>
                <a:rPr lang="en-US" sz="1050" i="0">
                  <a:latin typeface="Cambria Math" panose="02040503050406030204" pitchFamily="18" charset="0"/>
                </a:rPr>
                <a:t>"Total costs related to all external/internal hires" </a:t>
              </a:r>
              <a:r>
                <a:rPr lang="en-IN" sz="1050" i="0">
                  <a:latin typeface="Cambria Math" panose="02040503050406030204" pitchFamily="18" charset="0"/>
                </a:rPr>
                <a:t>/"Number of external</a:t>
              </a:r>
              <a:r>
                <a:rPr lang="en-US" sz="1050" i="0">
                  <a:latin typeface="Cambria Math" panose="02040503050406030204" pitchFamily="18" charset="0"/>
                </a:rPr>
                <a:t>/internal</a:t>
              </a:r>
              <a:r>
                <a:rPr lang="en-IN" sz="1050" i="0">
                  <a:latin typeface="Cambria Math" panose="02040503050406030204" pitchFamily="18" charset="0"/>
                </a:rPr>
                <a:t> hires" </a:t>
              </a:r>
              <a:endParaRPr lang="en-IN" sz="105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8843</xdr:rowOff>
    </xdr:from>
    <xdr:to>
      <xdr:col>8</xdr:col>
      <xdr:colOff>99060</xdr:colOff>
      <xdr:row>20</xdr:row>
      <xdr:rowOff>157432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B29A4F5-3AAE-F00A-357B-A7968C548B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60" y="1525223"/>
              <a:ext cx="4526280" cy="2526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420460</xdr:colOff>
      <xdr:row>7</xdr:row>
      <xdr:rowOff>15102</xdr:rowOff>
    </xdr:from>
    <xdr:to>
      <xdr:col>15</xdr:col>
      <xdr:colOff>568506</xdr:colOff>
      <xdr:row>20</xdr:row>
      <xdr:rowOff>151174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F8CCFF-1023-4747-A802-D1D55DC12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261257</xdr:colOff>
      <xdr:row>6</xdr:row>
      <xdr:rowOff>179613</xdr:rowOff>
    </xdr:from>
    <xdr:to>
      <xdr:col>23</xdr:col>
      <xdr:colOff>611777</xdr:colOff>
      <xdr:row>20</xdr:row>
      <xdr:rowOff>167638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829E1A1-EF00-4122-99E0-C2529A89FA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7337" y="1513113"/>
              <a:ext cx="4777740" cy="25483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321128</xdr:colOff>
      <xdr:row>26</xdr:row>
      <xdr:rowOff>93209</xdr:rowOff>
    </xdr:from>
    <xdr:to>
      <xdr:col>10</xdr:col>
      <xdr:colOff>43542</xdr:colOff>
      <xdr:row>41</xdr:row>
      <xdr:rowOff>47488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4A058E-E30D-4A40-854F-A7412B740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495301</xdr:colOff>
      <xdr:row>26</xdr:row>
      <xdr:rowOff>113075</xdr:rowOff>
    </xdr:from>
    <xdr:to>
      <xdr:col>17</xdr:col>
      <xdr:colOff>65315</xdr:colOff>
      <xdr:row>41</xdr:row>
      <xdr:rowOff>27623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5D4BBC0-AA14-DBD5-BCA3-C5DF4546D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10.890177430556" createdVersion="8" refreshedVersion="8" minRefreshableVersion="3" recordCount="44" xr:uid="{9AB8C905-A53D-4064-8CDF-D00F3136356A}">
  <cacheSource type="worksheet">
    <worksheetSource ref="A1:P45" sheet="Employee Data"/>
  </cacheSource>
  <cacheFields count="16">
    <cacheField name="Employee Name" numFmtId="0">
      <sharedItems/>
    </cacheField>
    <cacheField name="Employee Number" numFmtId="0">
      <sharedItems containsSemiMixedTypes="0" containsString="0" containsNumber="1" containsInteger="1" minValue="602000312" maxValue="1988299991"/>
    </cacheField>
    <cacheField name="State" numFmtId="0">
      <sharedItems/>
    </cacheField>
    <cacheField name="Zip" numFmtId="0">
      <sharedItems containsSemiMixedTypes="0" containsString="0" containsNumber="1" containsInteger="1" minValue="1420" maxValue="78230"/>
    </cacheField>
    <cacheField name="DOB" numFmtId="0">
      <sharedItems containsDate="1" containsMixedTypes="1" minDate="1964-04-01T00:00:00" maxDate="1988-07-02T00:00:00"/>
    </cacheField>
    <cacheField name="Age" numFmtId="0">
      <sharedItems containsSemiMixedTypes="0" containsString="0" containsNumber="1" containsInteger="1" minValue="28" maxValue="63"/>
    </cacheField>
    <cacheField name="Sex" numFmtId="0">
      <sharedItems/>
    </cacheField>
    <cacheField name="MaritalDesc" numFmtId="0">
      <sharedItems/>
    </cacheField>
    <cacheField name="CitizenDesc" numFmtId="0">
      <sharedItems/>
    </cacheField>
    <cacheField name="Date of Hire" numFmtId="14">
      <sharedItems containsDate="1" containsMixedTypes="1" minDate="2009-05-01T00:00:00" maxDate="2016-05-02T00:00:00"/>
    </cacheField>
    <cacheField name="Department" numFmtId="0">
      <sharedItems count="3">
        <s v="Admin Offices"/>
        <s v="Executive Office"/>
        <s v="IT/IS"/>
      </sharedItems>
    </cacheField>
    <cacheField name="Position" numFmtId="0">
      <sharedItems/>
    </cacheField>
    <cacheField name="Pay Rate" numFmtId="0">
      <sharedItems containsSemiMixedTypes="0" containsString="0" containsNumber="1" minValue="16.559999999999999" maxValue="80"/>
    </cacheField>
    <cacheField name="Manager Name" numFmtId="0">
      <sharedItems/>
    </cacheField>
    <cacheField name="Employee Source" numFmtId="0">
      <sharedItems/>
    </cacheField>
    <cacheField name="Performance Sco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Brown, Mia"/>
    <n v="1103024456"/>
    <s v="MA"/>
    <n v="1450"/>
    <s v="11/24/1985"/>
    <n v="32"/>
    <s v="Female"/>
    <s v="Married"/>
    <s v="US Citizen"/>
    <s v="10/27/2008"/>
    <x v="0"/>
    <s v="Accountant I"/>
    <n v="28.5"/>
    <s v="Brandon R. LeBlanc"/>
    <s v="Internal"/>
    <s v="Fully Meets"/>
  </r>
  <r>
    <s v="LaRotonda, William  "/>
    <n v="1106026572"/>
    <s v="MA"/>
    <n v="1460"/>
    <s v="4/26/1984"/>
    <n v="33"/>
    <s v="Male"/>
    <s v="Divorced"/>
    <s v="US Citizen"/>
    <d v="2014-06-01T00:00:00"/>
    <x v="0"/>
    <s v="Accountant I"/>
    <n v="23"/>
    <s v="Brandon R. LeBlanc"/>
    <s v="Website Banner Ads"/>
    <s v="Fully Meets"/>
  </r>
  <r>
    <s v="Steans, Tyrone  "/>
    <n v="1302053333"/>
    <s v="MA"/>
    <n v="2703"/>
    <d v="1986-01-09T00:00:00"/>
    <n v="31"/>
    <s v="Male"/>
    <s v="Single"/>
    <s v="US Citizen"/>
    <s v="9/29/2014"/>
    <x v="0"/>
    <s v="Accountant I"/>
    <n v="29"/>
    <s v="Brandon R. LeBlanc"/>
    <s v="Internet Search"/>
    <s v="Fully Meets"/>
  </r>
  <r>
    <s v="Howard, Estelle"/>
    <n v="1211050782"/>
    <s v="MA"/>
    <n v="2170"/>
    <s v="9/16/1985"/>
    <n v="32"/>
    <s v="Female"/>
    <s v="Married"/>
    <s v="US Citizen"/>
    <s v="2/16/2015"/>
    <x v="0"/>
    <s v="Administrative Assistant"/>
    <n v="21.5"/>
    <s v="Brandon R. LeBlanc"/>
    <s v="Pay Per Click - Google"/>
    <s v="N/A- too early to review"/>
  </r>
  <r>
    <s v="Singh, Nan "/>
    <n v="1307059817"/>
    <s v="MA"/>
    <n v="2330"/>
    <s v="5/19/1988"/>
    <n v="29"/>
    <s v="Female"/>
    <s v="Single"/>
    <s v="US Citizen"/>
    <d v="2015-01-05T00:00:00"/>
    <x v="0"/>
    <s v="Administrative Assistant"/>
    <n v="16.559999999999999"/>
    <s v="Brandon R. LeBlanc"/>
    <s v="Website Banner Ads"/>
    <s v="N/A- too early to review"/>
  </r>
  <r>
    <s v="Smith, Leigh Ann"/>
    <n v="711007713"/>
    <s v="MA"/>
    <n v="1844"/>
    <s v="6/14/1987"/>
    <n v="30"/>
    <s v="Female"/>
    <s v="Married"/>
    <s v="US Citizen"/>
    <s v="9/26/2011"/>
    <x v="0"/>
    <s v="Administrative Assistant"/>
    <n v="20.5"/>
    <s v="Brandon R. LeBlanc"/>
    <s v="Internal"/>
    <s v="Fully Meets"/>
  </r>
  <r>
    <s v="LeBlanc, Brandon  R"/>
    <n v="1102024115"/>
    <s v="MA"/>
    <n v="1460"/>
    <d v="1984-10-06T00:00:00"/>
    <n v="33"/>
    <s v="Male"/>
    <s v="Married"/>
    <s v="US Citizen"/>
    <d v="2016-05-01T00:00:00"/>
    <x v="0"/>
    <s v="Shared Services Manager"/>
    <n v="55"/>
    <s v="Janet King"/>
    <s v="Monster.com"/>
    <s v="Fully Meets"/>
  </r>
  <r>
    <s v="Quinn, Sean"/>
    <n v="1206043417"/>
    <s v="MA"/>
    <n v="2045"/>
    <d v="1984-06-11T00:00:00"/>
    <n v="33"/>
    <s v="Male"/>
    <s v="Married"/>
    <s v="Eligible NonCitizen"/>
    <s v="2/21/2011"/>
    <x v="0"/>
    <s v="Shared Services Manager"/>
    <n v="55"/>
    <s v="Janet King"/>
    <s v="Internal"/>
    <s v="Fully Meets"/>
  </r>
  <r>
    <s v="Boutwell, Bonalyn"/>
    <n v="1307060188"/>
    <s v="MA"/>
    <n v="2468"/>
    <d v="1987-04-04T00:00:00"/>
    <n v="30"/>
    <s v="Female"/>
    <s v="Married"/>
    <s v="US Citizen"/>
    <s v="2/16/2015"/>
    <x v="0"/>
    <s v="Sr. Accountant"/>
    <n v="34.950000000000003"/>
    <s v="Brandon R. LeBlanc"/>
    <s v="Internal"/>
    <s v="90-day meets"/>
  </r>
  <r>
    <s v="Foster-Baker, Amy"/>
    <n v="1201031308"/>
    <s v="MA"/>
    <n v="2050"/>
    <s v="4/16/1979"/>
    <n v="38"/>
    <s v="Female"/>
    <s v="Married"/>
    <s v="US Citizen"/>
    <d v="2009-05-01T00:00:00"/>
    <x v="0"/>
    <s v="Sr. Accountant"/>
    <n v="34.950000000000003"/>
    <s v="Board of Directors"/>
    <s v="Other"/>
    <s v="Fully Meets"/>
  </r>
  <r>
    <s v="King, Janet"/>
    <n v="1001495124"/>
    <s v="MA"/>
    <n v="1902"/>
    <s v="9/21/1954"/>
    <n v="63"/>
    <s v="Female"/>
    <s v="Married"/>
    <s v="US Citizen"/>
    <d v="2012-02-07T00:00:00"/>
    <x v="1"/>
    <s v="President &amp; CEO"/>
    <n v="80"/>
    <s v="Board of Directors"/>
    <s v="Pay Per Click - Google"/>
    <s v="Fully Meets"/>
  </r>
  <r>
    <s v="Zamora, Jennifer"/>
    <n v="1112030816"/>
    <s v="MA"/>
    <n v="2067"/>
    <s v="8/30/1979"/>
    <n v="38"/>
    <s v="Female"/>
    <s v="Single"/>
    <s v="US Citizen"/>
    <d v="2010-10-04T00:00:00"/>
    <x v="2"/>
    <s v="CIO"/>
    <n v="65"/>
    <s v="Janet King"/>
    <s v="Employee Referral"/>
    <s v="Exceptional"/>
  </r>
  <r>
    <s v="Becker, Renee"/>
    <n v="1102024056"/>
    <s v="MA"/>
    <n v="2026"/>
    <d v="1986-04-04T00:00:00"/>
    <n v="31"/>
    <s v="Female"/>
    <s v="Single"/>
    <s v="US Citizen"/>
    <d v="2014-07-07T00:00:00"/>
    <x v="2"/>
    <s v="Database Administrator"/>
    <n v="43"/>
    <s v="Simon Roup"/>
    <s v="Search Engine - Google Bing Yahoo"/>
    <s v="Fully Meets"/>
  </r>
  <r>
    <s v="Goble, Taisha"/>
    <n v="905013738"/>
    <s v="MA"/>
    <n v="2127"/>
    <s v="10/23/1971"/>
    <n v="46"/>
    <s v="Female"/>
    <s v="Single"/>
    <s v="US Citizen"/>
    <s v="2/16/2015"/>
    <x v="2"/>
    <s v="Database Administrator"/>
    <n v="48.5"/>
    <s v="Simon Roup"/>
    <s v="Glassdoor"/>
    <s v="Fully Meets"/>
  </r>
  <r>
    <s v="Hernandez, Daniff"/>
    <n v="1410071156"/>
    <s v="MA"/>
    <n v="1960"/>
    <d v="1986-07-08T00:00:00"/>
    <n v="31"/>
    <s v="Male"/>
    <s v="Married"/>
    <s v="US Citizen"/>
    <s v="2/16/2015"/>
    <x v="2"/>
    <s v="Database Administrator"/>
    <n v="40.1"/>
    <s v="Simon Roup"/>
    <s v="Employee Referral"/>
    <s v="N/A- too early to review"/>
  </r>
  <r>
    <s v="Horton, Jayne"/>
    <n v="1105025718"/>
    <s v="MA"/>
    <n v="2493"/>
    <s v="2/21/1984"/>
    <n v="33"/>
    <s v="Female"/>
    <s v="Single"/>
    <s v="US Citizen"/>
    <s v="3/30/2015"/>
    <x v="2"/>
    <s v="Database Administrator"/>
    <n v="34"/>
    <s v="Simon Roup"/>
    <s v="Glassdoor"/>
    <s v="N/A- too early to review"/>
  </r>
  <r>
    <s v="Johnson, Noelle "/>
    <n v="1003018246"/>
    <s v="MA"/>
    <n v="2301"/>
    <d v="1986-07-11T00:00:00"/>
    <n v="31"/>
    <s v="Female"/>
    <s v="Married"/>
    <s v="US Citizen"/>
    <d v="2015-05-01T00:00:00"/>
    <x v="2"/>
    <s v="Database Administrator"/>
    <n v="40"/>
    <s v="Simon Roup"/>
    <s v="Glassdoor"/>
    <s v="90-day meets"/>
  </r>
  <r>
    <s v="Murray, Thomas"/>
    <n v="1406068403"/>
    <s v="TX"/>
    <n v="78230"/>
    <d v="1988-04-07T00:00:00"/>
    <n v="29"/>
    <s v="Male"/>
    <s v="Divorced"/>
    <s v="US Citizen"/>
    <d v="2014-10-11T00:00:00"/>
    <x v="2"/>
    <s v="Database Administrator"/>
    <n v="35.5"/>
    <s v="Simon Roup"/>
    <s v="Internal"/>
    <s v="Exceptional"/>
  </r>
  <r>
    <s v="Pearson, Randall"/>
    <n v="1102023965"/>
    <s v="MA"/>
    <n v="2747"/>
    <d v="1984-05-09T00:00:00"/>
    <n v="33"/>
    <s v="Male"/>
    <s v="Married"/>
    <s v="US Citizen"/>
    <d v="2014-01-12T00:00:00"/>
    <x v="2"/>
    <s v="Database Administrator"/>
    <n v="41"/>
    <s v="Simon Roup"/>
    <s v="Employee Referral"/>
    <s v="Fully Meets"/>
  </r>
  <r>
    <s v="Petrowsky, Thelma"/>
    <n v="1108027853"/>
    <s v="MA"/>
    <n v="1886"/>
    <s v="9/16/1984"/>
    <n v="33"/>
    <s v="Female"/>
    <s v="Married"/>
    <s v="US Citizen"/>
    <d v="2014-10-11T00:00:00"/>
    <x v="2"/>
    <s v="Database Administrator"/>
    <n v="42.75"/>
    <s v="Simon Roup"/>
    <s v="Employee Referral"/>
    <s v="Exceptional"/>
  </r>
  <r>
    <s v="Roby, Lori "/>
    <n v="1407068885"/>
    <s v="MA"/>
    <n v="1886"/>
    <d v="1981-11-10T00:00:00"/>
    <n v="36"/>
    <s v="Female"/>
    <s v="Married"/>
    <s v="US Citizen"/>
    <s v="2/16/2015"/>
    <x v="2"/>
    <s v="Database Administrator"/>
    <n v="39.549999999999997"/>
    <s v="Simon Roup"/>
    <s v="Employee Referral"/>
    <s v="Fully Meets"/>
  </r>
  <r>
    <s v="Rogers, Ivan"/>
    <n v="1203032255"/>
    <s v="MA"/>
    <n v="1810"/>
    <s v="8/26/1986"/>
    <n v="31"/>
    <s v="Male"/>
    <s v="Married"/>
    <s v="US Citizen"/>
    <s v="3/30/2015"/>
    <x v="2"/>
    <s v="Database Administrator"/>
    <n v="42.2"/>
    <s v="Simon Roup"/>
    <s v="Pay Per Click - Google"/>
    <s v="N/A- too early to review"/>
  </r>
  <r>
    <s v="Salter, Jason"/>
    <n v="1111030148"/>
    <s v="MA"/>
    <n v="2452"/>
    <s v="12/17/1987"/>
    <n v="30"/>
    <s v="Male"/>
    <s v="Divorced"/>
    <s v="US Citizen"/>
    <d v="2015-05-01T00:00:00"/>
    <x v="2"/>
    <s v="Database Administrator"/>
    <n v="45"/>
    <s v="Simon Roup"/>
    <s v="Vendor Referral"/>
    <s v="90-day meets"/>
  </r>
  <r>
    <s v="Simard, Kramer"/>
    <n v="808010278"/>
    <s v="MA"/>
    <n v="2110"/>
    <d v="1970-08-02T00:00:00"/>
    <n v="47"/>
    <s v="Male"/>
    <s v="Married"/>
    <s v="US Citizen"/>
    <d v="2015-05-01T00:00:00"/>
    <x v="2"/>
    <s v="Database Administrator"/>
    <n v="30.2"/>
    <s v="Simon Roup"/>
    <s v="Employee Referral"/>
    <s v="90-day meets"/>
  </r>
  <r>
    <s v="Zhou, Julia"/>
    <n v="1110029732"/>
    <s v="MA"/>
    <n v="2148"/>
    <s v="2/24/1979"/>
    <n v="38"/>
    <s v="Female"/>
    <s v="Single"/>
    <s v="US Citizen"/>
    <s v="3/30/2015"/>
    <x v="2"/>
    <s v="Database Administrator"/>
    <n v="31.4"/>
    <s v="Simon Roup"/>
    <s v="Employee Referral"/>
    <s v="90-day meets"/>
  </r>
  <r>
    <s v="Foss, Jason"/>
    <n v="1192991000"/>
    <s v="MA"/>
    <n v="1460"/>
    <d v="1980-05-07T00:00:00"/>
    <n v="37"/>
    <s v="Male"/>
    <s v="Single"/>
    <s v="US Citizen"/>
    <s v="4/15/2011"/>
    <x v="2"/>
    <s v="IT Director"/>
    <n v="65"/>
    <s v="Jennifer Zamora"/>
    <s v="Professional Society"/>
    <s v="Exceptional"/>
  </r>
  <r>
    <s v="Roup,Simon"/>
    <n v="1106026933"/>
    <s v="MA"/>
    <n v="2481"/>
    <d v="1973-05-04T00:00:00"/>
    <n v="44"/>
    <s v="Male"/>
    <s v="Single"/>
    <s v="US Citizen"/>
    <s v="1/20/2013"/>
    <x v="2"/>
    <s v="IT Manager - DB"/>
    <n v="62"/>
    <s v="Jennifer Zamora"/>
    <s v="Professional Society"/>
    <s v="Fully Meets"/>
  </r>
  <r>
    <s v="Ruiz, Ricardo"/>
    <n v="1001175250"/>
    <s v="MA"/>
    <n v="1915"/>
    <d v="1964-04-01T00:00:00"/>
    <n v="54"/>
    <s v="Male"/>
    <s v="Divorced"/>
    <s v="US Citizen"/>
    <d v="2012-09-01T00:00:00"/>
    <x v="2"/>
    <s v="IT Manager - DB"/>
    <n v="21"/>
    <s v="Jennifer Zamora"/>
    <s v="Internal"/>
    <s v="Fully Meets"/>
  </r>
  <r>
    <s v="Monroe, Peter"/>
    <n v="1011022863"/>
    <s v="MA"/>
    <n v="2134"/>
    <d v="1986-05-10T00:00:00"/>
    <n v="31"/>
    <s v="Male"/>
    <s v="Married"/>
    <s v="Eligible NonCitizen"/>
    <s v="2/15/2012"/>
    <x v="2"/>
    <s v="IT Manager - Infra"/>
    <n v="63"/>
    <s v="Jennifer Zamora"/>
    <s v="Internal"/>
    <s v="Needs Improvement"/>
  </r>
  <r>
    <s v="Dougall, Eric"/>
    <n v="1101023754"/>
    <s v="MA"/>
    <n v="1886"/>
    <d v="1970-09-07T00:00:00"/>
    <n v="47"/>
    <s v="Male"/>
    <s v="Single"/>
    <s v="US Citizen"/>
    <d v="2014-05-01T00:00:00"/>
    <x v="2"/>
    <s v="IT Manager - Support"/>
    <n v="64"/>
    <s v="Jennifer Zamora"/>
    <s v="Professional Society"/>
    <s v="Exceeds"/>
  </r>
  <r>
    <s v="Clayton, Rick"/>
    <n v="1301052902"/>
    <s v="MA"/>
    <n v="2170"/>
    <d v="1985-05-09T00:00:00"/>
    <n v="32"/>
    <s v="Male"/>
    <s v="Single"/>
    <s v="US Citizen"/>
    <d v="2012-05-09T00:00:00"/>
    <x v="2"/>
    <s v="IT Support"/>
    <n v="28.99"/>
    <s v="Eric Dougall"/>
    <s v="Glassdoor"/>
    <s v="Fully Meets"/>
  </r>
  <r>
    <s v="Galia, Lisa"/>
    <n v="1501072093"/>
    <s v="CT"/>
    <n v="6040"/>
    <d v="1968-06-07T00:00:00"/>
    <n v="49"/>
    <s v="Female"/>
    <s v="Single"/>
    <s v="US Citizen"/>
    <d v="2010-01-05T00:00:00"/>
    <x v="2"/>
    <s v="IT Support"/>
    <n v="31.4"/>
    <s v="Eric Dougall"/>
    <s v="Vendor Referral"/>
    <s v="Fully Meets"/>
  </r>
  <r>
    <s v="Lindsay, Leonara "/>
    <n v="602000312"/>
    <s v="CT"/>
    <n v="6070"/>
    <d v="1988-05-10T00:00:00"/>
    <n v="29"/>
    <s v="Female"/>
    <s v="Single"/>
    <s v="US Citizen"/>
    <s v="1/21/2011"/>
    <x v="2"/>
    <s v="IT Support"/>
    <n v="26"/>
    <s v="Eric Dougall"/>
    <s v="Internal"/>
    <s v="Exceeds"/>
  </r>
  <r>
    <s v="Soto, Julia "/>
    <n v="1203032263"/>
    <s v="MA"/>
    <n v="2360"/>
    <d v="1973-12-03T00:00:00"/>
    <n v="44"/>
    <s v="Female"/>
    <s v="Married"/>
    <s v="US Citizen"/>
    <d v="2011-10-06T00:00:00"/>
    <x v="2"/>
    <s v="IT Support"/>
    <n v="27.49"/>
    <s v="Eric Dougall"/>
    <s v="Information Session"/>
    <s v="Fully Meets"/>
  </r>
  <r>
    <s v="Bacong, Alejandro "/>
    <n v="1212052023"/>
    <s v="MA"/>
    <n v="1886"/>
    <d v="1988-07-01T00:00:00"/>
    <n v="30"/>
    <s v="Male"/>
    <s v="Divorced"/>
    <s v="US Citizen"/>
    <d v="2015-05-01T00:00:00"/>
    <x v="2"/>
    <s v="Network Engineer"/>
    <n v="45"/>
    <s v="Peter Monroe"/>
    <s v="Glassdoor"/>
    <s v="90-day meets"/>
  </r>
  <r>
    <s v="Cisco, Anthony"/>
    <n v="1102024173"/>
    <s v="MA"/>
    <n v="2135"/>
    <s v="11/24/1989"/>
    <n v="28"/>
    <s v="Male"/>
    <s v="Married"/>
    <s v="US Citizen"/>
    <s v="3/30/2015"/>
    <x v="2"/>
    <s v="Network Engineer"/>
    <n v="42"/>
    <s v="Peter Monroe"/>
    <s v="Information Session"/>
    <s v="N/A- too early to review"/>
  </r>
  <r>
    <s v="Dolan, Linda"/>
    <n v="1101023540"/>
    <s v="MA"/>
    <n v="2119"/>
    <s v="7/18/1988"/>
    <n v="29"/>
    <s v="Female"/>
    <s v="Married"/>
    <s v="US Citizen"/>
    <d v="2015-05-01T00:00:00"/>
    <x v="2"/>
    <s v="Network Engineer"/>
    <n v="37"/>
    <s v="Peter Monroe"/>
    <s v="Employee Referral"/>
    <s v="90-day meets"/>
  </r>
  <r>
    <s v="Gonzalez, Maria"/>
    <n v="1988299991"/>
    <s v="MA"/>
    <n v="2472"/>
    <s v="4/16/1981"/>
    <n v="36"/>
    <s v="Female"/>
    <s v="Separated"/>
    <s v="US Citizen"/>
    <d v="2015-05-01T00:00:00"/>
    <x v="2"/>
    <s v="Network Engineer"/>
    <n v="39"/>
    <s v="Peter Monroe"/>
    <s v="Employee Referral"/>
    <s v="Fully Meets"/>
  </r>
  <r>
    <s v="Merlos, Carlos"/>
    <n v="1012023013"/>
    <s v="MA"/>
    <n v="2138"/>
    <s v="6/18/1987"/>
    <n v="30"/>
    <s v="Male"/>
    <s v="Single"/>
    <s v="US Citizen"/>
    <s v="3/30/2015"/>
    <x v="2"/>
    <s v="Network Engineer"/>
    <n v="43"/>
    <s v="Peter Monroe"/>
    <s v="Vendor Referral"/>
    <s v="N/A- too early to review"/>
  </r>
  <r>
    <s v="Morway, Tanya"/>
    <n v="1001956578"/>
    <s v="MA"/>
    <n v="2048"/>
    <d v="1979-04-04T00:00:00"/>
    <n v="38"/>
    <s v="Female"/>
    <s v="Married"/>
    <s v="US Citizen"/>
    <s v="2/16/2015"/>
    <x v="2"/>
    <s v="Network Engineer"/>
    <n v="27"/>
    <s v="Peter Monroe"/>
    <s v="Monster.com"/>
    <s v="Fully Meets"/>
  </r>
  <r>
    <s v="Shepard, Anita "/>
    <n v="906014183"/>
    <s v="MA"/>
    <n v="1773"/>
    <s v="4/14/1981"/>
    <n v="36"/>
    <s v="Female"/>
    <s v="Married"/>
    <s v="US Citizen"/>
    <s v="9/30/2014"/>
    <x v="2"/>
    <s v="Network Engineer"/>
    <n v="47"/>
    <s v="Peter Monroe"/>
    <s v="Vendor Referral"/>
    <s v="Fully Meets"/>
  </r>
  <r>
    <s v="Tredinnick, Neville "/>
    <n v="1104025466"/>
    <s v="MA"/>
    <n v="1420"/>
    <d v="1988-05-05T00:00:00"/>
    <n v="29"/>
    <s v="Male"/>
    <s v="Married"/>
    <s v="US Citizen"/>
    <d v="2015-05-01T00:00:00"/>
    <x v="2"/>
    <s v="Network Engineer"/>
    <n v="28"/>
    <s v="Peter Monroe"/>
    <s v="Monster.com"/>
    <s v="Fully Meets"/>
  </r>
  <r>
    <s v="Turpin, Jumil"/>
    <n v="1411071506"/>
    <s v="MA"/>
    <n v="2343"/>
    <s v="3/31/1969"/>
    <n v="48"/>
    <s v="Male"/>
    <s v="Married"/>
    <s v="Eligible NonCitizen"/>
    <s v="3/30/2015"/>
    <x v="2"/>
    <s v="Network Engineer"/>
    <n v="49.1"/>
    <s v="Peter Monroe"/>
    <s v="Employee Referral"/>
    <s v="N/A- too early to review"/>
  </r>
  <r>
    <s v="Ait Sidi, Karthikeyan   "/>
    <n v="1307060199"/>
    <s v="MA"/>
    <n v="2148"/>
    <d v="1975-05-05T00:00:00"/>
    <n v="42"/>
    <s v="Male"/>
    <s v="Married"/>
    <s v="US Citizen"/>
    <s v="3/30/2015"/>
    <x v="2"/>
    <s v="Sr. DBA"/>
    <n v="62"/>
    <s v="Simon Roup"/>
    <s v="Company Intranet - Partner"/>
    <s v="Fully Meet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CC68A-F903-470C-B53E-CFB96C71646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:B9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ee Number" fld="1" subtotal="count" baseField="10" baseItem="0"/>
  </dataFields>
  <chartFormats count="3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workbookViewId="0">
      <selection activeCell="B15" sqref="B15"/>
    </sheetView>
  </sheetViews>
  <sheetFormatPr defaultRowHeight="14.4" x14ac:dyDescent="0.3"/>
  <cols>
    <col min="1" max="1" width="20.44140625" bestFit="1" customWidth="1"/>
    <col min="2" max="2" width="17.88671875" bestFit="1" customWidth="1"/>
    <col min="3" max="3" width="5.5546875" bestFit="1" customWidth="1"/>
    <col min="4" max="4" width="6" bestFit="1" customWidth="1"/>
    <col min="5" max="5" width="10.6640625" bestFit="1" customWidth="1"/>
    <col min="6" max="6" width="4.44140625" bestFit="1" customWidth="1"/>
    <col min="7" max="7" width="7.5546875" bestFit="1" customWidth="1"/>
    <col min="8" max="8" width="11.44140625" bestFit="1" customWidth="1"/>
    <col min="9" max="9" width="18.109375" bestFit="1" customWidth="1"/>
    <col min="10" max="10" width="24.44140625" bestFit="1" customWidth="1"/>
    <col min="11" max="11" width="15.5546875" bestFit="1" customWidth="1"/>
    <col min="12" max="12" width="23.44140625" bestFit="1" customWidth="1"/>
    <col min="13" max="13" width="8.5546875" bestFit="1" customWidth="1"/>
    <col min="14" max="14" width="18" bestFit="1" customWidth="1"/>
    <col min="15" max="15" width="32" bestFit="1" customWidth="1"/>
    <col min="16" max="16" width="22.88671875" bestFit="1" customWidth="1"/>
  </cols>
  <sheetData>
    <row r="1" spans="1:16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</row>
    <row r="2" spans="1:16" x14ac:dyDescent="0.3">
      <c r="A2" s="3" t="s">
        <v>16</v>
      </c>
      <c r="B2">
        <v>1103024456</v>
      </c>
      <c r="C2" t="s">
        <v>17</v>
      </c>
      <c r="D2">
        <v>1450</v>
      </c>
      <c r="E2" t="s">
        <v>18</v>
      </c>
      <c r="F2">
        <v>32</v>
      </c>
      <c r="G2" t="s">
        <v>19</v>
      </c>
      <c r="H2" t="s">
        <v>20</v>
      </c>
      <c r="I2" t="s">
        <v>21</v>
      </c>
      <c r="J2" s="19" t="s">
        <v>22</v>
      </c>
      <c r="K2" t="s">
        <v>23</v>
      </c>
      <c r="L2" t="s">
        <v>24</v>
      </c>
      <c r="M2">
        <v>28.5</v>
      </c>
      <c r="N2" t="s">
        <v>25</v>
      </c>
      <c r="O2" t="s">
        <v>144</v>
      </c>
      <c r="P2" s="4" t="s">
        <v>26</v>
      </c>
    </row>
    <row r="3" spans="1:16" x14ac:dyDescent="0.3">
      <c r="A3" s="3" t="s">
        <v>27</v>
      </c>
      <c r="B3">
        <v>1106026572</v>
      </c>
      <c r="C3" t="s">
        <v>17</v>
      </c>
      <c r="D3">
        <v>1460</v>
      </c>
      <c r="E3" t="s">
        <v>28</v>
      </c>
      <c r="F3">
        <v>33</v>
      </c>
      <c r="G3" t="s">
        <v>29</v>
      </c>
      <c r="H3" t="s">
        <v>30</v>
      </c>
      <c r="I3" t="s">
        <v>21</v>
      </c>
      <c r="J3" s="19">
        <v>41791</v>
      </c>
      <c r="K3" t="s">
        <v>23</v>
      </c>
      <c r="L3" t="s">
        <v>24</v>
      </c>
      <c r="M3">
        <v>23</v>
      </c>
      <c r="N3" t="s">
        <v>25</v>
      </c>
      <c r="O3" t="s">
        <v>31</v>
      </c>
      <c r="P3" s="4" t="s">
        <v>26</v>
      </c>
    </row>
    <row r="4" spans="1:16" x14ac:dyDescent="0.3">
      <c r="A4" s="3" t="s">
        <v>32</v>
      </c>
      <c r="B4">
        <v>1302053333</v>
      </c>
      <c r="C4" t="s">
        <v>17</v>
      </c>
      <c r="D4">
        <v>2703</v>
      </c>
      <c r="E4" s="5">
        <v>31421</v>
      </c>
      <c r="F4">
        <v>31</v>
      </c>
      <c r="G4" t="s">
        <v>29</v>
      </c>
      <c r="H4" t="s">
        <v>33</v>
      </c>
      <c r="I4" t="s">
        <v>21</v>
      </c>
      <c r="J4" s="19" t="s">
        <v>34</v>
      </c>
      <c r="K4" t="s">
        <v>23</v>
      </c>
      <c r="L4" t="s">
        <v>24</v>
      </c>
      <c r="M4">
        <v>29</v>
      </c>
      <c r="N4" t="s">
        <v>25</v>
      </c>
      <c r="O4" t="s">
        <v>35</v>
      </c>
      <c r="P4" s="4" t="s">
        <v>26</v>
      </c>
    </row>
    <row r="5" spans="1:16" x14ac:dyDescent="0.3">
      <c r="A5" s="3" t="s">
        <v>36</v>
      </c>
      <c r="B5">
        <v>1211050782</v>
      </c>
      <c r="C5" t="s">
        <v>17</v>
      </c>
      <c r="D5">
        <v>2170</v>
      </c>
      <c r="E5" t="s">
        <v>37</v>
      </c>
      <c r="F5">
        <v>32</v>
      </c>
      <c r="G5" t="s">
        <v>19</v>
      </c>
      <c r="H5" t="s">
        <v>20</v>
      </c>
      <c r="I5" t="s">
        <v>21</v>
      </c>
      <c r="J5" s="19" t="s">
        <v>38</v>
      </c>
      <c r="K5" t="s">
        <v>23</v>
      </c>
      <c r="L5" t="s">
        <v>39</v>
      </c>
      <c r="M5">
        <v>21.5</v>
      </c>
      <c r="N5" t="s">
        <v>25</v>
      </c>
      <c r="O5" t="s">
        <v>40</v>
      </c>
      <c r="P5" s="4" t="s">
        <v>41</v>
      </c>
    </row>
    <row r="6" spans="1:16" x14ac:dyDescent="0.3">
      <c r="A6" s="3" t="s">
        <v>42</v>
      </c>
      <c r="B6">
        <v>1307059817</v>
      </c>
      <c r="C6" t="s">
        <v>17</v>
      </c>
      <c r="D6">
        <v>2330</v>
      </c>
      <c r="E6" t="s">
        <v>43</v>
      </c>
      <c r="F6">
        <v>29</v>
      </c>
      <c r="G6" t="s">
        <v>19</v>
      </c>
      <c r="H6" t="s">
        <v>33</v>
      </c>
      <c r="I6" t="s">
        <v>21</v>
      </c>
      <c r="J6" s="19">
        <v>42009</v>
      </c>
      <c r="K6" t="s">
        <v>23</v>
      </c>
      <c r="L6" t="s">
        <v>39</v>
      </c>
      <c r="M6">
        <v>16.559999999999999</v>
      </c>
      <c r="N6" t="s">
        <v>25</v>
      </c>
      <c r="O6" t="s">
        <v>31</v>
      </c>
      <c r="P6" s="4" t="s">
        <v>41</v>
      </c>
    </row>
    <row r="7" spans="1:16" x14ac:dyDescent="0.3">
      <c r="A7" s="3" t="s">
        <v>44</v>
      </c>
      <c r="B7">
        <v>711007713</v>
      </c>
      <c r="C7" t="s">
        <v>17</v>
      </c>
      <c r="D7">
        <v>1844</v>
      </c>
      <c r="E7" t="s">
        <v>45</v>
      </c>
      <c r="F7">
        <v>30</v>
      </c>
      <c r="G7" t="s">
        <v>19</v>
      </c>
      <c r="H7" t="s">
        <v>20</v>
      </c>
      <c r="I7" t="s">
        <v>21</v>
      </c>
      <c r="J7" s="19" t="s">
        <v>46</v>
      </c>
      <c r="K7" t="s">
        <v>23</v>
      </c>
      <c r="L7" t="s">
        <v>39</v>
      </c>
      <c r="M7">
        <v>20.5</v>
      </c>
      <c r="N7" t="s">
        <v>25</v>
      </c>
      <c r="O7" t="s">
        <v>144</v>
      </c>
      <c r="P7" s="4" t="s">
        <v>26</v>
      </c>
    </row>
    <row r="8" spans="1:16" x14ac:dyDescent="0.3">
      <c r="A8" s="3" t="s">
        <v>47</v>
      </c>
      <c r="B8">
        <v>1102024115</v>
      </c>
      <c r="C8" t="s">
        <v>17</v>
      </c>
      <c r="D8">
        <v>1460</v>
      </c>
      <c r="E8" s="5">
        <v>30961</v>
      </c>
      <c r="F8">
        <v>33</v>
      </c>
      <c r="G8" t="s">
        <v>29</v>
      </c>
      <c r="H8" t="s">
        <v>20</v>
      </c>
      <c r="I8" t="s">
        <v>21</v>
      </c>
      <c r="J8" s="19">
        <v>42491</v>
      </c>
      <c r="K8" t="s">
        <v>23</v>
      </c>
      <c r="L8" t="s">
        <v>48</v>
      </c>
      <c r="M8">
        <v>55</v>
      </c>
      <c r="N8" t="s">
        <v>49</v>
      </c>
      <c r="O8" t="s">
        <v>50</v>
      </c>
      <c r="P8" s="4" t="s">
        <v>26</v>
      </c>
    </row>
    <row r="9" spans="1:16" x14ac:dyDescent="0.3">
      <c r="A9" s="3" t="s">
        <v>51</v>
      </c>
      <c r="B9">
        <v>1206043417</v>
      </c>
      <c r="C9" t="s">
        <v>17</v>
      </c>
      <c r="D9">
        <v>2045</v>
      </c>
      <c r="E9" s="5">
        <v>30844</v>
      </c>
      <c r="F9">
        <v>33</v>
      </c>
      <c r="G9" t="s">
        <v>29</v>
      </c>
      <c r="H9" t="s">
        <v>20</v>
      </c>
      <c r="I9" t="s">
        <v>52</v>
      </c>
      <c r="J9" s="19" t="s">
        <v>53</v>
      </c>
      <c r="K9" t="s">
        <v>23</v>
      </c>
      <c r="L9" t="s">
        <v>48</v>
      </c>
      <c r="M9">
        <v>55</v>
      </c>
      <c r="N9" t="s">
        <v>49</v>
      </c>
      <c r="O9" t="s">
        <v>144</v>
      </c>
      <c r="P9" s="4" t="s">
        <v>26</v>
      </c>
    </row>
    <row r="10" spans="1:16" x14ac:dyDescent="0.3">
      <c r="A10" s="3" t="s">
        <v>54</v>
      </c>
      <c r="B10">
        <v>1307060188</v>
      </c>
      <c r="C10" t="s">
        <v>17</v>
      </c>
      <c r="D10">
        <v>2468</v>
      </c>
      <c r="E10" s="5">
        <v>31871</v>
      </c>
      <c r="F10">
        <v>30</v>
      </c>
      <c r="G10" t="s">
        <v>19</v>
      </c>
      <c r="H10" t="s">
        <v>20</v>
      </c>
      <c r="I10" t="s">
        <v>21</v>
      </c>
      <c r="J10" s="19" t="s">
        <v>38</v>
      </c>
      <c r="K10" t="s">
        <v>23</v>
      </c>
      <c r="L10" t="s">
        <v>55</v>
      </c>
      <c r="M10">
        <v>34.950000000000003</v>
      </c>
      <c r="N10" t="s">
        <v>25</v>
      </c>
      <c r="O10" t="s">
        <v>144</v>
      </c>
      <c r="P10" s="4" t="s">
        <v>56</v>
      </c>
    </row>
    <row r="11" spans="1:16" x14ac:dyDescent="0.3">
      <c r="A11" s="3" t="s">
        <v>57</v>
      </c>
      <c r="B11">
        <v>1201031308</v>
      </c>
      <c r="C11" t="s">
        <v>17</v>
      </c>
      <c r="D11">
        <v>2050</v>
      </c>
      <c r="E11" t="s">
        <v>58</v>
      </c>
      <c r="F11">
        <v>38</v>
      </c>
      <c r="G11" t="s">
        <v>19</v>
      </c>
      <c r="H11" t="s">
        <v>20</v>
      </c>
      <c r="I11" t="s">
        <v>21</v>
      </c>
      <c r="J11" s="19">
        <v>39934</v>
      </c>
      <c r="K11" t="s">
        <v>23</v>
      </c>
      <c r="L11" t="s">
        <v>55</v>
      </c>
      <c r="M11">
        <v>34.950000000000003</v>
      </c>
      <c r="N11" t="s">
        <v>59</v>
      </c>
      <c r="O11" t="s">
        <v>60</v>
      </c>
      <c r="P11" s="4" t="s">
        <v>26</v>
      </c>
    </row>
    <row r="12" spans="1:16" x14ac:dyDescent="0.3">
      <c r="A12" s="3" t="s">
        <v>61</v>
      </c>
      <c r="B12">
        <v>1001495124</v>
      </c>
      <c r="C12" t="s">
        <v>17</v>
      </c>
      <c r="D12">
        <v>1902</v>
      </c>
      <c r="E12" t="s">
        <v>62</v>
      </c>
      <c r="F12">
        <v>63</v>
      </c>
      <c r="G12" t="s">
        <v>19</v>
      </c>
      <c r="H12" t="s">
        <v>20</v>
      </c>
      <c r="I12" t="s">
        <v>21</v>
      </c>
      <c r="J12" s="19">
        <v>40946</v>
      </c>
      <c r="K12" t="s">
        <v>63</v>
      </c>
      <c r="L12" t="s">
        <v>64</v>
      </c>
      <c r="M12">
        <v>80</v>
      </c>
      <c r="N12" t="s">
        <v>59</v>
      </c>
      <c r="O12" t="s">
        <v>40</v>
      </c>
      <c r="P12" s="4" t="s">
        <v>26</v>
      </c>
    </row>
    <row r="13" spans="1:16" x14ac:dyDescent="0.3">
      <c r="A13" s="3" t="s">
        <v>65</v>
      </c>
      <c r="B13">
        <v>1112030816</v>
      </c>
      <c r="C13" t="s">
        <v>17</v>
      </c>
      <c r="D13">
        <v>2067</v>
      </c>
      <c r="E13" t="s">
        <v>66</v>
      </c>
      <c r="F13">
        <v>38</v>
      </c>
      <c r="G13" t="s">
        <v>19</v>
      </c>
      <c r="H13" t="s">
        <v>33</v>
      </c>
      <c r="I13" t="s">
        <v>21</v>
      </c>
      <c r="J13" s="19">
        <v>40455</v>
      </c>
      <c r="K13" t="s">
        <v>67</v>
      </c>
      <c r="L13" t="s">
        <v>68</v>
      </c>
      <c r="M13">
        <v>65</v>
      </c>
      <c r="N13" t="s">
        <v>49</v>
      </c>
      <c r="O13" t="s">
        <v>69</v>
      </c>
      <c r="P13" s="4" t="s">
        <v>70</v>
      </c>
    </row>
    <row r="14" spans="1:16" x14ac:dyDescent="0.3">
      <c r="A14" s="3" t="s">
        <v>71</v>
      </c>
      <c r="B14">
        <v>1102024056</v>
      </c>
      <c r="C14" t="s">
        <v>17</v>
      </c>
      <c r="D14">
        <v>2026</v>
      </c>
      <c r="E14" s="5">
        <v>31506</v>
      </c>
      <c r="F14">
        <v>31</v>
      </c>
      <c r="G14" t="s">
        <v>19</v>
      </c>
      <c r="H14" t="s">
        <v>33</v>
      </c>
      <c r="I14" t="s">
        <v>21</v>
      </c>
      <c r="J14" s="19">
        <v>41827</v>
      </c>
      <c r="K14" t="s">
        <v>67</v>
      </c>
      <c r="L14" t="s">
        <v>72</v>
      </c>
      <c r="M14">
        <v>43</v>
      </c>
      <c r="N14" t="s">
        <v>73</v>
      </c>
      <c r="O14" t="s">
        <v>74</v>
      </c>
      <c r="P14" s="4" t="s">
        <v>26</v>
      </c>
    </row>
    <row r="15" spans="1:16" x14ac:dyDescent="0.3">
      <c r="A15" s="3" t="s">
        <v>75</v>
      </c>
      <c r="B15">
        <v>905013738</v>
      </c>
      <c r="C15" t="s">
        <v>17</v>
      </c>
      <c r="D15">
        <v>2127</v>
      </c>
      <c r="E15" t="s">
        <v>76</v>
      </c>
      <c r="F15">
        <v>46</v>
      </c>
      <c r="G15" t="s">
        <v>19</v>
      </c>
      <c r="H15" t="s">
        <v>33</v>
      </c>
      <c r="I15" t="s">
        <v>21</v>
      </c>
      <c r="J15" s="19" t="s">
        <v>38</v>
      </c>
      <c r="K15" t="s">
        <v>67</v>
      </c>
      <c r="L15" t="s">
        <v>72</v>
      </c>
      <c r="M15">
        <v>48.5</v>
      </c>
      <c r="N15" t="s">
        <v>73</v>
      </c>
      <c r="O15" t="s">
        <v>77</v>
      </c>
      <c r="P15" s="4" t="s">
        <v>26</v>
      </c>
    </row>
    <row r="16" spans="1:16" x14ac:dyDescent="0.3">
      <c r="A16" s="3" t="s">
        <v>78</v>
      </c>
      <c r="B16">
        <v>1410071156</v>
      </c>
      <c r="C16" t="s">
        <v>17</v>
      </c>
      <c r="D16">
        <v>1960</v>
      </c>
      <c r="E16" s="5">
        <v>31601</v>
      </c>
      <c r="F16">
        <v>31</v>
      </c>
      <c r="G16" t="s">
        <v>29</v>
      </c>
      <c r="H16" t="s">
        <v>20</v>
      </c>
      <c r="I16" t="s">
        <v>21</v>
      </c>
      <c r="J16" s="19" t="s">
        <v>38</v>
      </c>
      <c r="K16" t="s">
        <v>67</v>
      </c>
      <c r="L16" t="s">
        <v>72</v>
      </c>
      <c r="M16">
        <v>40.1</v>
      </c>
      <c r="N16" t="s">
        <v>73</v>
      </c>
      <c r="O16" t="s">
        <v>69</v>
      </c>
      <c r="P16" s="4" t="s">
        <v>41</v>
      </c>
    </row>
    <row r="17" spans="1:16" x14ac:dyDescent="0.3">
      <c r="A17" s="3" t="s">
        <v>79</v>
      </c>
      <c r="B17">
        <v>1105025718</v>
      </c>
      <c r="C17" t="s">
        <v>17</v>
      </c>
      <c r="D17">
        <v>2493</v>
      </c>
      <c r="E17" t="s">
        <v>80</v>
      </c>
      <c r="F17">
        <v>33</v>
      </c>
      <c r="G17" t="s">
        <v>19</v>
      </c>
      <c r="H17" t="s">
        <v>33</v>
      </c>
      <c r="I17" t="s">
        <v>21</v>
      </c>
      <c r="J17" s="19" t="s">
        <v>81</v>
      </c>
      <c r="K17" t="s">
        <v>67</v>
      </c>
      <c r="L17" t="s">
        <v>72</v>
      </c>
      <c r="M17">
        <v>34</v>
      </c>
      <c r="N17" t="s">
        <v>73</v>
      </c>
      <c r="O17" t="s">
        <v>77</v>
      </c>
      <c r="P17" s="4" t="s">
        <v>41</v>
      </c>
    </row>
    <row r="18" spans="1:16" x14ac:dyDescent="0.3">
      <c r="A18" s="3" t="s">
        <v>82</v>
      </c>
      <c r="B18">
        <v>1003018246</v>
      </c>
      <c r="C18" t="s">
        <v>17</v>
      </c>
      <c r="D18">
        <v>2301</v>
      </c>
      <c r="E18" s="5">
        <v>31604</v>
      </c>
      <c r="F18">
        <v>31</v>
      </c>
      <c r="G18" t="s">
        <v>19</v>
      </c>
      <c r="H18" t="s">
        <v>20</v>
      </c>
      <c r="I18" t="s">
        <v>21</v>
      </c>
      <c r="J18" s="19">
        <v>42125</v>
      </c>
      <c r="K18" t="s">
        <v>67</v>
      </c>
      <c r="L18" t="s">
        <v>72</v>
      </c>
      <c r="M18">
        <v>40</v>
      </c>
      <c r="N18" t="s">
        <v>73</v>
      </c>
      <c r="O18" t="s">
        <v>77</v>
      </c>
      <c r="P18" s="4" t="s">
        <v>56</v>
      </c>
    </row>
    <row r="19" spans="1:16" x14ac:dyDescent="0.3">
      <c r="A19" s="3" t="s">
        <v>83</v>
      </c>
      <c r="B19">
        <v>1406068403</v>
      </c>
      <c r="C19" t="s">
        <v>84</v>
      </c>
      <c r="D19">
        <v>78230</v>
      </c>
      <c r="E19" s="5">
        <v>32240</v>
      </c>
      <c r="F19">
        <v>29</v>
      </c>
      <c r="G19" t="s">
        <v>29</v>
      </c>
      <c r="H19" t="s">
        <v>30</v>
      </c>
      <c r="I19" t="s">
        <v>21</v>
      </c>
      <c r="J19" s="19">
        <v>41923</v>
      </c>
      <c r="K19" t="s">
        <v>67</v>
      </c>
      <c r="L19" t="s">
        <v>72</v>
      </c>
      <c r="M19">
        <v>35.5</v>
      </c>
      <c r="N19" t="s">
        <v>73</v>
      </c>
      <c r="O19" t="s">
        <v>144</v>
      </c>
      <c r="P19" s="4" t="s">
        <v>70</v>
      </c>
    </row>
    <row r="20" spans="1:16" x14ac:dyDescent="0.3">
      <c r="A20" s="3" t="s">
        <v>85</v>
      </c>
      <c r="B20">
        <v>1102023965</v>
      </c>
      <c r="C20" t="s">
        <v>17</v>
      </c>
      <c r="D20">
        <v>2747</v>
      </c>
      <c r="E20" s="5">
        <v>30811</v>
      </c>
      <c r="F20">
        <v>33</v>
      </c>
      <c r="G20" t="s">
        <v>29</v>
      </c>
      <c r="H20" t="s">
        <v>20</v>
      </c>
      <c r="I20" t="s">
        <v>21</v>
      </c>
      <c r="J20" s="19">
        <v>41651</v>
      </c>
      <c r="K20" t="s">
        <v>67</v>
      </c>
      <c r="L20" t="s">
        <v>72</v>
      </c>
      <c r="M20">
        <v>41</v>
      </c>
      <c r="N20" t="s">
        <v>73</v>
      </c>
      <c r="O20" t="s">
        <v>69</v>
      </c>
      <c r="P20" s="4" t="s">
        <v>26</v>
      </c>
    </row>
    <row r="21" spans="1:16" x14ac:dyDescent="0.3">
      <c r="A21" s="3" t="s">
        <v>86</v>
      </c>
      <c r="B21">
        <v>1108027853</v>
      </c>
      <c r="C21" t="s">
        <v>17</v>
      </c>
      <c r="D21">
        <v>1886</v>
      </c>
      <c r="E21" t="s">
        <v>87</v>
      </c>
      <c r="F21">
        <v>33</v>
      </c>
      <c r="G21" t="s">
        <v>19</v>
      </c>
      <c r="H21" t="s">
        <v>20</v>
      </c>
      <c r="I21" t="s">
        <v>21</v>
      </c>
      <c r="J21" s="19">
        <v>41923</v>
      </c>
      <c r="K21" t="s">
        <v>67</v>
      </c>
      <c r="L21" t="s">
        <v>72</v>
      </c>
      <c r="M21">
        <v>42.75</v>
      </c>
      <c r="N21" t="s">
        <v>73</v>
      </c>
      <c r="O21" t="s">
        <v>69</v>
      </c>
      <c r="P21" s="4" t="s">
        <v>70</v>
      </c>
    </row>
    <row r="22" spans="1:16" x14ac:dyDescent="0.3">
      <c r="A22" s="3" t="s">
        <v>88</v>
      </c>
      <c r="B22">
        <v>1407068885</v>
      </c>
      <c r="C22" t="s">
        <v>17</v>
      </c>
      <c r="D22">
        <v>1886</v>
      </c>
      <c r="E22" s="5">
        <v>29900</v>
      </c>
      <c r="F22">
        <v>36</v>
      </c>
      <c r="G22" t="s">
        <v>19</v>
      </c>
      <c r="H22" t="s">
        <v>20</v>
      </c>
      <c r="I22" t="s">
        <v>21</v>
      </c>
      <c r="J22" s="19" t="s">
        <v>38</v>
      </c>
      <c r="K22" t="s">
        <v>67</v>
      </c>
      <c r="L22" t="s">
        <v>72</v>
      </c>
      <c r="M22">
        <v>39.549999999999997</v>
      </c>
      <c r="N22" t="s">
        <v>73</v>
      </c>
      <c r="O22" t="s">
        <v>69</v>
      </c>
      <c r="P22" s="4" t="s">
        <v>26</v>
      </c>
    </row>
    <row r="23" spans="1:16" x14ac:dyDescent="0.3">
      <c r="A23" s="3" t="s">
        <v>89</v>
      </c>
      <c r="B23">
        <v>1203032255</v>
      </c>
      <c r="C23" t="s">
        <v>17</v>
      </c>
      <c r="D23">
        <v>1810</v>
      </c>
      <c r="E23" t="s">
        <v>90</v>
      </c>
      <c r="F23">
        <v>31</v>
      </c>
      <c r="G23" t="s">
        <v>29</v>
      </c>
      <c r="H23" t="s">
        <v>20</v>
      </c>
      <c r="I23" t="s">
        <v>21</v>
      </c>
      <c r="J23" s="19" t="s">
        <v>81</v>
      </c>
      <c r="K23" t="s">
        <v>67</v>
      </c>
      <c r="L23" t="s">
        <v>72</v>
      </c>
      <c r="M23">
        <v>42.2</v>
      </c>
      <c r="N23" t="s">
        <v>73</v>
      </c>
      <c r="O23" t="s">
        <v>40</v>
      </c>
      <c r="P23" s="4" t="s">
        <v>41</v>
      </c>
    </row>
    <row r="24" spans="1:16" x14ac:dyDescent="0.3">
      <c r="A24" s="3" t="s">
        <v>91</v>
      </c>
      <c r="B24">
        <v>1111030148</v>
      </c>
      <c r="C24" t="s">
        <v>17</v>
      </c>
      <c r="D24">
        <v>2452</v>
      </c>
      <c r="E24" t="s">
        <v>92</v>
      </c>
      <c r="F24">
        <v>30</v>
      </c>
      <c r="G24" t="s">
        <v>29</v>
      </c>
      <c r="H24" t="s">
        <v>30</v>
      </c>
      <c r="I24" t="s">
        <v>21</v>
      </c>
      <c r="J24" s="19">
        <v>42125</v>
      </c>
      <c r="K24" t="s">
        <v>67</v>
      </c>
      <c r="L24" t="s">
        <v>72</v>
      </c>
      <c r="M24">
        <v>45</v>
      </c>
      <c r="N24" t="s">
        <v>73</v>
      </c>
      <c r="O24" t="s">
        <v>93</v>
      </c>
      <c r="P24" s="4" t="s">
        <v>56</v>
      </c>
    </row>
    <row r="25" spans="1:16" x14ac:dyDescent="0.3">
      <c r="A25" s="3" t="s">
        <v>94</v>
      </c>
      <c r="B25">
        <v>808010278</v>
      </c>
      <c r="C25" t="s">
        <v>17</v>
      </c>
      <c r="D25">
        <v>2110</v>
      </c>
      <c r="E25" s="5">
        <v>25782</v>
      </c>
      <c r="F25">
        <v>47</v>
      </c>
      <c r="G25" t="s">
        <v>29</v>
      </c>
      <c r="H25" t="s">
        <v>20</v>
      </c>
      <c r="I25" t="s">
        <v>21</v>
      </c>
      <c r="J25" s="19">
        <v>42125</v>
      </c>
      <c r="K25" t="s">
        <v>67</v>
      </c>
      <c r="L25" t="s">
        <v>72</v>
      </c>
      <c r="M25">
        <v>30.2</v>
      </c>
      <c r="N25" t="s">
        <v>73</v>
      </c>
      <c r="O25" t="s">
        <v>69</v>
      </c>
      <c r="P25" s="4" t="s">
        <v>56</v>
      </c>
    </row>
    <row r="26" spans="1:16" x14ac:dyDescent="0.3">
      <c r="A26" s="3" t="s">
        <v>95</v>
      </c>
      <c r="B26">
        <v>1110029732</v>
      </c>
      <c r="C26" t="s">
        <v>17</v>
      </c>
      <c r="D26">
        <v>2148</v>
      </c>
      <c r="E26" t="s">
        <v>96</v>
      </c>
      <c r="F26">
        <v>38</v>
      </c>
      <c r="G26" t="s">
        <v>19</v>
      </c>
      <c r="H26" t="s">
        <v>33</v>
      </c>
      <c r="I26" t="s">
        <v>21</v>
      </c>
      <c r="J26" s="19" t="s">
        <v>81</v>
      </c>
      <c r="K26" t="s">
        <v>67</v>
      </c>
      <c r="L26" t="s">
        <v>72</v>
      </c>
      <c r="M26">
        <v>31.4</v>
      </c>
      <c r="N26" t="s">
        <v>73</v>
      </c>
      <c r="O26" t="s">
        <v>69</v>
      </c>
      <c r="P26" s="4" t="s">
        <v>56</v>
      </c>
    </row>
    <row r="27" spans="1:16" x14ac:dyDescent="0.3">
      <c r="A27" s="3" t="s">
        <v>97</v>
      </c>
      <c r="B27">
        <v>1192991000</v>
      </c>
      <c r="C27" t="s">
        <v>17</v>
      </c>
      <c r="D27">
        <v>1460</v>
      </c>
      <c r="E27" s="5">
        <v>29348</v>
      </c>
      <c r="F27">
        <v>37</v>
      </c>
      <c r="G27" t="s">
        <v>29</v>
      </c>
      <c r="H27" t="s">
        <v>33</v>
      </c>
      <c r="I27" t="s">
        <v>21</v>
      </c>
      <c r="J27" s="19" t="s">
        <v>98</v>
      </c>
      <c r="K27" t="s">
        <v>67</v>
      </c>
      <c r="L27" t="s">
        <v>99</v>
      </c>
      <c r="M27">
        <v>65</v>
      </c>
      <c r="N27" t="s">
        <v>100</v>
      </c>
      <c r="O27" t="s">
        <v>101</v>
      </c>
      <c r="P27" s="4" t="s">
        <v>70</v>
      </c>
    </row>
    <row r="28" spans="1:16" x14ac:dyDescent="0.3">
      <c r="A28" s="3" t="s">
        <v>102</v>
      </c>
      <c r="B28">
        <v>1106026933</v>
      </c>
      <c r="C28" t="s">
        <v>17</v>
      </c>
      <c r="D28">
        <v>2481</v>
      </c>
      <c r="E28" s="5">
        <v>26788</v>
      </c>
      <c r="F28">
        <v>44</v>
      </c>
      <c r="G28" t="s">
        <v>29</v>
      </c>
      <c r="H28" t="s">
        <v>33</v>
      </c>
      <c r="I28" t="s">
        <v>21</v>
      </c>
      <c r="J28" s="19" t="s">
        <v>103</v>
      </c>
      <c r="K28" t="s">
        <v>67</v>
      </c>
      <c r="L28" t="s">
        <v>104</v>
      </c>
      <c r="M28">
        <v>62</v>
      </c>
      <c r="N28" t="s">
        <v>100</v>
      </c>
      <c r="O28" t="s">
        <v>101</v>
      </c>
      <c r="P28" s="4" t="s">
        <v>26</v>
      </c>
    </row>
    <row r="29" spans="1:16" x14ac:dyDescent="0.3">
      <c r="A29" s="3" t="s">
        <v>105</v>
      </c>
      <c r="B29">
        <v>1001175250</v>
      </c>
      <c r="C29" t="s">
        <v>17</v>
      </c>
      <c r="D29">
        <v>1915</v>
      </c>
      <c r="E29" s="5">
        <v>23468</v>
      </c>
      <c r="F29">
        <v>54</v>
      </c>
      <c r="G29" t="s">
        <v>29</v>
      </c>
      <c r="H29" t="s">
        <v>30</v>
      </c>
      <c r="I29" t="s">
        <v>21</v>
      </c>
      <c r="J29" s="19">
        <v>41153</v>
      </c>
      <c r="K29" t="s">
        <v>67</v>
      </c>
      <c r="L29" t="s">
        <v>104</v>
      </c>
      <c r="M29">
        <v>21</v>
      </c>
      <c r="N29" t="s">
        <v>100</v>
      </c>
      <c r="O29" t="s">
        <v>144</v>
      </c>
      <c r="P29" s="4" t="s">
        <v>26</v>
      </c>
    </row>
    <row r="30" spans="1:16" x14ac:dyDescent="0.3">
      <c r="A30" s="3" t="s">
        <v>106</v>
      </c>
      <c r="B30">
        <v>1011022863</v>
      </c>
      <c r="C30" t="s">
        <v>17</v>
      </c>
      <c r="D30">
        <v>2134</v>
      </c>
      <c r="E30" s="5">
        <v>31542</v>
      </c>
      <c r="F30">
        <v>31</v>
      </c>
      <c r="G30" t="s">
        <v>29</v>
      </c>
      <c r="H30" t="s">
        <v>20</v>
      </c>
      <c r="I30" t="s">
        <v>52</v>
      </c>
      <c r="J30" s="19" t="s">
        <v>107</v>
      </c>
      <c r="K30" t="s">
        <v>67</v>
      </c>
      <c r="L30" t="s">
        <v>108</v>
      </c>
      <c r="M30">
        <v>63</v>
      </c>
      <c r="N30" t="s">
        <v>100</v>
      </c>
      <c r="O30" t="s">
        <v>144</v>
      </c>
      <c r="P30" s="4" t="s">
        <v>109</v>
      </c>
    </row>
    <row r="31" spans="1:16" x14ac:dyDescent="0.3">
      <c r="A31" s="3" t="s">
        <v>110</v>
      </c>
      <c r="B31">
        <v>1101023754</v>
      </c>
      <c r="C31" t="s">
        <v>17</v>
      </c>
      <c r="D31">
        <v>1886</v>
      </c>
      <c r="E31" s="5">
        <v>25818</v>
      </c>
      <c r="F31">
        <v>47</v>
      </c>
      <c r="G31" t="s">
        <v>29</v>
      </c>
      <c r="H31" t="s">
        <v>33</v>
      </c>
      <c r="I31" t="s">
        <v>21</v>
      </c>
      <c r="J31" s="19">
        <v>41760</v>
      </c>
      <c r="K31" t="s">
        <v>67</v>
      </c>
      <c r="L31" t="s">
        <v>111</v>
      </c>
      <c r="M31">
        <v>64</v>
      </c>
      <c r="N31" t="s">
        <v>100</v>
      </c>
      <c r="O31" t="s">
        <v>101</v>
      </c>
      <c r="P31" s="4" t="s">
        <v>112</v>
      </c>
    </row>
    <row r="32" spans="1:16" x14ac:dyDescent="0.3">
      <c r="A32" s="3" t="s">
        <v>113</v>
      </c>
      <c r="B32">
        <v>1301052902</v>
      </c>
      <c r="C32" t="s">
        <v>17</v>
      </c>
      <c r="D32">
        <v>2170</v>
      </c>
      <c r="E32" s="5">
        <v>31176</v>
      </c>
      <c r="F32">
        <v>32</v>
      </c>
      <c r="G32" t="s">
        <v>29</v>
      </c>
      <c r="H32" t="s">
        <v>33</v>
      </c>
      <c r="I32" t="s">
        <v>21</v>
      </c>
      <c r="J32" s="19">
        <v>41038</v>
      </c>
      <c r="K32" t="s">
        <v>67</v>
      </c>
      <c r="L32" t="s">
        <v>114</v>
      </c>
      <c r="M32">
        <v>28.99</v>
      </c>
      <c r="N32" t="s">
        <v>115</v>
      </c>
      <c r="O32" t="s">
        <v>77</v>
      </c>
      <c r="P32" s="4" t="s">
        <v>26</v>
      </c>
    </row>
    <row r="33" spans="1:16" x14ac:dyDescent="0.3">
      <c r="A33" s="3" t="s">
        <v>116</v>
      </c>
      <c r="B33">
        <v>1501072093</v>
      </c>
      <c r="C33" t="s">
        <v>117</v>
      </c>
      <c r="D33">
        <v>6040</v>
      </c>
      <c r="E33" s="5">
        <v>24996</v>
      </c>
      <c r="F33">
        <v>49</v>
      </c>
      <c r="G33" t="s">
        <v>19</v>
      </c>
      <c r="H33" t="s">
        <v>33</v>
      </c>
      <c r="I33" t="s">
        <v>21</v>
      </c>
      <c r="J33" s="19">
        <v>40183</v>
      </c>
      <c r="K33" t="s">
        <v>67</v>
      </c>
      <c r="L33" t="s">
        <v>114</v>
      </c>
      <c r="M33">
        <v>31.4</v>
      </c>
      <c r="N33" t="s">
        <v>115</v>
      </c>
      <c r="O33" t="s">
        <v>93</v>
      </c>
      <c r="P33" s="4" t="s">
        <v>26</v>
      </c>
    </row>
    <row r="34" spans="1:16" x14ac:dyDescent="0.3">
      <c r="A34" s="3" t="s">
        <v>118</v>
      </c>
      <c r="B34">
        <v>602000312</v>
      </c>
      <c r="C34" t="s">
        <v>117</v>
      </c>
      <c r="D34">
        <v>6070</v>
      </c>
      <c r="E34" s="5">
        <v>32273</v>
      </c>
      <c r="F34">
        <v>29</v>
      </c>
      <c r="G34" t="s">
        <v>19</v>
      </c>
      <c r="H34" t="s">
        <v>33</v>
      </c>
      <c r="I34" t="s">
        <v>21</v>
      </c>
      <c r="J34" s="19" t="s">
        <v>119</v>
      </c>
      <c r="K34" t="s">
        <v>67</v>
      </c>
      <c r="L34" t="s">
        <v>114</v>
      </c>
      <c r="M34">
        <v>26</v>
      </c>
      <c r="N34" t="s">
        <v>115</v>
      </c>
      <c r="O34" t="s">
        <v>144</v>
      </c>
      <c r="P34" s="4" t="s">
        <v>112</v>
      </c>
    </row>
    <row r="35" spans="1:16" x14ac:dyDescent="0.3">
      <c r="A35" s="3" t="s">
        <v>120</v>
      </c>
      <c r="B35">
        <v>1203032263</v>
      </c>
      <c r="C35" t="s">
        <v>17</v>
      </c>
      <c r="D35">
        <v>2360</v>
      </c>
      <c r="E35" s="5">
        <v>27001</v>
      </c>
      <c r="F35">
        <v>44</v>
      </c>
      <c r="G35" t="s">
        <v>19</v>
      </c>
      <c r="H35" t="s">
        <v>20</v>
      </c>
      <c r="I35" t="s">
        <v>21</v>
      </c>
      <c r="J35" s="19">
        <v>40822</v>
      </c>
      <c r="K35" t="s">
        <v>67</v>
      </c>
      <c r="L35" t="s">
        <v>114</v>
      </c>
      <c r="M35">
        <v>27.49</v>
      </c>
      <c r="N35" t="s">
        <v>115</v>
      </c>
      <c r="O35" t="s">
        <v>121</v>
      </c>
      <c r="P35" s="4" t="s">
        <v>26</v>
      </c>
    </row>
    <row r="36" spans="1:16" x14ac:dyDescent="0.3">
      <c r="A36" s="3" t="s">
        <v>122</v>
      </c>
      <c r="B36">
        <v>1212052023</v>
      </c>
      <c r="C36" t="s">
        <v>17</v>
      </c>
      <c r="D36">
        <v>1886</v>
      </c>
      <c r="E36" s="5">
        <v>32325</v>
      </c>
      <c r="F36">
        <v>30</v>
      </c>
      <c r="G36" t="s">
        <v>29</v>
      </c>
      <c r="H36" t="s">
        <v>30</v>
      </c>
      <c r="I36" t="s">
        <v>21</v>
      </c>
      <c r="J36" s="19">
        <v>42125</v>
      </c>
      <c r="K36" t="s">
        <v>67</v>
      </c>
      <c r="L36" t="s">
        <v>123</v>
      </c>
      <c r="M36">
        <v>45</v>
      </c>
      <c r="N36" t="s">
        <v>124</v>
      </c>
      <c r="O36" t="s">
        <v>77</v>
      </c>
      <c r="P36" s="4" t="s">
        <v>56</v>
      </c>
    </row>
    <row r="37" spans="1:16" x14ac:dyDescent="0.3">
      <c r="A37" s="3" t="s">
        <v>125</v>
      </c>
      <c r="B37">
        <v>1102024173</v>
      </c>
      <c r="C37" t="s">
        <v>17</v>
      </c>
      <c r="D37">
        <v>2135</v>
      </c>
      <c r="E37" t="s">
        <v>126</v>
      </c>
      <c r="F37">
        <v>28</v>
      </c>
      <c r="G37" t="s">
        <v>29</v>
      </c>
      <c r="H37" t="s">
        <v>20</v>
      </c>
      <c r="I37" t="s">
        <v>21</v>
      </c>
      <c r="J37" s="19" t="s">
        <v>81</v>
      </c>
      <c r="K37" t="s">
        <v>67</v>
      </c>
      <c r="L37" t="s">
        <v>123</v>
      </c>
      <c r="M37">
        <v>42</v>
      </c>
      <c r="N37" t="s">
        <v>124</v>
      </c>
      <c r="O37" t="s">
        <v>121</v>
      </c>
      <c r="P37" s="4" t="s">
        <v>41</v>
      </c>
    </row>
    <row r="38" spans="1:16" x14ac:dyDescent="0.3">
      <c r="A38" s="3" t="s">
        <v>127</v>
      </c>
      <c r="B38">
        <v>1101023540</v>
      </c>
      <c r="C38" t="s">
        <v>17</v>
      </c>
      <c r="D38">
        <v>2119</v>
      </c>
      <c r="E38" t="s">
        <v>128</v>
      </c>
      <c r="F38">
        <v>29</v>
      </c>
      <c r="G38" t="s">
        <v>19</v>
      </c>
      <c r="H38" t="s">
        <v>20</v>
      </c>
      <c r="I38" t="s">
        <v>21</v>
      </c>
      <c r="J38" s="19">
        <v>42125</v>
      </c>
      <c r="K38" t="s">
        <v>67</v>
      </c>
      <c r="L38" t="s">
        <v>123</v>
      </c>
      <c r="M38">
        <v>37</v>
      </c>
      <c r="N38" t="s">
        <v>124</v>
      </c>
      <c r="O38" t="s">
        <v>69</v>
      </c>
      <c r="P38" s="4" t="s">
        <v>56</v>
      </c>
    </row>
    <row r="39" spans="1:16" x14ac:dyDescent="0.3">
      <c r="A39" s="3" t="s">
        <v>129</v>
      </c>
      <c r="B39">
        <v>1988299991</v>
      </c>
      <c r="C39" t="s">
        <v>17</v>
      </c>
      <c r="D39">
        <v>2472</v>
      </c>
      <c r="E39" t="s">
        <v>130</v>
      </c>
      <c r="F39">
        <v>36</v>
      </c>
      <c r="G39" t="s">
        <v>19</v>
      </c>
      <c r="H39" t="s">
        <v>131</v>
      </c>
      <c r="I39" t="s">
        <v>21</v>
      </c>
      <c r="J39" s="19">
        <v>42125</v>
      </c>
      <c r="K39" t="s">
        <v>67</v>
      </c>
      <c r="L39" t="s">
        <v>123</v>
      </c>
      <c r="M39">
        <v>39</v>
      </c>
      <c r="N39" t="s">
        <v>124</v>
      </c>
      <c r="O39" t="s">
        <v>69</v>
      </c>
      <c r="P39" s="4" t="s">
        <v>26</v>
      </c>
    </row>
    <row r="40" spans="1:16" x14ac:dyDescent="0.3">
      <c r="A40" s="3" t="s">
        <v>132</v>
      </c>
      <c r="B40">
        <v>1012023013</v>
      </c>
      <c r="C40" t="s">
        <v>17</v>
      </c>
      <c r="D40">
        <v>2138</v>
      </c>
      <c r="E40" t="s">
        <v>133</v>
      </c>
      <c r="F40">
        <v>30</v>
      </c>
      <c r="G40" t="s">
        <v>29</v>
      </c>
      <c r="H40" t="s">
        <v>33</v>
      </c>
      <c r="I40" t="s">
        <v>21</v>
      </c>
      <c r="J40" s="19" t="s">
        <v>81</v>
      </c>
      <c r="K40" t="s">
        <v>67</v>
      </c>
      <c r="L40" t="s">
        <v>123</v>
      </c>
      <c r="M40">
        <v>43</v>
      </c>
      <c r="N40" t="s">
        <v>124</v>
      </c>
      <c r="O40" t="s">
        <v>93</v>
      </c>
      <c r="P40" s="4" t="s">
        <v>41</v>
      </c>
    </row>
    <row r="41" spans="1:16" x14ac:dyDescent="0.3">
      <c r="A41" s="3" t="s">
        <v>134</v>
      </c>
      <c r="B41">
        <v>1001956578</v>
      </c>
      <c r="C41" t="s">
        <v>17</v>
      </c>
      <c r="D41">
        <v>2048</v>
      </c>
      <c r="E41" s="5">
        <v>28949</v>
      </c>
      <c r="F41">
        <v>38</v>
      </c>
      <c r="G41" t="s">
        <v>19</v>
      </c>
      <c r="H41" t="s">
        <v>20</v>
      </c>
      <c r="I41" t="s">
        <v>21</v>
      </c>
      <c r="J41" s="19" t="s">
        <v>38</v>
      </c>
      <c r="K41" t="s">
        <v>67</v>
      </c>
      <c r="L41" t="s">
        <v>123</v>
      </c>
      <c r="M41">
        <v>27</v>
      </c>
      <c r="N41" t="s">
        <v>124</v>
      </c>
      <c r="O41" t="s">
        <v>50</v>
      </c>
      <c r="P41" s="4" t="s">
        <v>26</v>
      </c>
    </row>
    <row r="42" spans="1:16" x14ac:dyDescent="0.3">
      <c r="A42" s="3" t="s">
        <v>135</v>
      </c>
      <c r="B42">
        <v>906014183</v>
      </c>
      <c r="C42" t="s">
        <v>17</v>
      </c>
      <c r="D42">
        <v>1773</v>
      </c>
      <c r="E42" t="s">
        <v>136</v>
      </c>
      <c r="F42">
        <v>36</v>
      </c>
      <c r="G42" t="s">
        <v>19</v>
      </c>
      <c r="H42" t="s">
        <v>20</v>
      </c>
      <c r="I42" t="s">
        <v>21</v>
      </c>
      <c r="J42" s="19" t="s">
        <v>137</v>
      </c>
      <c r="K42" t="s">
        <v>67</v>
      </c>
      <c r="L42" t="s">
        <v>123</v>
      </c>
      <c r="M42">
        <v>47</v>
      </c>
      <c r="N42" t="s">
        <v>124</v>
      </c>
      <c r="O42" t="s">
        <v>93</v>
      </c>
      <c r="P42" s="4" t="s">
        <v>26</v>
      </c>
    </row>
    <row r="43" spans="1:16" x14ac:dyDescent="0.3">
      <c r="A43" s="3" t="s">
        <v>138</v>
      </c>
      <c r="B43">
        <v>1104025466</v>
      </c>
      <c r="C43" t="s">
        <v>17</v>
      </c>
      <c r="D43">
        <v>1420</v>
      </c>
      <c r="E43" s="5">
        <v>32268</v>
      </c>
      <c r="F43">
        <v>29</v>
      </c>
      <c r="G43" t="s">
        <v>29</v>
      </c>
      <c r="H43" t="s">
        <v>20</v>
      </c>
      <c r="I43" t="s">
        <v>21</v>
      </c>
      <c r="J43" s="19">
        <v>42125</v>
      </c>
      <c r="K43" t="s">
        <v>67</v>
      </c>
      <c r="L43" t="s">
        <v>123</v>
      </c>
      <c r="M43">
        <v>28</v>
      </c>
      <c r="N43" t="s">
        <v>124</v>
      </c>
      <c r="O43" t="s">
        <v>50</v>
      </c>
      <c r="P43" s="4" t="s">
        <v>26</v>
      </c>
    </row>
    <row r="44" spans="1:16" x14ac:dyDescent="0.3">
      <c r="A44" s="3" t="s">
        <v>139</v>
      </c>
      <c r="B44">
        <v>1411071506</v>
      </c>
      <c r="C44" t="s">
        <v>17</v>
      </c>
      <c r="D44">
        <v>2343</v>
      </c>
      <c r="E44" t="s">
        <v>140</v>
      </c>
      <c r="F44">
        <v>48</v>
      </c>
      <c r="G44" t="s">
        <v>29</v>
      </c>
      <c r="H44" t="s">
        <v>20</v>
      </c>
      <c r="I44" t="s">
        <v>52</v>
      </c>
      <c r="J44" s="19" t="s">
        <v>81</v>
      </c>
      <c r="K44" t="s">
        <v>67</v>
      </c>
      <c r="L44" t="s">
        <v>123</v>
      </c>
      <c r="M44">
        <v>49.1</v>
      </c>
      <c r="N44" t="s">
        <v>124</v>
      </c>
      <c r="O44" t="s">
        <v>69</v>
      </c>
      <c r="P44" s="4" t="s">
        <v>41</v>
      </c>
    </row>
    <row r="45" spans="1:16" x14ac:dyDescent="0.3">
      <c r="A45" s="6" t="s">
        <v>141</v>
      </c>
      <c r="B45" s="7">
        <v>1307060199</v>
      </c>
      <c r="C45" s="7" t="s">
        <v>17</v>
      </c>
      <c r="D45" s="7">
        <v>2148</v>
      </c>
      <c r="E45" s="8">
        <v>27519</v>
      </c>
      <c r="F45" s="7">
        <v>42</v>
      </c>
      <c r="G45" s="7" t="s">
        <v>29</v>
      </c>
      <c r="H45" s="7" t="s">
        <v>20</v>
      </c>
      <c r="I45" s="7" t="s">
        <v>21</v>
      </c>
      <c r="J45" s="20" t="s">
        <v>81</v>
      </c>
      <c r="K45" s="7" t="s">
        <v>67</v>
      </c>
      <c r="L45" s="7" t="s">
        <v>142</v>
      </c>
      <c r="M45" s="7">
        <v>62</v>
      </c>
      <c r="N45" s="7" t="s">
        <v>73</v>
      </c>
      <c r="O45" s="7" t="s">
        <v>143</v>
      </c>
      <c r="P45" s="9" t="s">
        <v>26</v>
      </c>
    </row>
  </sheetData>
  <sheetProtection algorithmName="SHA-512" hashValue="Y1OcOYzVFBymAxMQDisOXKHFOjMhoWJ+FVgk66jfF58GfmlHe9sQSy5vnTs4icb21LsZV9W1M2qS2Rfd5CkROA==" saltValue="r+FbQNT8k6Zxo0oiMAvwvQ==" spinCount="100000" sheet="1" objects="1" scenarios="1"/>
  <autoFilter ref="A1:P4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4"/>
  <sheetViews>
    <sheetView topLeftCell="A19" workbookViewId="0">
      <selection activeCell="C34" sqref="C34"/>
    </sheetView>
  </sheetViews>
  <sheetFormatPr defaultRowHeight="14.4" x14ac:dyDescent="0.3"/>
  <cols>
    <col min="3" max="3" width="18.6640625" bestFit="1" customWidth="1"/>
    <col min="4" max="4" width="10.44140625" bestFit="1" customWidth="1"/>
    <col min="6" max="6" width="18.6640625" bestFit="1" customWidth="1"/>
    <col min="8" max="8" width="14.44140625" bestFit="1" customWidth="1"/>
    <col min="9" max="9" width="7.6640625" bestFit="1" customWidth="1"/>
    <col min="10" max="10" width="46.77734375" bestFit="1" customWidth="1"/>
  </cols>
  <sheetData>
    <row r="1" spans="2:11" ht="15.6" x14ac:dyDescent="0.3">
      <c r="B1" s="14" t="s">
        <v>153</v>
      </c>
      <c r="C1" s="1"/>
      <c r="D1" s="2"/>
      <c r="F1" s="21" t="s">
        <v>164</v>
      </c>
      <c r="H1" s="21" t="s">
        <v>168</v>
      </c>
      <c r="I1" s="13"/>
      <c r="J1" s="21" t="s">
        <v>169</v>
      </c>
    </row>
    <row r="2" spans="2:11" ht="15.6" x14ac:dyDescent="0.3">
      <c r="B2" s="3"/>
      <c r="D2" s="4"/>
      <c r="F2" s="22">
        <v>44</v>
      </c>
      <c r="H2" s="22">
        <f>SUM(H5+H7)</f>
        <v>2969000</v>
      </c>
      <c r="I2" s="13"/>
      <c r="J2" s="21" t="s">
        <v>162</v>
      </c>
      <c r="K2" s="21">
        <f>F2-F7</f>
        <v>36</v>
      </c>
    </row>
    <row r="3" spans="2:11" x14ac:dyDescent="0.3">
      <c r="B3" s="3">
        <v>1</v>
      </c>
      <c r="C3" t="s">
        <v>145</v>
      </c>
      <c r="D3" s="15">
        <v>150000</v>
      </c>
      <c r="J3" s="21" t="s">
        <v>163</v>
      </c>
      <c r="K3" s="21">
        <f>COUNTIF('Employee Data'!O2:O34, "Internal")</f>
        <v>8</v>
      </c>
    </row>
    <row r="4" spans="2:11" x14ac:dyDescent="0.3">
      <c r="B4" s="3">
        <v>2</v>
      </c>
      <c r="C4" t="s">
        <v>146</v>
      </c>
      <c r="D4" s="4">
        <v>600000</v>
      </c>
      <c r="F4" s="21" t="s">
        <v>162</v>
      </c>
      <c r="H4" s="21" t="s">
        <v>166</v>
      </c>
    </row>
    <row r="5" spans="2:11" x14ac:dyDescent="0.3">
      <c r="B5" s="3">
        <v>3</v>
      </c>
      <c r="C5" t="s">
        <v>157</v>
      </c>
      <c r="D5" s="4">
        <v>180000</v>
      </c>
      <c r="F5" s="22">
        <f>F2-F7</f>
        <v>36</v>
      </c>
      <c r="H5" s="22">
        <f>SUM(D3:D6)+F5*SUM(D10:D13)</f>
        <v>2728000</v>
      </c>
    </row>
    <row r="6" spans="2:11" x14ac:dyDescent="0.3">
      <c r="B6" s="3">
        <v>4</v>
      </c>
      <c r="C6" s="7" t="s">
        <v>147</v>
      </c>
      <c r="D6" s="9">
        <v>250000</v>
      </c>
      <c r="F6" s="21" t="s">
        <v>163</v>
      </c>
      <c r="H6" s="21" t="s">
        <v>165</v>
      </c>
    </row>
    <row r="7" spans="2:11" x14ac:dyDescent="0.3">
      <c r="F7" s="22">
        <f>COUNTIF('Employee Data'!O2:O45, "Internal")</f>
        <v>8</v>
      </c>
      <c r="H7" s="22">
        <f>SUM(D17+F7*SUM(D21+D22))</f>
        <v>241000</v>
      </c>
    </row>
    <row r="8" spans="2:11" ht="15.6" x14ac:dyDescent="0.3">
      <c r="B8" s="14" t="s">
        <v>152</v>
      </c>
      <c r="C8" s="1"/>
      <c r="D8" s="2"/>
    </row>
    <row r="9" spans="2:11" x14ac:dyDescent="0.3">
      <c r="B9" s="3"/>
      <c r="D9" s="4"/>
    </row>
    <row r="10" spans="2:11" x14ac:dyDescent="0.3">
      <c r="B10" s="3">
        <v>1</v>
      </c>
      <c r="C10" t="s">
        <v>148</v>
      </c>
      <c r="D10" s="4">
        <v>5000</v>
      </c>
    </row>
    <row r="11" spans="2:11" x14ac:dyDescent="0.3">
      <c r="B11" s="3">
        <v>2</v>
      </c>
      <c r="C11" t="s">
        <v>149</v>
      </c>
      <c r="D11" s="4">
        <v>3000</v>
      </c>
      <c r="F11" s="24" t="s">
        <v>19</v>
      </c>
      <c r="G11" s="24">
        <f>COUNTIF('Employee Data'!G2:G45, "Female")</f>
        <v>22</v>
      </c>
      <c r="H11" s="21"/>
    </row>
    <row r="12" spans="2:11" x14ac:dyDescent="0.3">
      <c r="B12" s="3">
        <v>3</v>
      </c>
      <c r="C12" t="s">
        <v>150</v>
      </c>
      <c r="D12" s="4">
        <v>25000</v>
      </c>
      <c r="F12" s="24" t="s">
        <v>29</v>
      </c>
      <c r="G12" s="24">
        <f>COUNTIF('Employee Data'!G2:G45, "Male")</f>
        <v>22</v>
      </c>
      <c r="H12" s="21"/>
    </row>
    <row r="13" spans="2:11" x14ac:dyDescent="0.3">
      <c r="B13" s="3">
        <v>4</v>
      </c>
      <c r="C13" s="7" t="s">
        <v>151</v>
      </c>
      <c r="D13" s="9">
        <v>10000</v>
      </c>
    </row>
    <row r="15" spans="2:11" ht="15.6" x14ac:dyDescent="0.3">
      <c r="B15" s="14" t="s">
        <v>156</v>
      </c>
      <c r="C15" s="1"/>
      <c r="D15" s="2"/>
    </row>
    <row r="16" spans="2:11" x14ac:dyDescent="0.3">
      <c r="B16" s="3"/>
      <c r="D16" s="4"/>
    </row>
    <row r="17" spans="2:10" x14ac:dyDescent="0.3">
      <c r="B17" s="6">
        <v>1</v>
      </c>
      <c r="C17" s="7" t="s">
        <v>155</v>
      </c>
      <c r="D17" s="9">
        <v>25000</v>
      </c>
    </row>
    <row r="19" spans="2:10" ht="15.6" x14ac:dyDescent="0.3">
      <c r="B19" s="14" t="s">
        <v>154</v>
      </c>
      <c r="C19" s="1"/>
      <c r="D19" s="2"/>
    </row>
    <row r="20" spans="2:10" x14ac:dyDescent="0.3">
      <c r="B20" s="3"/>
      <c r="D20" s="4"/>
    </row>
    <row r="21" spans="2:10" x14ac:dyDescent="0.3">
      <c r="B21" s="3">
        <v>1</v>
      </c>
      <c r="C21" t="s">
        <v>150</v>
      </c>
      <c r="D21" s="4">
        <v>25000</v>
      </c>
    </row>
    <row r="22" spans="2:10" x14ac:dyDescent="0.3">
      <c r="B22" s="6">
        <v>2</v>
      </c>
      <c r="C22" s="7" t="s">
        <v>151</v>
      </c>
      <c r="D22" s="9">
        <v>2000</v>
      </c>
    </row>
    <row r="23" spans="2:10" ht="15.6" x14ac:dyDescent="0.3">
      <c r="E23" s="13"/>
    </row>
    <row r="24" spans="2:10" x14ac:dyDescent="0.3">
      <c r="B24" t="s">
        <v>158</v>
      </c>
    </row>
    <row r="26" spans="2:10" x14ac:dyDescent="0.3">
      <c r="C26" s="16" t="s">
        <v>159</v>
      </c>
      <c r="D26" s="25">
        <f>H2/F2</f>
        <v>67477.272727272721</v>
      </c>
    </row>
    <row r="27" spans="2:10" ht="15.6" x14ac:dyDescent="0.3">
      <c r="C27" s="17" t="s">
        <v>160</v>
      </c>
      <c r="D27" s="26">
        <f>H5/F5</f>
        <v>75777.777777777781</v>
      </c>
      <c r="E27" s="13"/>
    </row>
    <row r="28" spans="2:10" x14ac:dyDescent="0.3">
      <c r="C28" s="18" t="s">
        <v>161</v>
      </c>
      <c r="D28" s="27">
        <f>H7/F7</f>
        <v>30125</v>
      </c>
      <c r="J28" s="23"/>
    </row>
    <row r="33" spans="3:4" x14ac:dyDescent="0.3">
      <c r="D33" s="23"/>
    </row>
    <row r="34" spans="3:4" ht="144" x14ac:dyDescent="0.3">
      <c r="C34" s="23" t="s">
        <v>167</v>
      </c>
    </row>
  </sheetData>
  <sheetProtection algorithmName="SHA-512" hashValue="PCMqTwqelJwo29Cy9/W6P+BNurANDrdeBb7Q0EMI0b+ql7XC9brkyfl3zFmR4CZsK1H+gq2JAwNEOFEbqoY9aQ==" saltValue="lHJSLcs4JHIiTzQr9S+G8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47F7-FE1D-4CF3-9DCE-31ED305233B8}">
  <dimension ref="A1:XFC44"/>
  <sheetViews>
    <sheetView showGridLines="0" tabSelected="1" zoomScale="80" zoomScaleNormal="80" workbookViewId="0">
      <selection activeCell="Q3" sqref="Q3"/>
    </sheetView>
  </sheetViews>
  <sheetFormatPr defaultColWidth="0" defaultRowHeight="14.4" zeroHeight="1" x14ac:dyDescent="0.3"/>
  <cols>
    <col min="1" max="13" width="9.21875" customWidth="1"/>
    <col min="14" max="14" width="15.44140625" customWidth="1"/>
    <col min="15" max="25" width="9.21875" customWidth="1"/>
    <col min="26" max="26" width="2.109375" customWidth="1"/>
    <col min="27" max="27" width="2.88671875" hidden="1"/>
    <col min="29" max="16383" width="9.21875" hidden="1"/>
    <col min="16384" max="16384" width="0.6640625" customWidth="1"/>
  </cols>
  <sheetData>
    <row r="1" spans="1:25" x14ac:dyDescent="0.3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</row>
    <row r="2" spans="1:25" x14ac:dyDescent="0.3">
      <c r="A2" s="33"/>
      <c r="Y2" s="34"/>
    </row>
    <row r="3" spans="1:25" ht="33.450000000000003" customHeight="1" x14ac:dyDescent="0.3">
      <c r="A3" s="33"/>
      <c r="I3" s="39" t="s">
        <v>173</v>
      </c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38"/>
      <c r="Y3" s="34"/>
    </row>
    <row r="4" spans="1:25" x14ac:dyDescent="0.3">
      <c r="A4" s="33"/>
      <c r="Y4" s="34"/>
    </row>
    <row r="5" spans="1:25" x14ac:dyDescent="0.3">
      <c r="A5" s="33"/>
      <c r="Y5" s="34"/>
    </row>
    <row r="6" spans="1:25" x14ac:dyDescent="0.3">
      <c r="A6" s="33"/>
      <c r="Y6" s="34"/>
    </row>
    <row r="7" spans="1:25" x14ac:dyDescent="0.3">
      <c r="A7" s="33"/>
      <c r="Y7" s="34"/>
    </row>
    <row r="8" spans="1:25" x14ac:dyDescent="0.3">
      <c r="A8" s="33"/>
      <c r="Y8" s="34"/>
    </row>
    <row r="9" spans="1:25" x14ac:dyDescent="0.3">
      <c r="A9" s="33"/>
      <c r="Y9" s="34"/>
    </row>
    <row r="10" spans="1:25" x14ac:dyDescent="0.3">
      <c r="A10" s="33"/>
      <c r="Y10" s="34"/>
    </row>
    <row r="11" spans="1:25" x14ac:dyDescent="0.3">
      <c r="A11" s="33"/>
      <c r="Y11" s="34"/>
    </row>
    <row r="12" spans="1:25" x14ac:dyDescent="0.3">
      <c r="A12" s="33"/>
      <c r="Y12" s="34"/>
    </row>
    <row r="13" spans="1:25" x14ac:dyDescent="0.3">
      <c r="A13" s="33"/>
      <c r="Y13" s="34"/>
    </row>
    <row r="14" spans="1:25" x14ac:dyDescent="0.3">
      <c r="A14" s="33"/>
      <c r="Y14" s="34"/>
    </row>
    <row r="15" spans="1:25" x14ac:dyDescent="0.3">
      <c r="A15" s="33"/>
      <c r="Y15" s="34"/>
    </row>
    <row r="16" spans="1:25" x14ac:dyDescent="0.3">
      <c r="A16" s="33"/>
      <c r="Y16" s="34"/>
    </row>
    <row r="17" spans="1:25" x14ac:dyDescent="0.3">
      <c r="A17" s="33"/>
      <c r="Y17" s="34"/>
    </row>
    <row r="18" spans="1:25" x14ac:dyDescent="0.3">
      <c r="A18" s="33"/>
      <c r="Y18" s="34"/>
    </row>
    <row r="19" spans="1:25" x14ac:dyDescent="0.3">
      <c r="A19" s="33"/>
      <c r="Y19" s="34"/>
    </row>
    <row r="20" spans="1:25" x14ac:dyDescent="0.3">
      <c r="A20" s="33"/>
      <c r="Y20" s="34"/>
    </row>
    <row r="21" spans="1:25" x14ac:dyDescent="0.3">
      <c r="A21" s="33"/>
      <c r="Y21" s="34"/>
    </row>
    <row r="22" spans="1:25" x14ac:dyDescent="0.3">
      <c r="A22" s="33"/>
      <c r="Y22" s="34"/>
    </row>
    <row r="23" spans="1:25" x14ac:dyDescent="0.3">
      <c r="A23" s="33"/>
      <c r="Y23" s="34"/>
    </row>
    <row r="24" spans="1:25" x14ac:dyDescent="0.3">
      <c r="A24" s="33"/>
      <c r="Y24" s="34"/>
    </row>
    <row r="25" spans="1:25" x14ac:dyDescent="0.3">
      <c r="A25" s="33"/>
      <c r="Y25" s="34"/>
    </row>
    <row r="26" spans="1:25" x14ac:dyDescent="0.3">
      <c r="A26" s="33"/>
      <c r="Y26" s="34"/>
    </row>
    <row r="27" spans="1:25" x14ac:dyDescent="0.3">
      <c r="A27" s="33"/>
      <c r="Y27" s="34"/>
    </row>
    <row r="28" spans="1:25" x14ac:dyDescent="0.3">
      <c r="A28" s="33"/>
      <c r="Y28" s="34"/>
    </row>
    <row r="29" spans="1:25" x14ac:dyDescent="0.3">
      <c r="A29" s="33"/>
      <c r="Y29" s="34"/>
    </row>
    <row r="30" spans="1:25" x14ac:dyDescent="0.3">
      <c r="A30" s="33"/>
      <c r="Y30" s="34"/>
    </row>
    <row r="31" spans="1:25" x14ac:dyDescent="0.3">
      <c r="A31" s="33"/>
      <c r="Y31" s="34"/>
    </row>
    <row r="32" spans="1:25" x14ac:dyDescent="0.3">
      <c r="A32" s="33"/>
      <c r="Y32" s="34"/>
    </row>
    <row r="33" spans="1:25" x14ac:dyDescent="0.3">
      <c r="A33" s="33"/>
      <c r="Y33" s="34"/>
    </row>
    <row r="34" spans="1:25" x14ac:dyDescent="0.3">
      <c r="A34" s="33"/>
      <c r="Y34" s="34"/>
    </row>
    <row r="35" spans="1:25" x14ac:dyDescent="0.3">
      <c r="A35" s="33"/>
      <c r="Y35" s="34"/>
    </row>
    <row r="36" spans="1:25" x14ac:dyDescent="0.3">
      <c r="A36" s="33"/>
      <c r="Y36" s="34"/>
    </row>
    <row r="37" spans="1:25" x14ac:dyDescent="0.3">
      <c r="A37" s="33"/>
      <c r="Y37" s="34"/>
    </row>
    <row r="38" spans="1:25" x14ac:dyDescent="0.3">
      <c r="A38" s="33"/>
      <c r="Y38" s="34"/>
    </row>
    <row r="39" spans="1:25" x14ac:dyDescent="0.3">
      <c r="A39" s="33"/>
      <c r="Y39" s="34"/>
    </row>
    <row r="40" spans="1:25" x14ac:dyDescent="0.3">
      <c r="A40" s="33"/>
      <c r="Y40" s="34"/>
    </row>
    <row r="41" spans="1:25" x14ac:dyDescent="0.3">
      <c r="A41" s="33"/>
      <c r="Y41" s="34"/>
    </row>
    <row r="42" spans="1:25" x14ac:dyDescent="0.3">
      <c r="A42" s="33"/>
      <c r="Y42" s="34"/>
    </row>
    <row r="43" spans="1:25" ht="15" thickBot="1" x14ac:dyDescent="0.3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7"/>
    </row>
    <row r="44" spans="1:25" ht="15.6" customHeight="1" x14ac:dyDescent="0.3"/>
  </sheetData>
  <mergeCells count="1">
    <mergeCell ref="I3:N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6072-A70C-46C7-BDD1-517C7AC8AAE0}">
  <dimension ref="A5:B9"/>
  <sheetViews>
    <sheetView workbookViewId="0">
      <selection activeCell="K15" sqref="K15"/>
    </sheetView>
  </sheetViews>
  <sheetFormatPr defaultRowHeight="14.4" x14ac:dyDescent="0.3"/>
  <cols>
    <col min="1" max="1" width="14.109375" bestFit="1" customWidth="1"/>
    <col min="2" max="2" width="24.109375" bestFit="1" customWidth="1"/>
  </cols>
  <sheetData>
    <row r="5" spans="1:2" x14ac:dyDescent="0.3">
      <c r="A5" s="28" t="s">
        <v>170</v>
      </c>
      <c r="B5" t="s">
        <v>172</v>
      </c>
    </row>
    <row r="6" spans="1:2" x14ac:dyDescent="0.3">
      <c r="A6" s="29" t="s">
        <v>23</v>
      </c>
      <c r="B6">
        <v>10</v>
      </c>
    </row>
    <row r="7" spans="1:2" x14ac:dyDescent="0.3">
      <c r="A7" s="29" t="s">
        <v>63</v>
      </c>
      <c r="B7">
        <v>1</v>
      </c>
    </row>
    <row r="8" spans="1:2" x14ac:dyDescent="0.3">
      <c r="A8" s="29" t="s">
        <v>67</v>
      </c>
      <c r="B8">
        <v>33</v>
      </c>
    </row>
    <row r="9" spans="1:2" x14ac:dyDescent="0.3">
      <c r="A9" s="29" t="s">
        <v>171</v>
      </c>
      <c r="B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Data</vt:lpstr>
      <vt:lpstr>Cost Information</vt:lpstr>
      <vt:lpstr>HR Dashboard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2024-08-07T19:24:10Z</dcterms:modified>
</cp:coreProperties>
</file>