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arunk\Google Drive\NAM_Assembly\"/>
    </mc:Choice>
  </mc:AlternateContent>
  <xr:revisionPtr revIDLastSave="0" documentId="8_{16475408-34D5-488C-B2C0-8105842D5E54}" xr6:coauthVersionLast="46" xr6:coauthVersionMax="46" xr10:uidLastSave="{00000000-0000-0000-0000-000000000000}"/>
  <bookViews>
    <workbookView xWindow="30612" yWindow="-108" windowWidth="30936" windowHeight="16896" tabRatio="845" activeTab="10" xr2:uid="{00000000-000D-0000-FFFF-FFFF00000000}"/>
  </bookViews>
  <sheets>
    <sheet name="INDEX" sheetId="3" r:id="rId1"/>
    <sheet name="B73AB10" sheetId="4" r:id="rId2"/>
    <sheet name="CML52" sheetId="5" r:id="rId3"/>
    <sheet name="CML103" sheetId="6" r:id="rId4"/>
    <sheet name="CML228" sheetId="7" r:id="rId5"/>
    <sheet name="CML247" sheetId="8" r:id="rId6"/>
    <sheet name="CML277" sheetId="9" r:id="rId7"/>
    <sheet name="IL14H" sheetId="10" r:id="rId8"/>
    <sheet name="KY21" sheetId="11" r:id="rId9"/>
    <sheet name="MO18W" sheetId="12" r:id="rId10"/>
    <sheet name="NC358" sheetId="13" r:id="rId11"/>
    <sheet name="Ki3" sheetId="14" r:id="rId12"/>
    <sheet name="TZI8" sheetId="15" r:id="rId13"/>
    <sheet name="CML333" sheetId="16" r:id="rId14"/>
    <sheet name="CML69" sheetId="17" r:id="rId15"/>
    <sheet name="HP301" sheetId="18" r:id="rId16"/>
    <sheet name="B97" sheetId="19" r:id="rId17"/>
    <sheet name="CML322" sheetId="20" r:id="rId18"/>
    <sheet name="OH43" sheetId="21" r:id="rId19"/>
    <sheet name="OH7B" sheetId="22" r:id="rId20"/>
    <sheet name="M37W" sheetId="23" r:id="rId21"/>
    <sheet name="M162W" sheetId="24" r:id="rId22"/>
    <sheet name="MS71" sheetId="25" r:id="rId23"/>
    <sheet name="TX303" sheetId="26" r:id="rId24"/>
    <sheet name="P39" sheetId="27" r:id="rId25"/>
    <sheet name="B73" sheetId="28" r:id="rId26"/>
    <sheet name="Ki11" sheetId="29" r:id="rId27"/>
    <sheet name="NC350" sheetId="30" r:id="rId28"/>
  </sheets>
  <definedNames>
    <definedName name="_xlnm._FilterDatabase" localSheetId="0" hidden="1">INDEX!$A$1:$P$28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34" roundtripDataSignature="AMtx7miquTPysSODJkEQDvY0CnINVTBtvg=="/>
    </ext>
  </extLst>
</workbook>
</file>

<file path=xl/calcChain.xml><?xml version="1.0" encoding="utf-8"?>
<calcChain xmlns="http://schemas.openxmlformats.org/spreadsheetml/2006/main">
  <c r="R13" i="30" l="1"/>
  <c r="R12" i="30"/>
  <c r="R11" i="30"/>
  <c r="R10" i="30"/>
  <c r="R9" i="30"/>
  <c r="R8" i="30"/>
  <c r="R7" i="30"/>
  <c r="R6" i="30"/>
  <c r="R5" i="30"/>
  <c r="R4" i="30"/>
  <c r="R2" i="30"/>
  <c r="R13" i="29"/>
  <c r="R12" i="29"/>
  <c r="R11" i="29"/>
  <c r="R10" i="29"/>
  <c r="R9" i="29"/>
  <c r="R8" i="29"/>
  <c r="R7" i="29"/>
  <c r="R6" i="29"/>
  <c r="R5" i="29"/>
  <c r="R4" i="29"/>
  <c r="R2" i="29"/>
  <c r="R13" i="28"/>
  <c r="R12" i="28"/>
  <c r="R11" i="28"/>
  <c r="R10" i="28"/>
  <c r="R9" i="28"/>
  <c r="R8" i="28"/>
  <c r="R7" i="28"/>
  <c r="R6" i="28"/>
  <c r="R5" i="28"/>
  <c r="R4" i="28"/>
  <c r="R2" i="28"/>
  <c r="R13" i="27"/>
  <c r="R12" i="27"/>
  <c r="R11" i="27"/>
  <c r="R10" i="27"/>
  <c r="R9" i="27"/>
  <c r="R8" i="27"/>
  <c r="R7" i="27"/>
  <c r="R6" i="27"/>
  <c r="R5" i="27"/>
  <c r="R4" i="27"/>
  <c r="R2" i="27"/>
  <c r="R13" i="26"/>
  <c r="R12" i="26"/>
  <c r="R11" i="26"/>
  <c r="R10" i="26"/>
  <c r="R9" i="26"/>
  <c r="R8" i="26"/>
  <c r="R7" i="26"/>
  <c r="R6" i="26"/>
  <c r="R5" i="26"/>
  <c r="R4" i="26"/>
  <c r="R2" i="26"/>
  <c r="R13" i="25"/>
  <c r="R12" i="25"/>
  <c r="R11" i="25"/>
  <c r="R10" i="25"/>
  <c r="R9" i="25"/>
  <c r="R8" i="25"/>
  <c r="R7" i="25"/>
  <c r="R6" i="25"/>
  <c r="R5" i="25"/>
  <c r="R4" i="25"/>
  <c r="R2" i="25"/>
  <c r="R13" i="24"/>
  <c r="R12" i="24"/>
  <c r="R11" i="24"/>
  <c r="R10" i="24"/>
  <c r="R9" i="24"/>
  <c r="R8" i="24"/>
  <c r="R7" i="24"/>
  <c r="R6" i="24"/>
  <c r="R5" i="24"/>
  <c r="R4" i="24"/>
  <c r="R2" i="24"/>
  <c r="R13" i="23"/>
  <c r="R12" i="23"/>
  <c r="R11" i="23"/>
  <c r="R10" i="23"/>
  <c r="R9" i="23"/>
  <c r="R8" i="23"/>
  <c r="R7" i="23"/>
  <c r="R6" i="23"/>
  <c r="R5" i="23"/>
  <c r="R4" i="23"/>
  <c r="R2" i="23"/>
  <c r="R13" i="22"/>
  <c r="R12" i="22"/>
  <c r="R11" i="22"/>
  <c r="R10" i="22"/>
  <c r="R9" i="22"/>
  <c r="R8" i="22"/>
  <c r="R7" i="22"/>
  <c r="R6" i="22"/>
  <c r="R5" i="22"/>
  <c r="R4" i="22"/>
  <c r="R2" i="22"/>
  <c r="R13" i="21"/>
  <c r="R12" i="21"/>
  <c r="R11" i="21"/>
  <c r="R10" i="21"/>
  <c r="R9" i="21"/>
  <c r="R8" i="21"/>
  <c r="R7" i="21"/>
  <c r="R6" i="21"/>
  <c r="R5" i="21"/>
  <c r="R4" i="21"/>
  <c r="R2" i="21"/>
  <c r="R13" i="20"/>
  <c r="R12" i="20"/>
  <c r="R11" i="20"/>
  <c r="R10" i="20"/>
  <c r="R9" i="20"/>
  <c r="R8" i="20"/>
  <c r="R7" i="20"/>
  <c r="R6" i="20"/>
  <c r="R5" i="20"/>
  <c r="R4" i="20"/>
  <c r="R2" i="20"/>
  <c r="R13" i="19"/>
  <c r="R12" i="19"/>
  <c r="R11" i="19"/>
  <c r="R10" i="19"/>
  <c r="R9" i="19"/>
  <c r="R8" i="19"/>
  <c r="R7" i="19"/>
  <c r="R6" i="19"/>
  <c r="R5" i="19"/>
  <c r="R4" i="19"/>
  <c r="R2" i="19"/>
  <c r="R13" i="18"/>
  <c r="R12" i="18"/>
  <c r="R11" i="18"/>
  <c r="R10" i="18"/>
  <c r="R9" i="18"/>
  <c r="R8" i="18"/>
  <c r="R7" i="18"/>
  <c r="R6" i="18"/>
  <c r="R5" i="18"/>
  <c r="R4" i="18"/>
  <c r="R2" i="18"/>
  <c r="R13" i="17"/>
  <c r="R12" i="17"/>
  <c r="R11" i="17"/>
  <c r="R10" i="17"/>
  <c r="R9" i="17"/>
  <c r="R8" i="17"/>
  <c r="R7" i="17"/>
  <c r="R6" i="17"/>
  <c r="R5" i="17"/>
  <c r="R4" i="17"/>
  <c r="R2" i="17"/>
  <c r="R13" i="16"/>
  <c r="R12" i="16"/>
  <c r="R11" i="16"/>
  <c r="R10" i="16"/>
  <c r="R9" i="16"/>
  <c r="R8" i="16"/>
  <c r="R7" i="16"/>
  <c r="R6" i="16"/>
  <c r="R5" i="16"/>
  <c r="R4" i="16"/>
  <c r="R2" i="16"/>
  <c r="R13" i="15"/>
  <c r="R12" i="15"/>
  <c r="R11" i="15"/>
  <c r="R10" i="15"/>
  <c r="R9" i="15"/>
  <c r="R8" i="15"/>
  <c r="R7" i="15"/>
  <c r="R6" i="15"/>
  <c r="R5" i="15"/>
  <c r="R4" i="15"/>
  <c r="R2" i="15"/>
  <c r="N31" i="14"/>
  <c r="O31" i="14" s="1"/>
  <c r="M31" i="14"/>
  <c r="L31" i="14"/>
  <c r="K31" i="14"/>
  <c r="I31" i="14"/>
  <c r="J31" i="14" s="1"/>
  <c r="H31" i="14"/>
  <c r="G31" i="14"/>
  <c r="F31" i="14"/>
  <c r="E31" i="14"/>
  <c r="D31" i="14"/>
  <c r="C31" i="14"/>
  <c r="A31" i="14"/>
  <c r="R13" i="14"/>
  <c r="R12" i="14"/>
  <c r="R11" i="14"/>
  <c r="R10" i="14"/>
  <c r="R9" i="14"/>
  <c r="R8" i="14"/>
  <c r="R7" i="14"/>
  <c r="R6" i="14"/>
  <c r="R5" i="14"/>
  <c r="R4" i="14"/>
  <c r="R2" i="14"/>
  <c r="R13" i="13"/>
  <c r="R12" i="13"/>
  <c r="R11" i="13"/>
  <c r="R10" i="13"/>
  <c r="R9" i="13"/>
  <c r="R8" i="13"/>
  <c r="R7" i="13"/>
  <c r="R6" i="13"/>
  <c r="R5" i="13"/>
  <c r="A5" i="13"/>
  <c r="R4" i="13"/>
  <c r="A4" i="13"/>
  <c r="R13" i="12"/>
  <c r="R12" i="12"/>
  <c r="R11" i="12"/>
  <c r="R10" i="12"/>
  <c r="R9" i="12"/>
  <c r="R8" i="12"/>
  <c r="R7" i="12"/>
  <c r="R6" i="12"/>
  <c r="R5" i="12"/>
  <c r="A5" i="12"/>
  <c r="R4" i="12"/>
  <c r="A4" i="12"/>
  <c r="O31" i="11"/>
  <c r="N31" i="11"/>
  <c r="M31" i="11"/>
  <c r="L31" i="11"/>
  <c r="K31" i="11"/>
  <c r="I31" i="11"/>
  <c r="J31" i="11" s="1"/>
  <c r="H31" i="11"/>
  <c r="G31" i="11"/>
  <c r="F31" i="11"/>
  <c r="E31" i="11"/>
  <c r="D31" i="11"/>
  <c r="C31" i="11"/>
  <c r="A31" i="11"/>
  <c r="A17" i="11"/>
  <c r="A18" i="11" s="1"/>
  <c r="A19" i="11" s="1"/>
  <c r="A20" i="11" s="1"/>
  <c r="A21" i="11" s="1"/>
  <c r="A22" i="11" s="1"/>
  <c r="A23" i="11" s="1"/>
  <c r="R13" i="11"/>
  <c r="R12" i="11"/>
  <c r="R11" i="11"/>
  <c r="R10" i="11"/>
  <c r="R9" i="11"/>
  <c r="R8" i="11"/>
  <c r="R7" i="11"/>
  <c r="R6" i="11"/>
  <c r="R5" i="11"/>
  <c r="R4" i="11"/>
  <c r="A4" i="1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R13" i="10"/>
  <c r="R12" i="10"/>
  <c r="R11" i="10"/>
  <c r="R10" i="10"/>
  <c r="R9" i="10"/>
  <c r="R8" i="10"/>
  <c r="R7" i="10"/>
  <c r="R6" i="10"/>
  <c r="R5" i="10"/>
  <c r="R4" i="10"/>
  <c r="A4" i="10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R13" i="9"/>
  <c r="R12" i="9"/>
  <c r="R11" i="9"/>
  <c r="R10" i="9"/>
  <c r="R9" i="9"/>
  <c r="R8" i="9"/>
  <c r="R7" i="9"/>
  <c r="R6" i="9"/>
  <c r="R5" i="9"/>
  <c r="R4" i="9"/>
  <c r="A4" i="9"/>
  <c r="R13" i="8"/>
  <c r="R12" i="8"/>
  <c r="R11" i="8"/>
  <c r="R10" i="8"/>
  <c r="R9" i="8"/>
  <c r="R8" i="8"/>
  <c r="R7" i="8"/>
  <c r="R6" i="8"/>
  <c r="R5" i="8"/>
  <c r="R4" i="8"/>
  <c r="A4" i="8"/>
  <c r="R13" i="7"/>
  <c r="R12" i="7"/>
  <c r="R11" i="7"/>
  <c r="R10" i="7"/>
  <c r="R9" i="7"/>
  <c r="R8" i="7"/>
  <c r="R7" i="7"/>
  <c r="R6" i="7"/>
  <c r="R5" i="7"/>
  <c r="R4" i="7"/>
  <c r="R2" i="7"/>
  <c r="R13" i="6"/>
  <c r="R12" i="6"/>
  <c r="R11" i="6"/>
  <c r="R10" i="6"/>
  <c r="R9" i="6"/>
  <c r="R8" i="6"/>
  <c r="R7" i="6"/>
  <c r="R6" i="6"/>
  <c r="R5" i="6"/>
  <c r="R4" i="6"/>
  <c r="A4" i="6"/>
  <c r="R13" i="5"/>
  <c r="R12" i="5"/>
  <c r="R11" i="5"/>
  <c r="R10" i="5"/>
  <c r="R9" i="5"/>
  <c r="R8" i="5"/>
  <c r="R7" i="5"/>
  <c r="R6" i="5"/>
  <c r="R5" i="5"/>
  <c r="R4" i="5"/>
  <c r="A4" i="5"/>
  <c r="R13" i="4"/>
  <c r="R12" i="4"/>
  <c r="R11" i="4"/>
  <c r="R10" i="4"/>
  <c r="R9" i="4"/>
  <c r="R8" i="4"/>
  <c r="R7" i="4"/>
  <c r="R6" i="4"/>
  <c r="R5" i="4"/>
  <c r="R4" i="4"/>
  <c r="A4" i="4"/>
  <c r="P23" i="3"/>
  <c r="K23" i="3"/>
  <c r="P22" i="3"/>
  <c r="P19" i="3"/>
  <c r="K19" i="3"/>
  <c r="P14" i="3"/>
  <c r="P13" i="3"/>
  <c r="K13" i="3"/>
  <c r="P12" i="3"/>
  <c r="K12" i="3"/>
  <c r="P10" i="3"/>
  <c r="P6" i="3"/>
  <c r="P5" i="3"/>
  <c r="K5" i="3"/>
  <c r="P4" i="3"/>
  <c r="P3" i="3"/>
  <c r="P2" i="3"/>
  <c r="A5" i="6" l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6" i="12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5" i="5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R2" i="10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R2" i="11"/>
  <c r="A5" i="9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6" i="13"/>
  <c r="A7" i="13" s="1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R2" i="13" l="1"/>
  <c r="R2" i="4"/>
  <c r="R2" i="5"/>
  <c r="R2" i="8"/>
  <c r="R2" i="9"/>
  <c r="R2" i="12"/>
  <c r="R2" i="6"/>
</calcChain>
</file>

<file path=xl/sharedStrings.xml><?xml version="1.0" encoding="utf-8"?>
<sst xmlns="http://schemas.openxmlformats.org/spreadsheetml/2006/main" count="2005" uniqueCount="666">
  <si>
    <t>NAM</t>
  </si>
  <si>
    <t>Tx303</t>
  </si>
  <si>
    <t>B73</t>
  </si>
  <si>
    <t>B97</t>
  </si>
  <si>
    <t>M162w</t>
  </si>
  <si>
    <t>CML103</t>
  </si>
  <si>
    <t>MS71</t>
  </si>
  <si>
    <t>CML228</t>
  </si>
  <si>
    <t>OH43</t>
  </si>
  <si>
    <t>CML247</t>
  </si>
  <si>
    <t>Oh7b</t>
  </si>
  <si>
    <t>CML277</t>
  </si>
  <si>
    <t>HP301</t>
  </si>
  <si>
    <t>CML322</t>
  </si>
  <si>
    <t>CML333</t>
  </si>
  <si>
    <t>CML52</t>
  </si>
  <si>
    <t>IL14H</t>
  </si>
  <si>
    <t>CML69</t>
  </si>
  <si>
    <t>P39</t>
  </si>
  <si>
    <t>NC358</t>
  </si>
  <si>
    <t>Ki11</t>
  </si>
  <si>
    <t>Ki3</t>
  </si>
  <si>
    <t>M162W</t>
  </si>
  <si>
    <t>M37W</t>
  </si>
  <si>
    <t>NC350</t>
  </si>
  <si>
    <t>Oh43</t>
  </si>
  <si>
    <t>Tzi8</t>
  </si>
  <si>
    <t>CML069</t>
  </si>
  <si>
    <t>KI11</t>
  </si>
  <si>
    <t>KY21</t>
  </si>
  <si>
    <t>MO18W</t>
  </si>
  <si>
    <t>Gsize (Gb)</t>
  </si>
  <si>
    <t>Facility</t>
  </si>
  <si>
    <t>SMRT cells</t>
  </si>
  <si>
    <t>Total ZR reads</t>
  </si>
  <si>
    <t>Total ZR bases</t>
  </si>
  <si>
    <t>Mean PR read length</t>
  </si>
  <si>
    <t>Median PR read length</t>
  </si>
  <si>
    <t>Mean N50</t>
  </si>
  <si>
    <t>Total PR bases</t>
  </si>
  <si>
    <t>Depth of coverage (PR)</t>
  </si>
  <si>
    <t>Mean SR read length</t>
  </si>
  <si>
    <t>Median SR read length</t>
  </si>
  <si>
    <t>Total SR bases</t>
  </si>
  <si>
    <t>Depth of coverage (SR)</t>
  </si>
  <si>
    <t>Arizona</t>
  </si>
  <si>
    <t>OSU</t>
  </si>
  <si>
    <t>UGA</t>
  </si>
  <si>
    <t>BYU</t>
  </si>
  <si>
    <t>UGA?</t>
  </si>
  <si>
    <t>B73AB10</t>
  </si>
  <si>
    <t>INDEX</t>
  </si>
  <si>
    <t>SMRT_ID</t>
  </si>
  <si>
    <t>ZR</t>
  </si>
  <si>
    <t>Polymerase Reads (raw)</t>
  </si>
  <si>
    <t>PSR</t>
  </si>
  <si>
    <t>ZOR</t>
  </si>
  <si>
    <t>Sub Reads (processed)</t>
  </si>
  <si>
    <t>SUMMARY</t>
  </si>
  <si>
    <t>Reads</t>
  </si>
  <si>
    <t>Bases</t>
  </si>
  <si>
    <t>Mean</t>
  </si>
  <si>
    <t>Median</t>
  </si>
  <si>
    <t>N50</t>
  </si>
  <si>
    <t>No. of SMRT cells</t>
  </si>
  <si>
    <t>m54193_180613_212251</t>
  </si>
  <si>
    <t>Sequencing Center</t>
  </si>
  <si>
    <t>m54193_180614_073439</t>
  </si>
  <si>
    <t>Raw</t>
  </si>
  <si>
    <t>Average Length</t>
  </si>
  <si>
    <t>m54193_180615_204444</t>
  </si>
  <si>
    <t>Average N50</t>
  </si>
  <si>
    <t>m54193_180616_065318</t>
  </si>
  <si>
    <t>Total bases (Gb)</t>
  </si>
  <si>
    <t>m54193_180616_170230</t>
  </si>
  <si>
    <t>Average bases/cell</t>
  </si>
  <si>
    <t>m54193_180617_031216</t>
  </si>
  <si>
    <t>Coverage</t>
  </si>
  <si>
    <t>m54193_180617_132228</t>
  </si>
  <si>
    <t>Processed</t>
  </si>
  <si>
    <t>m54193_180617_233301</t>
  </si>
  <si>
    <t>m54193_180618_094350</t>
  </si>
  <si>
    <t>m54193_180618_195452</t>
  </si>
  <si>
    <t>m54193_180619_060616</t>
  </si>
  <si>
    <t>m54193_180621_201637</t>
  </si>
  <si>
    <t>m54193_180622_062728</t>
  </si>
  <si>
    <t>m54193_180622_211517</t>
  </si>
  <si>
    <t>m54193_180623_072656</t>
  </si>
  <si>
    <t>m54193_180623_174004</t>
  </si>
  <si>
    <t>m54193_180624_035326</t>
  </si>
  <si>
    <t>m54193_180624_140740</t>
  </si>
  <si>
    <t>m54193_180625_002137</t>
  </si>
  <si>
    <t>m54193_180625_103628</t>
  </si>
  <si>
    <t>m54193_180625_205231</t>
  </si>
  <si>
    <t>m54193_180626_070703</t>
  </si>
  <si>
    <t>m54120_180517_232328</t>
  </si>
  <si>
    <t>m54120_180518_093928</t>
  </si>
  <si>
    <t>m54120_180520_024231</t>
  </si>
  <si>
    <t>m54120_180520_125702</t>
  </si>
  <si>
    <t>m54120_180520_231435</t>
  </si>
  <si>
    <t>m54120_180521_093250</t>
  </si>
  <si>
    <t>m54120_180523_164324</t>
  </si>
  <si>
    <t>m54120_180524_030321</t>
  </si>
  <si>
    <t>m54120_180529_170846</t>
  </si>
  <si>
    <t>m54120_180530_165321</t>
  </si>
  <si>
    <t>m54120_180531_030910</t>
  </si>
  <si>
    <t>m54120_180531_202048</t>
  </si>
  <si>
    <t>m54120_180601_063420</t>
  </si>
  <si>
    <t>m54120_180601_165014</t>
  </si>
  <si>
    <t>m54120_180602_030631</t>
  </si>
  <si>
    <t>m54120_180617_170912</t>
  </si>
  <si>
    <t>m54120_180618_032428</t>
  </si>
  <si>
    <t>m54120_180619_034831</t>
  </si>
  <si>
    <t>m54120_180619_212913</t>
  </si>
  <si>
    <t>m54120_180620_074210</t>
  </si>
  <si>
    <t>m54120_180620_213925</t>
  </si>
  <si>
    <t>m54120_180621_075401</t>
  </si>
  <si>
    <t>m54120_180718_112552</t>
  </si>
  <si>
    <t>m54120_180719_223731</t>
  </si>
  <si>
    <t>m54120_180720_185656</t>
  </si>
  <si>
    <t>m54120_180721_050755</t>
  </si>
  <si>
    <t>m54193_180328_213730</t>
  </si>
  <si>
    <t>m54193_180329_074812</t>
  </si>
  <si>
    <t>m54193_180404_182655</t>
  </si>
  <si>
    <t>m54193_180405_043735</t>
  </si>
  <si>
    <t>m54193_180405_145014</t>
  </si>
  <si>
    <t>m54193_180406_010132</t>
  </si>
  <si>
    <t>m54193_180406_111306</t>
  </si>
  <si>
    <t>m54193_180406_212327</t>
  </si>
  <si>
    <t>m54193_180407_073405</t>
  </si>
  <si>
    <t>m54193_180409_182708</t>
  </si>
  <si>
    <t>m54193_180410_043751</t>
  </si>
  <si>
    <t>m54193_180410_145050</t>
  </si>
  <si>
    <t>m54193_180411_134900</t>
  </si>
  <si>
    <t>m54193_180411_235928</t>
  </si>
  <si>
    <t>m54193_180412_101308</t>
  </si>
  <si>
    <t>m54193_180414_040335</t>
  </si>
  <si>
    <t>m54193_180414_141254</t>
  </si>
  <si>
    <t>m54193_180415_002222</t>
  </si>
  <si>
    <t>m54193_180415_103208</t>
  </si>
  <si>
    <t>m54193_180415_204213</t>
  </si>
  <si>
    <t>m54193_180417_152625</t>
  </si>
  <si>
    <t>m54193_180418_013725</t>
  </si>
  <si>
    <t>m54193_180418_114909</t>
  </si>
  <si>
    <t>m54120_180518_195817</t>
  </si>
  <si>
    <t>m54120_180519_061552</t>
  </si>
  <si>
    <t>m54120_180521_233732</t>
  </si>
  <si>
    <t>m54120_180522_095054</t>
  </si>
  <si>
    <t>m54120_180522_200747</t>
  </si>
  <si>
    <t>m54120_180523_062504</t>
  </si>
  <si>
    <t>m54120_180524_170607</t>
  </si>
  <si>
    <t>m54120_180525_032154</t>
  </si>
  <si>
    <t>m54120_180605_195109</t>
  </si>
  <si>
    <t>m54120_180606_160145</t>
  </si>
  <si>
    <t>m54120_180607_021527</t>
  </si>
  <si>
    <t>m54120_180607_123125</t>
  </si>
  <si>
    <t>m54120_180607_224645</t>
  </si>
  <si>
    <t>m54120_180608_090226</t>
  </si>
  <si>
    <t>m54120_180608_191815</t>
  </si>
  <si>
    <t>m54120_180609_053450</t>
  </si>
  <si>
    <t>m54120_180609_220003</t>
  </si>
  <si>
    <t>m54120_180610_081523</t>
  </si>
  <si>
    <t>m54120_180610_183538</t>
  </si>
  <si>
    <t>m54120_180611_045333</t>
  </si>
  <si>
    <t>m54120_180611_151127</t>
  </si>
  <si>
    <t>m54120_180612_012908</t>
  </si>
  <si>
    <t>m54120_180612_114814</t>
  </si>
  <si>
    <t>m54120_180818_131718</t>
  </si>
  <si>
    <t>m54120_180819_031601</t>
  </si>
  <si>
    <t>m54120_180819_133114</t>
  </si>
  <si>
    <t>m54120_180819_234912</t>
  </si>
  <si>
    <t>m54120_180820_100618</t>
  </si>
  <si>
    <t>m54080_180523_101119</t>
  </si>
  <si>
    <t>m54080_180524_064919</t>
  </si>
  <si>
    <t>m54080_180526_043655</t>
  </si>
  <si>
    <t>m54080_180602_084656</t>
  </si>
  <si>
    <t>m54080_180603_050943</t>
  </si>
  <si>
    <t>m54080_180604_081355</t>
  </si>
  <si>
    <t>m54080_180605_043931</t>
  </si>
  <si>
    <t>m54080_180606_053033</t>
  </si>
  <si>
    <t>m54080_180607_015512</t>
  </si>
  <si>
    <t>m54080_180607_222158</t>
  </si>
  <si>
    <t>m54080_180608_184647</t>
  </si>
  <si>
    <t>m54080_180617_063750</t>
  </si>
  <si>
    <t>m54080_180617_165257</t>
  </si>
  <si>
    <t>m54080_180618_031456</t>
  </si>
  <si>
    <t>m54080_180618_133221</t>
  </si>
  <si>
    <t>m54080_180618_235253</t>
  </si>
  <si>
    <t>m54080_180620_160641</t>
  </si>
  <si>
    <t>m54080_180621_124222</t>
  </si>
  <si>
    <t>m54080_180625_234643</t>
  </si>
  <si>
    <t>m54080_180627_063410</t>
  </si>
  <si>
    <t>m54080_180628_131815</t>
  </si>
  <si>
    <t>m54080_180628_233217</t>
  </si>
  <si>
    <t>m54138_180520_201106</t>
  </si>
  <si>
    <t>m54138_180521_062400</t>
  </si>
  <si>
    <t>m54138_180521_163744</t>
  </si>
  <si>
    <t>m54138_180522_025157</t>
  </si>
  <si>
    <t>m54138_180525_031826</t>
  </si>
  <si>
    <t>m54138_180525_133650</t>
  </si>
  <si>
    <t>m54138_180526_000159</t>
  </si>
  <si>
    <t>m54138_180526_102202</t>
  </si>
  <si>
    <t>m54138_180526_203934</t>
  </si>
  <si>
    <t>m54138_180530_033005</t>
  </si>
  <si>
    <t>m54138_180530_134420</t>
  </si>
  <si>
    <t>m54138_180531_000036</t>
  </si>
  <si>
    <t>m54138_180603_185428</t>
  </si>
  <si>
    <t>m54138_180604_050755</t>
  </si>
  <si>
    <t>m54138_180604_152230</t>
  </si>
  <si>
    <t>m54138_180605_013710</t>
  </si>
  <si>
    <t>m54138_180606_003639</t>
  </si>
  <si>
    <t>m54138_180606_104917</t>
  </si>
  <si>
    <t>m54138_180606_210221</t>
  </si>
  <si>
    <t>m54138_180607_071637</t>
  </si>
  <si>
    <t>m54138_180607_173153</t>
  </si>
  <si>
    <t>m54138_180608_034542</t>
  </si>
  <si>
    <t>m54138_180726_034449</t>
  </si>
  <si>
    <t>m54138_180726_140109</t>
  </si>
  <si>
    <t>m54138_180729_015146</t>
  </si>
  <si>
    <t>m54138_180729_120445</t>
  </si>
  <si>
    <t>m54138_180729_222036</t>
  </si>
  <si>
    <t>m54193_180416_190439</t>
  </si>
  <si>
    <t>m54193_180417_051457</t>
  </si>
  <si>
    <t>m54193_180419_150109</t>
  </si>
  <si>
    <t>m54193_180420_174118</t>
  </si>
  <si>
    <t>m54193_180421_035348</t>
  </si>
  <si>
    <t>m54193_180421_140659</t>
  </si>
  <si>
    <t>m54193_180423_174124</t>
  </si>
  <si>
    <t>m54193_180424_035228</t>
  </si>
  <si>
    <t>m54193_180424_140541</t>
  </si>
  <si>
    <t>m54193_180425_001510</t>
  </si>
  <si>
    <t>m54193_180425_102431</t>
  </si>
  <si>
    <t>m54193_180426_180058</t>
  </si>
  <si>
    <t>m54193_180427_132820</t>
  </si>
  <si>
    <t>m54193_180427_233828</t>
  </si>
  <si>
    <t>m54193_180428_094936</t>
  </si>
  <si>
    <t>m54193_180428_200032</t>
  </si>
  <si>
    <t>m54193_180429_061250</t>
  </si>
  <si>
    <t>m54193_180429_162518</t>
  </si>
  <si>
    <t>m54193_180430_023815</t>
  </si>
  <si>
    <t>m54193_180430_125114</t>
  </si>
  <si>
    <t>m54193_180430_230501</t>
  </si>
  <si>
    <t>m54193_180502_175437</t>
  </si>
  <si>
    <t>m54193_180724_164823</t>
  </si>
  <si>
    <t>m54193_180725_124130</t>
  </si>
  <si>
    <t>m54193_180725_225424</t>
  </si>
  <si>
    <t>m54193_180726_090948</t>
  </si>
  <si>
    <t>m54080_180616_100409</t>
  </si>
  <si>
    <t>m54080_180616_202124</t>
  </si>
  <si>
    <t>m54080_180620_055031</t>
  </si>
  <si>
    <t>m54080_180621_022533</t>
  </si>
  <si>
    <t>m54080_180621_230028</t>
  </si>
  <si>
    <t>m54080_180622_091529</t>
  </si>
  <si>
    <t>m54080_180622_193101</t>
  </si>
  <si>
    <t>m54080_180626_201731</t>
  </si>
  <si>
    <t>m54080_180628_030452</t>
  </si>
  <si>
    <t>m54080_180629_235602</t>
  </si>
  <si>
    <t>m54080_180630_100845</t>
  </si>
  <si>
    <t>m54080_180630_202125</t>
  </si>
  <si>
    <t>m54080_180701_063530</t>
  </si>
  <si>
    <t>m54080_180701_165016</t>
  </si>
  <si>
    <t>m54080_180702_030447</t>
  </si>
  <si>
    <t>m54080_180702_132018</t>
  </si>
  <si>
    <t>m54080_180702_233656</t>
  </si>
  <si>
    <t>m54080_180703_233144</t>
  </si>
  <si>
    <t>m54080_180704_094655</t>
  </si>
  <si>
    <t>m54080_180704_200446</t>
  </si>
  <si>
    <t>m54080_180705_062157</t>
  </si>
  <si>
    <t>MO18</t>
  </si>
  <si>
    <t>m54080_180522_235520</t>
  </si>
  <si>
    <t>m54080_180523_203001</t>
  </si>
  <si>
    <t>m54080_180524_215203</t>
  </si>
  <si>
    <t>m54080_180525_182117</t>
  </si>
  <si>
    <t>m54080_180601_223746</t>
  </si>
  <si>
    <t>m54080_180602_185750</t>
  </si>
  <si>
    <t>m54080_180603_220406</t>
  </si>
  <si>
    <t>m54080_180604_182638</t>
  </si>
  <si>
    <t>m54080_180605_192001</t>
  </si>
  <si>
    <t>m54080_180606_154246</t>
  </si>
  <si>
    <t>m54080_180607_120826</t>
  </si>
  <si>
    <t>m54080_180608_083428</t>
  </si>
  <si>
    <t>m54080_180611_200148</t>
  </si>
  <si>
    <t>m54080_180612_061620</t>
  </si>
  <si>
    <t>m54080_180612_223415</t>
  </si>
  <si>
    <t>m54080_180613_084658</t>
  </si>
  <si>
    <t>m54080_180613_190325</t>
  </si>
  <si>
    <t>m54080_180614_052030</t>
  </si>
  <si>
    <t>m54080_180614_153657</t>
  </si>
  <si>
    <t>m54080_180615_015236</t>
  </si>
  <si>
    <t>m54080_180626_100017</t>
  </si>
  <si>
    <t>m54080_180627_164908</t>
  </si>
  <si>
    <t>m54138_180610_050652</t>
  </si>
  <si>
    <t>m54138_180610_152029</t>
  </si>
  <si>
    <t>m54138_180619_053104</t>
  </si>
  <si>
    <t>m54138_180619_155218</t>
  </si>
  <si>
    <t>m54138_180620_021240</t>
  </si>
  <si>
    <t>m54138_180620_123320</t>
  </si>
  <si>
    <t>m54138_180620_225343</t>
  </si>
  <si>
    <t>m54138_180621_091000</t>
  </si>
  <si>
    <t>m54138_180622_010219</t>
  </si>
  <si>
    <t>m54138_180622_111557</t>
  </si>
  <si>
    <t>m54138_180622_213136</t>
  </si>
  <si>
    <t>m54138_180623_074733</t>
  </si>
  <si>
    <t>m54138_180623_180311</t>
  </si>
  <si>
    <t>m54138_180624_041858</t>
  </si>
  <si>
    <t>m54138_180624_143320</t>
  </si>
  <si>
    <t>m54138_180625_004708</t>
  </si>
  <si>
    <t>m54138_180627_120814</t>
  </si>
  <si>
    <t>m54138_180627_222429</t>
  </si>
  <si>
    <t>m54138_180628_084013</t>
  </si>
  <si>
    <t>m54138_180628_185601</t>
  </si>
  <si>
    <t>m54138_180703_075516</t>
  </si>
  <si>
    <t>m54193_180710_200548</t>
  </si>
  <si>
    <t>m54193_180711_061837</t>
  </si>
  <si>
    <t>m54193_180712_133513</t>
  </si>
  <si>
    <t>m54193_180712_234640</t>
  </si>
  <si>
    <t>m54193_180713_100033</t>
  </si>
  <si>
    <t>m54193_180713_201431</t>
  </si>
  <si>
    <t>m54193_180714_063009</t>
  </si>
  <si>
    <t>m54193_180714_164455</t>
  </si>
  <si>
    <t>m54193_180715_025910</t>
  </si>
  <si>
    <t>m54193_180715_131335</t>
  </si>
  <si>
    <t>m54193_180715_232750</t>
  </si>
  <si>
    <t>m54193_180719_041739</t>
  </si>
  <si>
    <t>m54193_180719_142636</t>
  </si>
  <si>
    <t>m54193_180720_143907</t>
  </si>
  <si>
    <t>m54193_180721_004815</t>
  </si>
  <si>
    <t>m54193_180721_105954</t>
  </si>
  <si>
    <t>m54193_180721_211207</t>
  </si>
  <si>
    <t>m54193_180722_072327</t>
  </si>
  <si>
    <t>m54193_180722_173516</t>
  </si>
  <si>
    <t>m54193_180723_034744</t>
  </si>
  <si>
    <t>m54193_180723_140038</t>
  </si>
  <si>
    <t>m54193_180724_001234</t>
  </si>
  <si>
    <t>m54138_180703_180407</t>
  </si>
  <si>
    <t>m54138_180704_041406</t>
  </si>
  <si>
    <t>m54138_180704_142431</t>
  </si>
  <si>
    <t>m54138_180710_113613</t>
  </si>
  <si>
    <t>m54138_180710_215039</t>
  </si>
  <si>
    <t>m54138_180711_080550</t>
  </si>
  <si>
    <t>m54138_180711_182300</t>
  </si>
  <si>
    <t>m54138_180712_044005</t>
  </si>
  <si>
    <t>m54138_180719_010531</t>
  </si>
  <si>
    <t>m54138_180719_111846</t>
  </si>
  <si>
    <t>m54138_180719_213224</t>
  </si>
  <si>
    <t>m54138_180720_074622</t>
  </si>
  <si>
    <t>m54138_180722_221414</t>
  </si>
  <si>
    <t>m54138_180723_083105</t>
  </si>
  <si>
    <t>m54138_180723_184803</t>
  </si>
  <si>
    <t>m54138_180724_050321</t>
  </si>
  <si>
    <t>m54138_180727_001709</t>
  </si>
  <si>
    <t>m54138_180727_103513</t>
  </si>
  <si>
    <t>m54138_180727_205717</t>
  </si>
  <si>
    <t>m54138_180728_071924</t>
  </si>
  <si>
    <t>m54120_180723_014841</t>
  </si>
  <si>
    <t>m54120_180723_221522</t>
  </si>
  <si>
    <t>m54120_180724_131641</t>
  </si>
  <si>
    <t>m54120_180724_232857</t>
  </si>
  <si>
    <t>m54120_180725_094314</t>
  </si>
  <si>
    <t>m54120_180726_002454</t>
  </si>
  <si>
    <t>m54120_180726_205233</t>
  </si>
  <si>
    <t>m54120_180730_213233</t>
  </si>
  <si>
    <t>m54120_180731_120604</t>
  </si>
  <si>
    <t>m54120_180731_221840</t>
  </si>
  <si>
    <t>m54120_180801_083436</t>
  </si>
  <si>
    <t>m54120_180801_224248</t>
  </si>
  <si>
    <t>m54120_180802_191310</t>
  </si>
  <si>
    <t>m54120_180803_123207</t>
  </si>
  <si>
    <t>m54120_180803_224703</t>
  </si>
  <si>
    <t>m54120_180804_132031</t>
  </si>
  <si>
    <t>m54120_180804_233547</t>
  </si>
  <si>
    <t>m54120_180805_095248</t>
  </si>
  <si>
    <t>m54120_180806_002350</t>
  </si>
  <si>
    <t>m54120_180806_133855</t>
  </si>
  <si>
    <t>m54120_180806_235555</t>
  </si>
  <si>
    <t>m54120_180718_214111</t>
  </si>
  <si>
    <t>m54120_180719_075619</t>
  </si>
  <si>
    <t>m54120_180720_084620</t>
  </si>
  <si>
    <t>m54120_180721_151928</t>
  </si>
  <si>
    <t>m54120_180722_052503</t>
  </si>
  <si>
    <t>m54120_180722_153534</t>
  </si>
  <si>
    <t>m54120_180723_120141</t>
  </si>
  <si>
    <t>m54120_180726_103726</t>
  </si>
  <si>
    <t>m54120_180727_115130</t>
  </si>
  <si>
    <t>m54120_180727_220337</t>
  </si>
  <si>
    <t>m54120_180728_081732</t>
  </si>
  <si>
    <t>m54120_180728_183117</t>
  </si>
  <si>
    <t>m54120_180729_044533</t>
  </si>
  <si>
    <t>m54120_180809_222506</t>
  </si>
  <si>
    <t>m54120_180810_133548</t>
  </si>
  <si>
    <t>m54120_180810_234627</t>
  </si>
  <si>
    <t>m54120_180811_095946</t>
  </si>
  <si>
    <t>m54120_180811_201357</t>
  </si>
  <si>
    <t>m54120_180812_062913</t>
  </si>
  <si>
    <t>m54120_180812_164520</t>
  </si>
  <si>
    <t>m54120_180813_160049</t>
  </si>
  <si>
    <t>m54120_180814_021604</t>
  </si>
  <si>
    <t>m54193_180801_204713</t>
  </si>
  <si>
    <t>m54193_180802_065840</t>
  </si>
  <si>
    <t>m54193_180803_191709</t>
  </si>
  <si>
    <t>m54193_180804_052528</t>
  </si>
  <si>
    <t>m54193_180804_153525</t>
  </si>
  <si>
    <t>m54193_180805_014548</t>
  </si>
  <si>
    <t>m54193_180805_115619</t>
  </si>
  <si>
    <t>m54193_180805_220749</t>
  </si>
  <si>
    <t>m54193_180806_081942</t>
  </si>
  <si>
    <t>m54193_180806_212841</t>
  </si>
  <si>
    <t>m54193_180808_170648</t>
  </si>
  <si>
    <t>m54193_180809_032020</t>
  </si>
  <si>
    <t>m54193_180809_133711</t>
  </si>
  <si>
    <t>m54193_180810_135040</t>
  </si>
  <si>
    <t>m54193_180811_000527</t>
  </si>
  <si>
    <t>m54193_180811_102303</t>
  </si>
  <si>
    <t>m54193_180811_203756</t>
  </si>
  <si>
    <t>m54193_180812_065418</t>
  </si>
  <si>
    <t>m54193_180812_171038</t>
  </si>
  <si>
    <t>m54193_180813_032828</t>
  </si>
  <si>
    <t>m54193_180813_134703</t>
  </si>
  <si>
    <t>m54193_180814_000620</t>
  </si>
  <si>
    <t>q</t>
  </si>
  <si>
    <t>m54138_180731_050602</t>
  </si>
  <si>
    <t>m54138_180731_151902</t>
  </si>
  <si>
    <t>m54138_180801_013226</t>
  </si>
  <si>
    <t>m54138_180803_022252</t>
  </si>
  <si>
    <t>m54138_180803_123831</t>
  </si>
  <si>
    <t>m54138_180803_225326</t>
  </si>
  <si>
    <t>m54138_180804_090804</t>
  </si>
  <si>
    <t>m54138_180804_192259</t>
  </si>
  <si>
    <t>m54138_180805_053817</t>
  </si>
  <si>
    <t>m54138_180806_133242</t>
  </si>
  <si>
    <t>m54138_180806_234829</t>
  </si>
  <si>
    <t>m54138_180807_100449</t>
  </si>
  <si>
    <t>m54138_180807_202149</t>
  </si>
  <si>
    <t>m54138_180811_030650</t>
  </si>
  <si>
    <t>m54138_180811_132220</t>
  </si>
  <si>
    <t>m54138_180811_233922</t>
  </si>
  <si>
    <t>m54138_180812_095824</t>
  </si>
  <si>
    <t>m54138_180812_201255</t>
  </si>
  <si>
    <t>m54138_180815_011100</t>
  </si>
  <si>
    <t>m54138_180815_112603</t>
  </si>
  <si>
    <t>m54138_180818_013613</t>
  </si>
  <si>
    <t>m54138_180818_115152</t>
  </si>
  <si>
    <t>m54138_180818_220946</t>
  </si>
  <si>
    <t>m54080_180720_101039</t>
  </si>
  <si>
    <t>m54080_180724_191959</t>
  </si>
  <si>
    <t>m54080_180725_155259</t>
  </si>
  <si>
    <t>m54080_180726_122827</t>
  </si>
  <si>
    <t>m54080_180727_090239</t>
  </si>
  <si>
    <t>m54080_180801_182743</t>
  </si>
  <si>
    <t>m54080_180802_150502</t>
  </si>
  <si>
    <t>m54080_180803_114547</t>
  </si>
  <si>
    <t>m54080_180804_082318</t>
  </si>
  <si>
    <t>m54080_180806_230651</t>
  </si>
  <si>
    <t>m54080_180807_194919</t>
  </si>
  <si>
    <t>m54080_180808_163623</t>
  </si>
  <si>
    <t>m54080_180809_131859</t>
  </si>
  <si>
    <t>m54080_180816_222226</t>
  </si>
  <si>
    <t>m54080_180817_184102</t>
  </si>
  <si>
    <t>m54080_180818_150330</t>
  </si>
  <si>
    <t>m54080_180819_113023</t>
  </si>
  <si>
    <t>m54080_180819_214420</t>
  </si>
  <si>
    <t>m54080_180719_235238</t>
  </si>
  <si>
    <t>m54080_180720_203140</t>
  </si>
  <si>
    <t>m54080_180725_053511</t>
  </si>
  <si>
    <t>m54080_180726_021103</t>
  </si>
  <si>
    <t>m54080_180726_224504</t>
  </si>
  <si>
    <t>m54080_180727_192258</t>
  </si>
  <si>
    <t>m54080_180802_044614</t>
  </si>
  <si>
    <t>m54080_180803_012554</t>
  </si>
  <si>
    <t>m54080_180803_220410</t>
  </si>
  <si>
    <t>m54080_180804_184312</t>
  </si>
  <si>
    <t>m54080_180807_092601</t>
  </si>
  <si>
    <t>m54080_180808_061044</t>
  </si>
  <si>
    <t>m54080_180809_025703</t>
  </si>
  <si>
    <t>m54080_180809_234342</t>
  </si>
  <si>
    <t>m54080_180817_083104</t>
  </si>
  <si>
    <t>m54080_180818_045207</t>
  </si>
  <si>
    <t>m54080_180819_011610</t>
  </si>
  <si>
    <t>m54120_180821_221000</t>
  </si>
  <si>
    <t>m54120_180822_082429</t>
  </si>
  <si>
    <t>m54120_180822_233159</t>
  </si>
  <si>
    <t>m54120_180824_165517</t>
  </si>
  <si>
    <t>m54120_180825_031629</t>
  </si>
  <si>
    <t>m54120_180825_134000</t>
  </si>
  <si>
    <t>m54120_180826_000343</t>
  </si>
  <si>
    <t>m54120_180826_103245</t>
  </si>
  <si>
    <t>m54120_180826_210139</t>
  </si>
  <si>
    <t>m54120_180827_072922</t>
  </si>
  <si>
    <t>m54120_180827_222948</t>
  </si>
  <si>
    <t>m54120_180828_160756</t>
  </si>
  <si>
    <t>m54120_180829_161410</t>
  </si>
  <si>
    <t>m54120_180830_023123</t>
  </si>
  <si>
    <t>m54120_180830_125154</t>
  </si>
  <si>
    <t>m54120_180830_231338</t>
  </si>
  <si>
    <t>m54120_180831_093439</t>
  </si>
  <si>
    <t>m54120_180831_235139</t>
  </si>
  <si>
    <t>m54120_180901_153602</t>
  </si>
  <si>
    <t>m54120_180902_063224</t>
  </si>
  <si>
    <t>m54120_180902_164724</t>
  </si>
  <si>
    <t>m54120_180903_030339</t>
  </si>
  <si>
    <t>m54120_181002_235731</t>
  </si>
  <si>
    <t>m54120_181004_155611</t>
  </si>
  <si>
    <t>m54120_181010_224417</t>
  </si>
  <si>
    <t>m54120_181013_141355</t>
  </si>
  <si>
    <t>Ms37w</t>
  </si>
  <si>
    <t>m54193_180829_170908</t>
  </si>
  <si>
    <t>m54193_180830_032356</t>
  </si>
  <si>
    <t>m54193_180830_200645</t>
  </si>
  <si>
    <t>m54193_180831_061904</t>
  </si>
  <si>
    <t>m54193_180831_163443</t>
  </si>
  <si>
    <t>m54193_180901_025036</t>
  </si>
  <si>
    <t>m54193_180901_130724</t>
  </si>
  <si>
    <t>m54193_180901_232407</t>
  </si>
  <si>
    <t>m54193_180902_094059</t>
  </si>
  <si>
    <t>m54193_180902_195637</t>
  </si>
  <si>
    <t>m54193_180903_061313</t>
  </si>
  <si>
    <t>m54193_180905_094357</t>
  </si>
  <si>
    <t>m54193_180905_195837</t>
  </si>
  <si>
    <t>m54193_180906_134058</t>
  </si>
  <si>
    <t>m54193_180906_235242</t>
  </si>
  <si>
    <t>m54193_180907_100618</t>
  </si>
  <si>
    <t>m54193_180907_201913</t>
  </si>
  <si>
    <t>m54193_180908_063236</t>
  </si>
  <si>
    <t>m54193_180908_164634</t>
  </si>
  <si>
    <t>m54193_180909_030129</t>
  </si>
  <si>
    <t>m54193_180909_131637</t>
  </si>
  <si>
    <t>m54193_180909_232940</t>
  </si>
  <si>
    <t>m54080_180904_232332</t>
  </si>
  <si>
    <t>m54080_180905_093827</t>
  </si>
  <si>
    <t>m54080_180906_172938</t>
  </si>
  <si>
    <t>m54080_180907_034615</t>
  </si>
  <si>
    <t>m54080_180907_140450</t>
  </si>
  <si>
    <t>m54080_180908_002401</t>
  </si>
  <si>
    <t>m54080_180908_104435</t>
  </si>
  <si>
    <t>m54080_180908_210046</t>
  </si>
  <si>
    <t>m54080_180915_141806</t>
  </si>
  <si>
    <t>m54080_180916_003157</t>
  </si>
  <si>
    <t>m54080_180916_104441</t>
  </si>
  <si>
    <t>m54080_180916_205728</t>
  </si>
  <si>
    <t>m54080_180917_071132</t>
  </si>
  <si>
    <t>m54080_180917_172137</t>
  </si>
  <si>
    <t>m54080_180928_231806</t>
  </si>
  <si>
    <t>m54080_180929_092927</t>
  </si>
  <si>
    <t>m54080_180929_194412</t>
  </si>
  <si>
    <t>m54080_180930_055811</t>
  </si>
  <si>
    <t>m54080_180930_161139</t>
  </si>
  <si>
    <t>m54080_181001_022444</t>
  </si>
  <si>
    <t>m54080_181001_123851</t>
  </si>
  <si>
    <t>m54080_181001_225311</t>
  </si>
  <si>
    <t>Ms71</t>
  </si>
  <si>
    <t>m54138_180904_192346</t>
  </si>
  <si>
    <t>m54138_180905_053819</t>
  </si>
  <si>
    <t>m54138_180907_185011</t>
  </si>
  <si>
    <t>m54138_180908_050559</t>
  </si>
  <si>
    <t>m54138_180908_152222</t>
  </si>
  <si>
    <t>m54138_180909_013903</t>
  </si>
  <si>
    <t>m54138_180914_064727</t>
  </si>
  <si>
    <t>m54138_180914_170508</t>
  </si>
  <si>
    <t>m54138_180915_032312</t>
  </si>
  <si>
    <t>m54138_180915_134219</t>
  </si>
  <si>
    <t>m54138_180916_000214</t>
  </si>
  <si>
    <t>m54138_180918_005228</t>
  </si>
  <si>
    <t>m54138_180918_110747</t>
  </si>
  <si>
    <t>m54138_180918_212438</t>
  </si>
  <si>
    <t>m54138_180919_074122</t>
  </si>
  <si>
    <t>m54138_180919_175827</t>
  </si>
  <si>
    <t>m54138_180920_041301</t>
  </si>
  <si>
    <t>m54138_180923_085413</t>
  </si>
  <si>
    <t>m54138_180923_191332</t>
  </si>
  <si>
    <t>m54138_180924_053303</t>
  </si>
  <si>
    <t>m54138_180924_155259</t>
  </si>
  <si>
    <t>m54138_181006_073437</t>
  </si>
  <si>
    <t>m54138_180928_195045</t>
  </si>
  <si>
    <t>m54138_180929_060220</t>
  </si>
  <si>
    <t>m54138_180929_161529</t>
  </si>
  <si>
    <t>m54138_180930_023002</t>
  </si>
  <si>
    <t>m54138_181001_061623</t>
  </si>
  <si>
    <t>m54138_181001_162836</t>
  </si>
  <si>
    <t>m54138_181002_024326</t>
  </si>
  <si>
    <t>m54138_181002_125846</t>
  </si>
  <si>
    <t>m54138_181002_231431</t>
  </si>
  <si>
    <t>m54138_181003_093015</t>
  </si>
  <si>
    <t>m54138_181006_174718</t>
  </si>
  <si>
    <t>m54138_181018_172013</t>
  </si>
  <si>
    <t>m54138_181019_033324</t>
  </si>
  <si>
    <t>m54138_181019_134630</t>
  </si>
  <si>
    <t>m54138_181019_235926</t>
  </si>
  <si>
    <t>m54138_181022_060857</t>
  </si>
  <si>
    <t>m54138_181022_162205</t>
  </si>
  <si>
    <t>m54138_181023_023507</t>
  </si>
  <si>
    <t>m54138_181023_124839</t>
  </si>
  <si>
    <t>m54138_181023_230204</t>
  </si>
  <si>
    <t>m54120_181014_002707</t>
  </si>
  <si>
    <t>m54120_181015_214701</t>
  </si>
  <si>
    <t>m54120_181016_080140</t>
  </si>
  <si>
    <t>m54120_181016_225608</t>
  </si>
  <si>
    <t>m54120_181018_053021</t>
  </si>
  <si>
    <t>m54120_181018_154415</t>
  </si>
  <si>
    <t>m54120_181019_112542</t>
  </si>
  <si>
    <t>m54120_181020_023532</t>
  </si>
  <si>
    <t>m54120_181020_124907</t>
  </si>
  <si>
    <t>m54120_181020_230310</t>
  </si>
  <si>
    <t>m54120_181021_091701</t>
  </si>
  <si>
    <t>m54120_181021_193058</t>
  </si>
  <si>
    <t>m54120_181022_054449</t>
  </si>
  <si>
    <t>m54120_181022_155845</t>
  </si>
  <si>
    <t>m54120_181023_124642</t>
  </si>
  <si>
    <t>m54120_181025_163745</t>
  </si>
  <si>
    <t>m54120_181030_005421</t>
  </si>
  <si>
    <t>m54120_181031_031540</t>
  </si>
  <si>
    <t>m54120_181031_191920</t>
  </si>
  <si>
    <t>m54138_181107_005356</t>
  </si>
  <si>
    <t>m54138_181107_110742</t>
  </si>
  <si>
    <t>m54138_181107_212125</t>
  </si>
  <si>
    <t>m54138_181108_073521</t>
  </si>
  <si>
    <t>m54138_181111_231819</t>
  </si>
  <si>
    <t>m54138_181112_093222</t>
  </si>
  <si>
    <t>m54138_181112_194631</t>
  </si>
  <si>
    <t>m54138_181113_060037</t>
  </si>
  <si>
    <t>m54138_181113_161442</t>
  </si>
  <si>
    <t>m54138_181114_022845</t>
  </si>
  <si>
    <t>m54138_181114_124303</t>
  </si>
  <si>
    <t>m54138_181115_073204</t>
  </si>
  <si>
    <t>m54138_181115_174535</t>
  </si>
  <si>
    <t>m54138_181116_035938</t>
  </si>
  <si>
    <t>m54138_181116_141347</t>
  </si>
  <si>
    <t>m54138_181117_002755</t>
  </si>
  <si>
    <t>m54138_181117_104216</t>
  </si>
  <si>
    <t>m54138_181117_205626</t>
  </si>
  <si>
    <t>m54193_181114_065023</t>
  </si>
  <si>
    <t>m54193_181114_170334</t>
  </si>
  <si>
    <t>m54193_181115_144726</t>
  </si>
  <si>
    <t>m54193_181116_010101</t>
  </si>
  <si>
    <t>m54193_181116_111423</t>
  </si>
  <si>
    <t>m54193_181116_212755</t>
  </si>
  <si>
    <t>m54193_181117_074124</t>
  </si>
  <si>
    <t>m54193_181119_161746</t>
  </si>
  <si>
    <t>m54193_181120_023137</t>
  </si>
  <si>
    <t>m54193_181120_124503</t>
  </si>
  <si>
    <t>m54193_181120_225839</t>
  </si>
  <si>
    <t>m54193_181121_091222</t>
  </si>
  <si>
    <t>m54193_181121_192601</t>
  </si>
  <si>
    <t>m54193_181122_053944</t>
  </si>
  <si>
    <t>m54193_181122_155307</t>
  </si>
  <si>
    <t>m54193_181126_195814</t>
  </si>
  <si>
    <t>m54193_181127_061151</t>
  </si>
  <si>
    <t>m54193_181127_162521</t>
  </si>
  <si>
    <t>m54193_181205_082957</t>
  </si>
  <si>
    <t>m54193_181205_184332</t>
  </si>
  <si>
    <t>m54193_181207_060435</t>
  </si>
  <si>
    <t>m54193_181207_161742</t>
  </si>
  <si>
    <t>m54193_181208_023039</t>
  </si>
  <si>
    <t>m54193_181208_124338</t>
  </si>
  <si>
    <t>m54193_181208_225652</t>
  </si>
  <si>
    <t>m54193_181210_203257</t>
  </si>
  <si>
    <t>m54193_181211_064648</t>
  </si>
  <si>
    <t>m54193_181211_165959</t>
  </si>
  <si>
    <t>m54193_181212_031257</t>
  </si>
  <si>
    <t>m54193_181212_132605</t>
  </si>
  <si>
    <t>m54193_181212_233925</t>
  </si>
  <si>
    <t>m54193_181213_095226</t>
  </si>
  <si>
    <t>m54193_181213_200530</t>
  </si>
  <si>
    <t>m54193_181214_061847</t>
  </si>
  <si>
    <t>m54193_181216_072518</t>
  </si>
  <si>
    <t>m54193_181216_173822</t>
  </si>
  <si>
    <t>m54193_181217_035127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</si>
</sst>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5" formatCode="_(* #,##0.000_);_(* \(#,##0.000\);_(* &quot;-&quot;??_);_(@_)"/>
    <numFmt numFmtId="166" formatCode="_(* #,##0_);_(* \(#,##0\);_(* &quot;-&quot;??_);_(@_)"/>
    <numFmt numFmtId="167" formatCode="0.000"/>
  </numFmts>
  <fonts count="10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u/>
      <sz val="11"/>
      <color theme="10"/>
      <name val="Arial"/>
    </font>
    <font>
      <sz val="11"/>
      <color rgb="FF000000"/>
      <name val="Calibri"/>
    </font>
    <font>
      <u/>
      <sz val="11"/>
      <color theme="10"/>
      <name val="Arial"/>
    </font>
    <font>
      <sz val="11"/>
      <name val="Arial"/>
    </font>
    <font>
      <sz val="11"/>
      <color rgb="FF7030A0"/>
      <name val="Calibri"/>
    </font>
    <font>
      <b/>
      <sz val="11"/>
      <color rgb="FF7F7F7F"/>
      <name val="Calibri"/>
    </font>
    <font>
      <sz val="11"/>
      <color rgb="FF7F7F7F"/>
      <name val="Calibri"/>
    </font>
  </fonts>
  <fills count="6">
    <fill>
      <patternFill patternType="none"/>
    </fill>
    <fill>
      <patternFill patternType="gray125"/>
    </fill>
    <fill>
      <patternFill patternType="solid">
        <fgColor rgb="FFD9E2F3"/>
        <bgColor rgb="FFD9E2F3"/>
      </patternFill>
    </fill>
    <fill>
      <patternFill patternType="solid">
        <fgColor rgb="FFFFFF00"/>
        <bgColor rgb="FFFFFF00"/>
      </patternFill>
    </fill>
    <fill>
      <patternFill patternType="solid">
        <fgColor rgb="FFDEEAF6"/>
        <bgColor rgb="FFDEEAF6"/>
      </patternFill>
    </fill>
    <fill>
      <patternFill patternType="solid">
        <fgColor theme="0"/>
        <bgColor theme="0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/>
      <top/>
      <bottom/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/>
      <right/>
      <top style="thin">
        <color rgb="FF7F7F7F"/>
      </top>
      <bottom/>
      <diagonal/>
    </border>
    <border>
      <left/>
      <right/>
      <top style="thin">
        <color rgb="FF7F7F7F"/>
      </top>
      <bottom/>
      <diagonal/>
    </border>
    <border>
      <left/>
      <right/>
      <top style="thin">
        <color rgb="FF7F7F7F"/>
      </top>
      <bottom/>
      <diagonal/>
    </border>
  </borders>
  <cellStyleXfs count="1">
    <xf numFmtId="0" fontId="0" fillId="0" borderId="0"/>
  </cellStyleXfs>
  <cellXfs count="57">
    <xf numFmtId="0" fontId="0" fillId="0" borderId="0" xfId="0" applyFont="1" applyAlignment="1"/>
    <xf numFmtId="0" fontId="1" fillId="2" borderId="1" xfId="0" applyFont="1" applyFill="1" applyBorder="1"/>
    <xf numFmtId="0" fontId="3" fillId="0" borderId="1" xfId="0" applyFont="1" applyBorder="1"/>
    <xf numFmtId="165" fontId="4" fillId="0" borderId="1" xfId="0" applyNumberFormat="1" applyFont="1" applyBorder="1"/>
    <xf numFmtId="0" fontId="4" fillId="0" borderId="1" xfId="0" applyFont="1" applyBorder="1"/>
    <xf numFmtId="166" fontId="4" fillId="0" borderId="1" xfId="0" applyNumberFormat="1" applyFont="1" applyBorder="1"/>
    <xf numFmtId="43" fontId="4" fillId="0" borderId="1" xfId="0" applyNumberFormat="1" applyFont="1" applyBorder="1"/>
    <xf numFmtId="0" fontId="5" fillId="3" borderId="1" xfId="0" applyFont="1" applyFill="1" applyBorder="1"/>
    <xf numFmtId="167" fontId="2" fillId="5" borderId="6" xfId="0" applyNumberFormat="1" applyFont="1" applyFill="1" applyBorder="1"/>
    <xf numFmtId="0" fontId="2" fillId="5" borderId="6" xfId="0" applyFont="1" applyFill="1" applyBorder="1"/>
    <xf numFmtId="0" fontId="1" fillId="4" borderId="1" xfId="0" applyFont="1" applyFill="1" applyBorder="1"/>
    <xf numFmtId="0" fontId="1" fillId="5" borderId="6" xfId="0" applyFont="1" applyFill="1" applyBorder="1"/>
    <xf numFmtId="3" fontId="2" fillId="5" borderId="1" xfId="0" applyNumberFormat="1" applyFont="1" applyFill="1" applyBorder="1" applyAlignment="1">
      <alignment horizontal="right"/>
    </xf>
    <xf numFmtId="0" fontId="2" fillId="5" borderId="1" xfId="0" applyFont="1" applyFill="1" applyBorder="1" applyAlignment="1">
      <alignment horizontal="left"/>
    </xf>
    <xf numFmtId="166" fontId="2" fillId="5" borderId="1" xfId="0" applyNumberFormat="1" applyFont="1" applyFill="1" applyBorder="1"/>
    <xf numFmtId="43" fontId="2" fillId="5" borderId="1" xfId="0" applyNumberFormat="1" applyFont="1" applyFill="1" applyBorder="1"/>
    <xf numFmtId="4" fontId="2" fillId="5" borderId="1" xfId="0" applyNumberFormat="1" applyFont="1" applyFill="1" applyBorder="1" applyAlignment="1">
      <alignment horizontal="right"/>
    </xf>
    <xf numFmtId="0" fontId="2" fillId="5" borderId="1" xfId="0" applyFont="1" applyFill="1" applyBorder="1"/>
    <xf numFmtId="0" fontId="2" fillId="5" borderId="6" xfId="0" applyFont="1" applyFill="1" applyBorder="1" applyAlignment="1">
      <alignment horizontal="right"/>
    </xf>
    <xf numFmtId="43" fontId="2" fillId="5" borderId="6" xfId="0" applyNumberFormat="1" applyFont="1" applyFill="1" applyBorder="1" applyAlignment="1">
      <alignment horizontal="right"/>
    </xf>
    <xf numFmtId="0" fontId="7" fillId="5" borderId="1" xfId="0" applyFont="1" applyFill="1" applyBorder="1"/>
    <xf numFmtId="0" fontId="7" fillId="5" borderId="1" xfId="0" applyFont="1" applyFill="1" applyBorder="1" applyAlignment="1">
      <alignment horizontal="left"/>
    </xf>
    <xf numFmtId="166" fontId="7" fillId="5" borderId="1" xfId="0" applyNumberFormat="1" applyFont="1" applyFill="1" applyBorder="1"/>
    <xf numFmtId="43" fontId="7" fillId="5" borderId="1" xfId="0" applyNumberFormat="1" applyFont="1" applyFill="1" applyBorder="1"/>
    <xf numFmtId="43" fontId="2" fillId="5" borderId="6" xfId="0" applyNumberFormat="1" applyFont="1" applyFill="1" applyBorder="1"/>
    <xf numFmtId="2" fontId="2" fillId="5" borderId="6" xfId="0" applyNumberFormat="1" applyFont="1" applyFill="1" applyBorder="1" applyAlignment="1">
      <alignment horizontal="right"/>
    </xf>
    <xf numFmtId="0" fontId="1" fillId="5" borderId="1" xfId="0" applyFont="1" applyFill="1" applyBorder="1"/>
    <xf numFmtId="0" fontId="4" fillId="5" borderId="1" xfId="0" applyFont="1" applyFill="1" applyBorder="1"/>
    <xf numFmtId="166" fontId="4" fillId="5" borderId="1" xfId="0" applyNumberFormat="1" applyFont="1" applyFill="1" applyBorder="1"/>
    <xf numFmtId="43" fontId="4" fillId="5" borderId="1" xfId="0" applyNumberFormat="1" applyFont="1" applyFill="1" applyBorder="1"/>
    <xf numFmtId="4" fontId="2" fillId="5" borderId="6" xfId="0" applyNumberFormat="1" applyFont="1" applyFill="1" applyBorder="1"/>
    <xf numFmtId="167" fontId="4" fillId="5" borderId="6" xfId="0" applyNumberFormat="1" applyFont="1" applyFill="1" applyBorder="1"/>
    <xf numFmtId="4" fontId="2" fillId="5" borderId="6" xfId="0" applyNumberFormat="1" applyFont="1" applyFill="1" applyBorder="1" applyAlignment="1">
      <alignment horizontal="right"/>
    </xf>
    <xf numFmtId="3" fontId="9" fillId="5" borderId="1" xfId="0" applyNumberFormat="1" applyFont="1" applyFill="1" applyBorder="1" applyAlignment="1">
      <alignment horizontal="right"/>
    </xf>
    <xf numFmtId="4" fontId="9" fillId="5" borderId="1" xfId="0" applyNumberFormat="1" applyFont="1" applyFill="1" applyBorder="1" applyAlignment="1">
      <alignment horizontal="right"/>
    </xf>
    <xf numFmtId="0" fontId="9" fillId="5" borderId="1" xfId="0" applyFont="1" applyFill="1" applyBorder="1"/>
    <xf numFmtId="3" fontId="2" fillId="0" borderId="1" xfId="0" applyNumberFormat="1" applyFont="1" applyBorder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2" fillId="0" borderId="1" xfId="0" applyFont="1" applyBorder="1"/>
    <xf numFmtId="0" fontId="2" fillId="5" borderId="3" xfId="0" applyFont="1" applyFill="1" applyBorder="1" applyAlignment="1">
      <alignment horizontal="left"/>
    </xf>
    <xf numFmtId="0" fontId="6" fillId="0" borderId="4" xfId="0" applyFont="1" applyBorder="1"/>
    <xf numFmtId="0" fontId="2" fillId="5" borderId="2" xfId="0" applyFont="1" applyFill="1" applyBorder="1" applyAlignment="1">
      <alignment horizontal="center" vertical="center"/>
    </xf>
    <xf numFmtId="0" fontId="6" fillId="0" borderId="8" xfId="0" applyFont="1" applyBorder="1"/>
    <xf numFmtId="0" fontId="6" fillId="0" borderId="7" xfId="0" applyFont="1" applyBorder="1"/>
    <xf numFmtId="0" fontId="2" fillId="5" borderId="9" xfId="0" applyFont="1" applyFill="1" applyBorder="1" applyAlignment="1">
      <alignment horizontal="center"/>
    </xf>
    <xf numFmtId="0" fontId="6" fillId="0" borderId="10" xfId="0" applyFont="1" applyBorder="1"/>
    <xf numFmtId="0" fontId="6" fillId="0" borderId="11" xfId="0" applyFont="1" applyBorder="1"/>
    <xf numFmtId="0" fontId="1" fillId="4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6" fillId="0" borderId="5" xfId="0" applyFont="1" applyBorder="1"/>
    <xf numFmtId="0" fontId="1" fillId="5" borderId="3" xfId="0" applyFont="1" applyFill="1" applyBorder="1" applyAlignment="1">
      <alignment horizontal="center"/>
    </xf>
    <xf numFmtId="0" fontId="9" fillId="5" borderId="3" xfId="0" applyFont="1" applyFill="1" applyBorder="1" applyAlignment="1">
      <alignment horizontal="left"/>
    </xf>
    <xf numFmtId="0" fontId="9" fillId="5" borderId="2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/>
    </xf>
    <xf numFmtId="0" fontId="2" fillId="0" borderId="3" xfId="0" applyFont="1" applyBorder="1" applyAlignment="1">
      <alignment horizontal="left"/>
    </xf>
    <xf numFmtId="0" fontId="2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ahoma"/>
              </a:defRPr>
            </a:pPr>
            <a:r>
              <a:rPr lang="en-US" sz="1400" b="0" i="0">
                <a:solidFill>
                  <a:srgbClr val="000000"/>
                </a:solidFill>
                <a:latin typeface="Tahoma"/>
              </a:rPr>
              <a:t>Mean N50 and Coverage (x) for PacBio Sequel data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Mean N50</c:v>
          </c:tx>
          <c:spPr>
            <a:solidFill>
              <a:schemeClr val="accent4"/>
            </a:solidFill>
          </c:spPr>
          <c:invertIfNegative val="1"/>
          <c:cat>
            <c:strRef>
              <c:f>INDEX!$A$2:$A$28</c:f>
              <c:strCache>
                <c:ptCount val="27"/>
                <c:pt idx="0">
                  <c:v>CML277</c:v>
                </c:pt>
                <c:pt idx="1">
                  <c:v>KY21</c:v>
                </c:pt>
                <c:pt idx="2">
                  <c:v>Tzi8</c:v>
                </c:pt>
                <c:pt idx="3">
                  <c:v>CML247</c:v>
                </c:pt>
                <c:pt idx="4">
                  <c:v>IL14H</c:v>
                </c:pt>
                <c:pt idx="5">
                  <c:v>Oh7b</c:v>
                </c:pt>
                <c:pt idx="6">
                  <c:v>HP301</c:v>
                </c:pt>
                <c:pt idx="7">
                  <c:v>M162W</c:v>
                </c:pt>
                <c:pt idx="8">
                  <c:v>Ki3</c:v>
                </c:pt>
                <c:pt idx="9">
                  <c:v>CML228</c:v>
                </c:pt>
                <c:pt idx="10">
                  <c:v>NC358</c:v>
                </c:pt>
                <c:pt idx="11">
                  <c:v>CML103</c:v>
                </c:pt>
                <c:pt idx="12">
                  <c:v>CML52</c:v>
                </c:pt>
                <c:pt idx="13">
                  <c:v>OH43</c:v>
                </c:pt>
                <c:pt idx="14">
                  <c:v>CML069</c:v>
                </c:pt>
                <c:pt idx="15">
                  <c:v>CML322</c:v>
                </c:pt>
                <c:pt idx="16">
                  <c:v>M37W</c:v>
                </c:pt>
                <c:pt idx="17">
                  <c:v>MO18W</c:v>
                </c:pt>
                <c:pt idx="18">
                  <c:v>MS71</c:v>
                </c:pt>
                <c:pt idx="19">
                  <c:v>P39</c:v>
                </c:pt>
                <c:pt idx="20">
                  <c:v>CML333</c:v>
                </c:pt>
                <c:pt idx="21">
                  <c:v>B73AB10</c:v>
                </c:pt>
                <c:pt idx="22">
                  <c:v>Tx303</c:v>
                </c:pt>
                <c:pt idx="23">
                  <c:v>B73</c:v>
                </c:pt>
                <c:pt idx="24">
                  <c:v>KI11</c:v>
                </c:pt>
                <c:pt idx="25">
                  <c:v>B97</c:v>
                </c:pt>
                <c:pt idx="26">
                  <c:v>NC350</c:v>
                </c:pt>
              </c:strCache>
            </c:strRef>
          </c:cat>
          <c:val>
            <c:numRef>
              <c:f>INDEX!$N$2:$N$28</c:f>
              <c:numCache>
                <c:formatCode>_(* #,##0.00_);_(* \(#,##0.00\);_(* "-"??_);_(@_)</c:formatCode>
                <c:ptCount val="27"/>
                <c:pt idx="0">
                  <c:v>15682.222222222223</c:v>
                </c:pt>
                <c:pt idx="1">
                  <c:v>18338.809523809523</c:v>
                </c:pt>
                <c:pt idx="2">
                  <c:v>18732.150000000001</c:v>
                </c:pt>
                <c:pt idx="3">
                  <c:v>17945.59</c:v>
                </c:pt>
                <c:pt idx="4">
                  <c:v>18152.423076923078</c:v>
                </c:pt>
                <c:pt idx="5">
                  <c:v>18828.653846153848</c:v>
                </c:pt>
                <c:pt idx="6">
                  <c:v>20426.772727272728</c:v>
                </c:pt>
                <c:pt idx="7">
                  <c:v>20897.363636363636</c:v>
                </c:pt>
                <c:pt idx="8">
                  <c:v>19749.31818181818</c:v>
                </c:pt>
                <c:pt idx="9">
                  <c:v>17818.392857142859</c:v>
                </c:pt>
                <c:pt idx="10">
                  <c:v>21816.62</c:v>
                </c:pt>
                <c:pt idx="11">
                  <c:v>18756.78</c:v>
                </c:pt>
                <c:pt idx="12">
                  <c:v>17672</c:v>
                </c:pt>
                <c:pt idx="13">
                  <c:v>22216.411764705881</c:v>
                </c:pt>
                <c:pt idx="14">
                  <c:v>22256.727272727272</c:v>
                </c:pt>
                <c:pt idx="15">
                  <c:v>22004.833333333332</c:v>
                </c:pt>
                <c:pt idx="16">
                  <c:v>24461.136363636364</c:v>
                </c:pt>
                <c:pt idx="17">
                  <c:v>23843.68</c:v>
                </c:pt>
                <c:pt idx="18">
                  <c:v>25324.363636363636</c:v>
                </c:pt>
                <c:pt idx="19">
                  <c:v>26507</c:v>
                </c:pt>
                <c:pt idx="20">
                  <c:v>26361.571428571428</c:v>
                </c:pt>
                <c:pt idx="21">
                  <c:v>26462.73</c:v>
                </c:pt>
                <c:pt idx="22">
                  <c:v>27810.9</c:v>
                </c:pt>
                <c:pt idx="23">
                  <c:v>29671.555555555555</c:v>
                </c:pt>
                <c:pt idx="24">
                  <c:v>29169.944444444445</c:v>
                </c:pt>
                <c:pt idx="25">
                  <c:v>29428</c:v>
                </c:pt>
                <c:pt idx="26">
                  <c:v>31717.57894736842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C686-43E8-A79D-4E3BB5223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2842428"/>
        <c:axId val="445782281"/>
      </c:barChart>
      <c:lineChart>
        <c:grouping val="standard"/>
        <c:varyColors val="0"/>
        <c:ser>
          <c:idx val="1"/>
          <c:order val="1"/>
          <c:tx>
            <c:v>Depth of coverage (SR)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INDEX!$A$2:$A$28</c:f>
              <c:strCache>
                <c:ptCount val="27"/>
                <c:pt idx="0">
                  <c:v>CML277</c:v>
                </c:pt>
                <c:pt idx="1">
                  <c:v>KY21</c:v>
                </c:pt>
                <c:pt idx="2">
                  <c:v>Tzi8</c:v>
                </c:pt>
                <c:pt idx="3">
                  <c:v>CML247</c:v>
                </c:pt>
                <c:pt idx="4">
                  <c:v>IL14H</c:v>
                </c:pt>
                <c:pt idx="5">
                  <c:v>Oh7b</c:v>
                </c:pt>
                <c:pt idx="6">
                  <c:v>HP301</c:v>
                </c:pt>
                <c:pt idx="7">
                  <c:v>M162W</c:v>
                </c:pt>
                <c:pt idx="8">
                  <c:v>Ki3</c:v>
                </c:pt>
                <c:pt idx="9">
                  <c:v>CML228</c:v>
                </c:pt>
                <c:pt idx="10">
                  <c:v>NC358</c:v>
                </c:pt>
                <c:pt idx="11">
                  <c:v>CML103</c:v>
                </c:pt>
                <c:pt idx="12">
                  <c:v>CML52</c:v>
                </c:pt>
                <c:pt idx="13">
                  <c:v>OH43</c:v>
                </c:pt>
                <c:pt idx="14">
                  <c:v>CML069</c:v>
                </c:pt>
                <c:pt idx="15">
                  <c:v>CML322</c:v>
                </c:pt>
                <c:pt idx="16">
                  <c:v>M37W</c:v>
                </c:pt>
                <c:pt idx="17">
                  <c:v>MO18W</c:v>
                </c:pt>
                <c:pt idx="18">
                  <c:v>MS71</c:v>
                </c:pt>
                <c:pt idx="19">
                  <c:v>P39</c:v>
                </c:pt>
                <c:pt idx="20">
                  <c:v>CML333</c:v>
                </c:pt>
                <c:pt idx="21">
                  <c:v>B73AB10</c:v>
                </c:pt>
                <c:pt idx="22">
                  <c:v>Tx303</c:v>
                </c:pt>
                <c:pt idx="23">
                  <c:v>B73</c:v>
                </c:pt>
                <c:pt idx="24">
                  <c:v>KI11</c:v>
                </c:pt>
                <c:pt idx="25">
                  <c:v>B97</c:v>
                </c:pt>
                <c:pt idx="26">
                  <c:v>NC350</c:v>
                </c:pt>
              </c:strCache>
            </c:strRef>
          </c:cat>
          <c:val>
            <c:numRef>
              <c:f>INDEX!$P$2:$P$28</c:f>
              <c:numCache>
                <c:formatCode>_(* #,##0.00_);_(* \(#,##0.00\);_(* "-"??_);_(@_)</c:formatCode>
                <c:ptCount val="27"/>
                <c:pt idx="0">
                  <c:v>70.705566849537831</c:v>
                </c:pt>
                <c:pt idx="1">
                  <c:v>68.653325675793894</c:v>
                </c:pt>
                <c:pt idx="2">
                  <c:v>66.409816537084396</c:v>
                </c:pt>
                <c:pt idx="3">
                  <c:v>68.272543223006892</c:v>
                </c:pt>
                <c:pt idx="4">
                  <c:v>85.535717847493117</c:v>
                </c:pt>
                <c:pt idx="5">
                  <c:v>70.580687363619859</c:v>
                </c:pt>
                <c:pt idx="6">
                  <c:v>73.78293473641304</c:v>
                </c:pt>
                <c:pt idx="7">
                  <c:v>76.186907255462714</c:v>
                </c:pt>
                <c:pt idx="8">
                  <c:v>63.502015355789297</c:v>
                </c:pt>
                <c:pt idx="9">
                  <c:v>68.334638202080868</c:v>
                </c:pt>
                <c:pt idx="10">
                  <c:v>71.173418135891566</c:v>
                </c:pt>
                <c:pt idx="11">
                  <c:v>72.204191247185179</c:v>
                </c:pt>
                <c:pt idx="12">
                  <c:v>69.068571088242862</c:v>
                </c:pt>
                <c:pt idx="13">
                  <c:v>69.853576529252919</c:v>
                </c:pt>
                <c:pt idx="14">
                  <c:v>64.44721515773881</c:v>
                </c:pt>
                <c:pt idx="15">
                  <c:v>65.56584001041395</c:v>
                </c:pt>
                <c:pt idx="16">
                  <c:v>65.901358477187856</c:v>
                </c:pt>
                <c:pt idx="17">
                  <c:v>85.1974752173913</c:v>
                </c:pt>
                <c:pt idx="18">
                  <c:v>76.104104216433228</c:v>
                </c:pt>
                <c:pt idx="19">
                  <c:v>81.256949620222898</c:v>
                </c:pt>
                <c:pt idx="20">
                  <c:v>63.231224017991003</c:v>
                </c:pt>
                <c:pt idx="21">
                  <c:v>62.713340662608694</c:v>
                </c:pt>
                <c:pt idx="22">
                  <c:v>71.075735410485933</c:v>
                </c:pt>
                <c:pt idx="23">
                  <c:v>82.930016508695658</c:v>
                </c:pt>
                <c:pt idx="24">
                  <c:v>65.876773864314217</c:v>
                </c:pt>
                <c:pt idx="25">
                  <c:v>71.286587465411557</c:v>
                </c:pt>
                <c:pt idx="26">
                  <c:v>65.925190545044487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86-43E8-A79D-4E3BB5223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2842428"/>
        <c:axId val="445782281"/>
      </c:lineChart>
      <c:catAx>
        <c:axId val="15728424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ahoma"/>
              </a:defRPr>
            </a:pPr>
            <a:endParaRPr lang="en-US"/>
          </a:p>
        </c:txPr>
        <c:crossAx val="445782281"/>
        <c:crosses val="autoZero"/>
        <c:auto val="1"/>
        <c:lblAlgn val="ctr"/>
        <c:lblOffset val="100"/>
        <c:noMultiLvlLbl val="1"/>
      </c:catAx>
      <c:valAx>
        <c:axId val="4457822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_(* #,##0.00_);_(* \(#,##0.00\);_(* &quot;-&quot;??_);_(@_)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ahoma"/>
              </a:defRPr>
            </a:pPr>
            <a:endParaRPr lang="en-US"/>
          </a:p>
        </c:txPr>
        <c:crossAx val="15728424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56805357053029"/>
          <c:y val="1.5571699845326055E-2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ahoma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29</xdr:row>
      <xdr:rowOff>104775</xdr:rowOff>
    </xdr:from>
    <xdr:ext cx="16316325" cy="4152900"/>
    <xdr:graphicFrame macro="">
      <xdr:nvGraphicFramePr>
        <xdr:cNvPr id="107348814" name="Chart 3">
          <a:extLst>
            <a:ext uri="{FF2B5EF4-FFF2-40B4-BE49-F238E27FC236}">
              <a16:creationId xmlns:a16="http://schemas.microsoft.com/office/drawing/2014/main" id="{00000000-0008-0000-0200-00004E036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P1000"/>
  <sheetViews>
    <sheetView topLeftCell="A22" workbookViewId="0">
      <selection sqref="A1:P28"/>
    </sheetView>
  </sheetViews>
  <sheetFormatPr defaultColWidth="12.59765625" defaultRowHeight="15" customHeight="1" x14ac:dyDescent="0.25"/>
  <cols>
    <col min="1" max="1" width="7.5" customWidth="1"/>
    <col min="2" max="2" width="10.09765625" customWidth="1"/>
    <col min="3" max="3" width="7.5" customWidth="1"/>
    <col min="4" max="4" width="9.09765625" customWidth="1"/>
    <col min="5" max="5" width="11.69921875" customWidth="1"/>
    <col min="6" max="6" width="14.19921875" customWidth="1"/>
    <col min="7" max="7" width="17.19921875" customWidth="1"/>
    <col min="8" max="8" width="18.8984375" customWidth="1"/>
    <col min="9" max="9" width="9.19921875" customWidth="1"/>
    <col min="10" max="10" width="14.19921875" customWidth="1"/>
    <col min="11" max="11" width="19" customWidth="1"/>
    <col min="12" max="12" width="17.09765625" customWidth="1"/>
    <col min="13" max="13" width="18.69921875" customWidth="1"/>
    <col min="14" max="14" width="9.19921875" customWidth="1"/>
    <col min="15" max="15" width="14.19921875" customWidth="1"/>
    <col min="16" max="16" width="25.3984375" customWidth="1"/>
    <col min="17" max="26" width="7.59765625" customWidth="1"/>
  </cols>
  <sheetData>
    <row r="1" spans="1:16" ht="14.25" customHeight="1" x14ac:dyDescent="0.3">
      <c r="A1" s="1" t="s">
        <v>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38</v>
      </c>
      <c r="O1" s="1" t="s">
        <v>43</v>
      </c>
      <c r="P1" s="1" t="s">
        <v>44</v>
      </c>
    </row>
    <row r="2" spans="1:16" ht="14.25" customHeight="1" x14ac:dyDescent="0.3">
      <c r="A2" s="2" t="s">
        <v>11</v>
      </c>
      <c r="B2" s="3">
        <v>2.3368000000000002</v>
      </c>
      <c r="C2" s="4" t="s">
        <v>45</v>
      </c>
      <c r="D2" s="4">
        <v>27</v>
      </c>
      <c r="E2" s="5">
        <v>18148596</v>
      </c>
      <c r="F2" s="5">
        <v>567054195811</v>
      </c>
      <c r="G2" s="6">
        <v>10829.068284303998</v>
      </c>
      <c r="H2" s="5">
        <v>7247</v>
      </c>
      <c r="I2" s="6">
        <v>19548.777777777777</v>
      </c>
      <c r="J2" s="5">
        <v>203284963198</v>
      </c>
      <c r="K2" s="6">
        <v>81.313985279199997</v>
      </c>
      <c r="L2" s="6">
        <v>8840.8122691142598</v>
      </c>
      <c r="M2" s="5">
        <v>6137</v>
      </c>
      <c r="N2" s="6">
        <v>15682.222222222223</v>
      </c>
      <c r="O2" s="5">
        <v>165224768614</v>
      </c>
      <c r="P2" s="6">
        <f t="shared" ref="P2:P6" si="0">O2/(B2*1000000000)</f>
        <v>70.705566849537831</v>
      </c>
    </row>
    <row r="3" spans="1:16" ht="14.25" customHeight="1" x14ac:dyDescent="0.3">
      <c r="A3" s="2" t="s">
        <v>29</v>
      </c>
      <c r="B3" s="3">
        <v>2.2862</v>
      </c>
      <c r="C3" s="4" t="s">
        <v>46</v>
      </c>
      <c r="D3" s="4">
        <v>21</v>
      </c>
      <c r="E3" s="5">
        <v>13471997</v>
      </c>
      <c r="F3" s="5">
        <v>367179159380</v>
      </c>
      <c r="G3" s="6">
        <v>12784.741898526236</v>
      </c>
      <c r="H3" s="5">
        <v>9985</v>
      </c>
      <c r="I3" s="6">
        <v>20001.142857142859</v>
      </c>
      <c r="J3" s="5">
        <v>169804270520</v>
      </c>
      <c r="K3" s="6">
        <v>67.921708207999998</v>
      </c>
      <c r="L3" s="6">
        <v>11824.671191230966</v>
      </c>
      <c r="M3" s="5">
        <v>9602</v>
      </c>
      <c r="N3" s="6">
        <v>18338.809523809523</v>
      </c>
      <c r="O3" s="5">
        <v>156955233160</v>
      </c>
      <c r="P3" s="6">
        <f t="shared" si="0"/>
        <v>68.653325675793894</v>
      </c>
    </row>
    <row r="4" spans="1:16" ht="14.25" customHeight="1" x14ac:dyDescent="0.3">
      <c r="A4" s="2" t="s">
        <v>26</v>
      </c>
      <c r="B4" s="3">
        <v>2.3460000000000001</v>
      </c>
      <c r="C4" s="4" t="s">
        <v>45</v>
      </c>
      <c r="D4" s="4">
        <v>20</v>
      </c>
      <c r="E4" s="5">
        <v>13813585</v>
      </c>
      <c r="F4" s="5">
        <v>398938782388</v>
      </c>
      <c r="G4" s="6">
        <v>11983.234084507254</v>
      </c>
      <c r="H4" s="5">
        <v>8972.5</v>
      </c>
      <c r="I4" s="6">
        <v>20001.2</v>
      </c>
      <c r="J4" s="5">
        <v>164981847485</v>
      </c>
      <c r="K4" s="6">
        <v>65.992738994000007</v>
      </c>
      <c r="L4" s="6">
        <v>11315.097091402426</v>
      </c>
      <c r="M4" s="5">
        <v>8717</v>
      </c>
      <c r="N4" s="6">
        <v>18732.150000000001</v>
      </c>
      <c r="O4" s="5">
        <v>155797429596</v>
      </c>
      <c r="P4" s="6">
        <f t="shared" si="0"/>
        <v>66.409816537084396</v>
      </c>
    </row>
    <row r="5" spans="1:16" ht="14.25" customHeight="1" x14ac:dyDescent="0.3">
      <c r="A5" s="2" t="s">
        <v>9</v>
      </c>
      <c r="B5" s="3">
        <v>2.3506</v>
      </c>
      <c r="C5" s="4" t="s">
        <v>46</v>
      </c>
      <c r="D5" s="4">
        <v>22</v>
      </c>
      <c r="E5" s="5">
        <v>15041225</v>
      </c>
      <c r="F5" s="5">
        <v>424588468704</v>
      </c>
      <c r="G5" s="6">
        <v>12007.03</v>
      </c>
      <c r="H5" s="5">
        <v>8344</v>
      </c>
      <c r="I5" s="6">
        <v>20575</v>
      </c>
      <c r="J5" s="5">
        <v>179685269174</v>
      </c>
      <c r="K5" s="6">
        <f>J5/2500000000</f>
        <v>71.874107669599994</v>
      </c>
      <c r="L5" s="6">
        <v>10721.71</v>
      </c>
      <c r="M5" s="5">
        <v>8001</v>
      </c>
      <c r="N5" s="6">
        <v>17945.59</v>
      </c>
      <c r="O5" s="5">
        <v>160481440100</v>
      </c>
      <c r="P5" s="6">
        <f t="shared" si="0"/>
        <v>68.272543223006892</v>
      </c>
    </row>
    <row r="6" spans="1:16" ht="14.25" customHeight="1" x14ac:dyDescent="0.3">
      <c r="A6" s="2" t="s">
        <v>16</v>
      </c>
      <c r="B6" s="3">
        <v>2.1021999999999998</v>
      </c>
      <c r="C6" s="4" t="s">
        <v>47</v>
      </c>
      <c r="D6" s="4">
        <v>26</v>
      </c>
      <c r="E6" s="5">
        <v>16887548</v>
      </c>
      <c r="F6" s="5">
        <v>531545798578</v>
      </c>
      <c r="G6" s="6">
        <v>12380.364030389765</v>
      </c>
      <c r="H6" s="5">
        <v>8602.5</v>
      </c>
      <c r="I6" s="6">
        <v>21238.615384615383</v>
      </c>
      <c r="J6" s="5">
        <v>205806564523</v>
      </c>
      <c r="K6" s="6">
        <v>82.322625809200005</v>
      </c>
      <c r="L6" s="6">
        <v>10795.127167899285</v>
      </c>
      <c r="M6" s="5">
        <v>8094</v>
      </c>
      <c r="N6" s="6">
        <v>18152.423076923078</v>
      </c>
      <c r="O6" s="5">
        <v>179813186059</v>
      </c>
      <c r="P6" s="6">
        <f t="shared" si="0"/>
        <v>85.535717847493117</v>
      </c>
    </row>
    <row r="7" spans="1:16" ht="14.25" customHeight="1" x14ac:dyDescent="0.3">
      <c r="A7" s="2" t="s">
        <v>10</v>
      </c>
      <c r="B7" s="3">
        <v>2.2033999999999998</v>
      </c>
      <c r="C7" s="4" t="s">
        <v>48</v>
      </c>
      <c r="D7" s="4">
        <v>26</v>
      </c>
      <c r="E7" s="5">
        <v>13289460</v>
      </c>
      <c r="F7" s="5">
        <v>417474357735</v>
      </c>
      <c r="G7" s="6">
        <v>13879.099652958394</v>
      </c>
      <c r="H7" s="5">
        <v>11670.5</v>
      </c>
      <c r="I7" s="6">
        <v>22034.923076923078</v>
      </c>
      <c r="J7" s="5">
        <v>173528227031</v>
      </c>
      <c r="K7" s="6">
        <v>78.754754938277202</v>
      </c>
      <c r="L7" s="6">
        <v>12302.988512287744</v>
      </c>
      <c r="M7" s="5">
        <v>10963</v>
      </c>
      <c r="N7" s="6">
        <v>18828.653846153848</v>
      </c>
      <c r="O7" s="5">
        <v>155517486537</v>
      </c>
      <c r="P7" s="6">
        <v>70.580687363619859</v>
      </c>
    </row>
    <row r="8" spans="1:16" ht="14.25" customHeight="1" x14ac:dyDescent="0.3">
      <c r="A8" s="2" t="s">
        <v>12</v>
      </c>
      <c r="B8" s="3">
        <v>2.2080000000000002</v>
      </c>
      <c r="C8" s="4" t="s">
        <v>47</v>
      </c>
      <c r="D8" s="4">
        <v>22</v>
      </c>
      <c r="E8" s="5">
        <v>12866602</v>
      </c>
      <c r="F8" s="5">
        <v>367097497557</v>
      </c>
      <c r="G8" s="6">
        <v>13764.098485556866</v>
      </c>
      <c r="H8" s="5">
        <v>10516</v>
      </c>
      <c r="I8" s="6">
        <v>22375.545454545456</v>
      </c>
      <c r="J8" s="5">
        <v>176280101513</v>
      </c>
      <c r="K8" s="6">
        <v>70.512040605199999</v>
      </c>
      <c r="L8" s="6">
        <v>12721.047293239366</v>
      </c>
      <c r="M8" s="5">
        <v>10033.5</v>
      </c>
      <c r="N8" s="6">
        <v>20426.772727272728</v>
      </c>
      <c r="O8" s="5">
        <v>162912719898</v>
      </c>
      <c r="P8" s="6">
        <v>73.78293473641304</v>
      </c>
    </row>
    <row r="9" spans="1:16" ht="14.25" customHeight="1" x14ac:dyDescent="0.3">
      <c r="A9" s="2" t="s">
        <v>22</v>
      </c>
      <c r="B9" s="3">
        <v>2.2378999999999998</v>
      </c>
      <c r="C9" s="4" t="s">
        <v>46</v>
      </c>
      <c r="D9" s="4">
        <v>22</v>
      </c>
      <c r="E9" s="5">
        <v>12937466</v>
      </c>
      <c r="F9" s="5">
        <v>345177756891</v>
      </c>
      <c r="G9" s="6">
        <v>14181.578510652635</v>
      </c>
      <c r="H9" s="5">
        <v>11766.5</v>
      </c>
      <c r="I9" s="6">
        <v>22417.727272727272</v>
      </c>
      <c r="J9" s="5">
        <v>181717540603</v>
      </c>
      <c r="K9" s="6">
        <v>72.687016241199998</v>
      </c>
      <c r="L9" s="6">
        <v>13293.198660558952</v>
      </c>
      <c r="M9" s="5">
        <v>11109.5</v>
      </c>
      <c r="N9" s="6">
        <v>20897.363636363636</v>
      </c>
      <c r="O9" s="5">
        <v>170498679747</v>
      </c>
      <c r="P9" s="6">
        <v>76.186907255462714</v>
      </c>
    </row>
    <row r="10" spans="1:16" ht="14.25" customHeight="1" x14ac:dyDescent="0.3">
      <c r="A10" s="2" t="s">
        <v>21</v>
      </c>
      <c r="B10" s="3">
        <v>2.3483000000000001</v>
      </c>
      <c r="C10" s="4" t="s">
        <v>47</v>
      </c>
      <c r="D10" s="4">
        <v>22</v>
      </c>
      <c r="E10" s="5">
        <v>11588255</v>
      </c>
      <c r="F10" s="5">
        <v>279764639362</v>
      </c>
      <c r="G10" s="6">
        <v>14302.217965736891</v>
      </c>
      <c r="H10" s="5">
        <v>11643.25</v>
      </c>
      <c r="I10" s="6">
        <v>22424.409090909092</v>
      </c>
      <c r="J10" s="5">
        <v>165752826502</v>
      </c>
      <c r="K10" s="6">
        <v>66.301130600799993</v>
      </c>
      <c r="L10" s="6">
        <v>12870.391022693297</v>
      </c>
      <c r="M10" s="5">
        <v>11029.5</v>
      </c>
      <c r="N10" s="6">
        <v>19749.31818181818</v>
      </c>
      <c r="O10" s="5">
        <v>149121782660</v>
      </c>
      <c r="P10" s="6">
        <f>O10/(B10*1000000000)</f>
        <v>63.502015355789297</v>
      </c>
    </row>
    <row r="11" spans="1:16" ht="14.25" customHeight="1" x14ac:dyDescent="0.3">
      <c r="A11" s="2" t="s">
        <v>7</v>
      </c>
      <c r="B11" s="3">
        <v>2.3643999999999998</v>
      </c>
      <c r="C11" s="4" t="s">
        <v>48</v>
      </c>
      <c r="D11" s="4">
        <v>28</v>
      </c>
      <c r="E11" s="5">
        <v>15070709</v>
      </c>
      <c r="F11" s="5">
        <v>437829322231</v>
      </c>
      <c r="G11" s="6">
        <v>13884.46008334243</v>
      </c>
      <c r="H11" s="5">
        <v>9744.5</v>
      </c>
      <c r="I11" s="6">
        <v>22690.321428571428</v>
      </c>
      <c r="J11" s="5">
        <v>196529021868</v>
      </c>
      <c r="K11" s="6">
        <v>78.611608747199995</v>
      </c>
      <c r="L11" s="6">
        <v>11296.393256021289</v>
      </c>
      <c r="M11" s="5">
        <v>9103</v>
      </c>
      <c r="N11" s="6">
        <v>17818.392857142859</v>
      </c>
      <c r="O11" s="5">
        <v>161570418565</v>
      </c>
      <c r="P11" s="6">
        <v>68.334638202080868</v>
      </c>
    </row>
    <row r="12" spans="1:16" ht="14.25" customHeight="1" x14ac:dyDescent="0.3">
      <c r="A12" s="2" t="s">
        <v>19</v>
      </c>
      <c r="B12" s="3">
        <v>2.2724000000000002</v>
      </c>
      <c r="C12" s="4" t="s">
        <v>45</v>
      </c>
      <c r="D12" s="4">
        <v>21</v>
      </c>
      <c r="E12" s="5">
        <v>11843049</v>
      </c>
      <c r="F12" s="5">
        <v>341552145235</v>
      </c>
      <c r="G12" s="6">
        <v>14518.23</v>
      </c>
      <c r="H12" s="5">
        <v>11420</v>
      </c>
      <c r="I12" s="6">
        <v>23195.14</v>
      </c>
      <c r="J12" s="5">
        <v>171176210775</v>
      </c>
      <c r="K12" s="6">
        <f t="shared" ref="K12:K13" si="1">J12/2500000000</f>
        <v>68.470484310000003</v>
      </c>
      <c r="L12" s="6">
        <v>13711.53</v>
      </c>
      <c r="M12" s="5">
        <v>11020</v>
      </c>
      <c r="N12" s="6">
        <v>21816.62</v>
      </c>
      <c r="O12" s="5">
        <v>161734475372</v>
      </c>
      <c r="P12" s="6">
        <f t="shared" ref="P12:P14" si="2">O12/(B12*1000000000)</f>
        <v>71.173418135891566</v>
      </c>
    </row>
    <row r="13" spans="1:16" ht="14.25" customHeight="1" x14ac:dyDescent="0.3">
      <c r="A13" s="2" t="s">
        <v>5</v>
      </c>
      <c r="B13" s="3">
        <v>2.3092000000000001</v>
      </c>
      <c r="C13" s="4" t="s">
        <v>47</v>
      </c>
      <c r="D13" s="4">
        <v>23</v>
      </c>
      <c r="E13" s="5">
        <v>15224221</v>
      </c>
      <c r="F13" s="5">
        <v>673451069325</v>
      </c>
      <c r="G13" s="6">
        <v>13721</v>
      </c>
      <c r="H13" s="5">
        <v>9913</v>
      </c>
      <c r="I13" s="6">
        <v>23283.65</v>
      </c>
      <c r="J13" s="5">
        <v>196588252356</v>
      </c>
      <c r="K13" s="6">
        <f t="shared" si="1"/>
        <v>78.635300942399994</v>
      </c>
      <c r="L13" s="6">
        <v>11583.03</v>
      </c>
      <c r="M13" s="5">
        <v>9071</v>
      </c>
      <c r="N13" s="6">
        <v>18756.78</v>
      </c>
      <c r="O13" s="5">
        <v>166733918428</v>
      </c>
      <c r="P13" s="6">
        <f t="shared" si="2"/>
        <v>72.204191247185179</v>
      </c>
    </row>
    <row r="14" spans="1:16" ht="14.25" customHeight="1" x14ac:dyDescent="0.3">
      <c r="A14" s="2" t="s">
        <v>15</v>
      </c>
      <c r="B14" s="3">
        <v>2.3321999999999998</v>
      </c>
      <c r="C14" s="4" t="s">
        <v>48</v>
      </c>
      <c r="D14" s="4">
        <v>26</v>
      </c>
      <c r="E14" s="5">
        <v>14513267</v>
      </c>
      <c r="F14" s="5">
        <v>409058324015</v>
      </c>
      <c r="G14" s="6">
        <v>13987.087015543893</v>
      </c>
      <c r="H14" s="5">
        <v>9688</v>
      </c>
      <c r="I14" s="6">
        <v>23549.076923076922</v>
      </c>
      <c r="J14" s="5">
        <v>198804332785</v>
      </c>
      <c r="K14" s="6">
        <v>79.521733114</v>
      </c>
      <c r="L14" s="6">
        <v>11234.273655692909</v>
      </c>
      <c r="M14" s="5">
        <v>9013</v>
      </c>
      <c r="N14" s="6">
        <v>17672</v>
      </c>
      <c r="O14" s="5">
        <v>161081721492</v>
      </c>
      <c r="P14" s="6">
        <f t="shared" si="2"/>
        <v>69.068571088242862</v>
      </c>
    </row>
    <row r="15" spans="1:16" ht="14.25" customHeight="1" x14ac:dyDescent="0.3">
      <c r="A15" s="2" t="s">
        <v>8</v>
      </c>
      <c r="B15" s="3">
        <v>2.2218</v>
      </c>
      <c r="C15" s="4" t="s">
        <v>46</v>
      </c>
      <c r="D15" s="4">
        <v>17</v>
      </c>
      <c r="E15" s="5">
        <v>11168417</v>
      </c>
      <c r="F15" s="5">
        <v>356181172481</v>
      </c>
      <c r="G15" s="6">
        <v>14898.852459368649</v>
      </c>
      <c r="H15" s="5">
        <v>11771</v>
      </c>
      <c r="I15" s="6">
        <v>23967.235294117647</v>
      </c>
      <c r="J15" s="5">
        <v>165716986424</v>
      </c>
      <c r="K15" s="6">
        <v>66.286794569600005</v>
      </c>
      <c r="L15" s="6">
        <v>13953.019498504824</v>
      </c>
      <c r="M15" s="5">
        <v>11157</v>
      </c>
      <c r="N15" s="6">
        <v>22216.411764705881</v>
      </c>
      <c r="O15" s="5">
        <v>155214647048</v>
      </c>
      <c r="P15" s="6">
        <v>69.853576529252919</v>
      </c>
    </row>
    <row r="16" spans="1:16" ht="14.25" customHeight="1" x14ac:dyDescent="0.3">
      <c r="A16" s="2" t="s">
        <v>27</v>
      </c>
      <c r="B16" s="3">
        <v>2.4977999999999998</v>
      </c>
      <c r="C16" s="4" t="s">
        <v>48</v>
      </c>
      <c r="D16" s="4">
        <v>22</v>
      </c>
      <c r="E16" s="5">
        <v>12399384</v>
      </c>
      <c r="F16" s="5">
        <v>398033366250</v>
      </c>
      <c r="G16" s="6">
        <v>14245.146683235547</v>
      </c>
      <c r="H16" s="5">
        <v>10185.5</v>
      </c>
      <c r="I16" s="6">
        <v>23980.909090909092</v>
      </c>
      <c r="J16" s="5">
        <v>170724547890</v>
      </c>
      <c r="K16" s="6">
        <v>68.289819155999993</v>
      </c>
      <c r="L16" s="6">
        <v>13392.143384131139</v>
      </c>
      <c r="M16" s="5">
        <v>9816</v>
      </c>
      <c r="N16" s="6">
        <v>22256.727272727272</v>
      </c>
      <c r="O16" s="5">
        <v>160976254021</v>
      </c>
      <c r="P16" s="6">
        <v>64.44721515773881</v>
      </c>
    </row>
    <row r="17" spans="1:16" ht="14.25" customHeight="1" x14ac:dyDescent="0.3">
      <c r="A17" s="2" t="s">
        <v>13</v>
      </c>
      <c r="B17" s="3">
        <v>2.3046000000000002</v>
      </c>
      <c r="C17" s="4" t="s">
        <v>46</v>
      </c>
      <c r="D17" s="4">
        <v>18</v>
      </c>
      <c r="E17" s="5">
        <v>11053084</v>
      </c>
      <c r="F17" s="5">
        <v>352345091621</v>
      </c>
      <c r="G17" s="6">
        <v>15038.408315318944</v>
      </c>
      <c r="H17" s="5">
        <v>11320.5</v>
      </c>
      <c r="I17" s="6">
        <v>24228.277777777777</v>
      </c>
      <c r="J17" s="5">
        <v>162705424431</v>
      </c>
      <c r="K17" s="6">
        <v>65.082169772399993</v>
      </c>
      <c r="L17" s="6">
        <v>13939.054551621557</v>
      </c>
      <c r="M17" s="5">
        <v>10760</v>
      </c>
      <c r="N17" s="6">
        <v>22004.833333333332</v>
      </c>
      <c r="O17" s="5">
        <v>151103034888</v>
      </c>
      <c r="P17" s="6">
        <v>65.56584001041395</v>
      </c>
    </row>
    <row r="18" spans="1:16" ht="14.25" customHeight="1" x14ac:dyDescent="0.3">
      <c r="A18" s="2" t="s">
        <v>23</v>
      </c>
      <c r="B18" s="3">
        <v>2.3298999999999999</v>
      </c>
      <c r="C18" s="4" t="s">
        <v>47</v>
      </c>
      <c r="D18" s="4">
        <v>22</v>
      </c>
      <c r="E18" s="5">
        <v>10184570</v>
      </c>
      <c r="F18" s="5">
        <v>272720128464</v>
      </c>
      <c r="G18" s="6">
        <v>15908.53724599918</v>
      </c>
      <c r="H18" s="5">
        <v>12626.25</v>
      </c>
      <c r="I18" s="6">
        <v>25813.909090909092</v>
      </c>
      <c r="J18" s="5">
        <v>161590867913</v>
      </c>
      <c r="K18" s="6">
        <v>64.636347165199993</v>
      </c>
      <c r="L18" s="6">
        <v>15110.584820950635</v>
      </c>
      <c r="M18" s="5">
        <v>12032</v>
      </c>
      <c r="N18" s="6">
        <v>24461.136363636364</v>
      </c>
      <c r="O18" s="5">
        <v>153543575116</v>
      </c>
      <c r="P18" s="6">
        <v>65.901358477187856</v>
      </c>
    </row>
    <row r="19" spans="1:16" ht="14.25" customHeight="1" x14ac:dyDescent="0.3">
      <c r="A19" s="2" t="s">
        <v>30</v>
      </c>
      <c r="B19" s="3">
        <v>2.3275999999999999</v>
      </c>
      <c r="C19" s="4" t="s">
        <v>46</v>
      </c>
      <c r="D19" s="4">
        <v>22</v>
      </c>
      <c r="E19" s="5">
        <v>14434410</v>
      </c>
      <c r="F19" s="5">
        <v>507792827514</v>
      </c>
      <c r="G19" s="6">
        <v>14724.17</v>
      </c>
      <c r="H19" s="5">
        <v>10457</v>
      </c>
      <c r="I19" s="6">
        <v>25842.95</v>
      </c>
      <c r="J19" s="5">
        <v>212449168646</v>
      </c>
      <c r="K19" s="6">
        <f>J19/2500000000</f>
        <v>84.979667458400002</v>
      </c>
      <c r="L19" s="6">
        <v>13742.1</v>
      </c>
      <c r="M19" s="5">
        <v>10022</v>
      </c>
      <c r="N19" s="6">
        <v>23843.68</v>
      </c>
      <c r="O19" s="5">
        <v>198305643316</v>
      </c>
      <c r="P19" s="6">
        <f>O19/(B19*1000000000)</f>
        <v>85.1974752173913</v>
      </c>
    </row>
    <row r="20" spans="1:16" ht="14.25" customHeight="1" x14ac:dyDescent="0.3">
      <c r="A20" s="2" t="s">
        <v>6</v>
      </c>
      <c r="B20" s="3">
        <v>2.1919</v>
      </c>
      <c r="C20" s="4" t="s">
        <v>45</v>
      </c>
      <c r="D20" s="4">
        <v>22</v>
      </c>
      <c r="E20" s="5">
        <v>10991584</v>
      </c>
      <c r="F20" s="5">
        <v>312050870786</v>
      </c>
      <c r="G20" s="6">
        <v>16073.550642362768</v>
      </c>
      <c r="H20" s="5">
        <v>12329</v>
      </c>
      <c r="I20" s="6">
        <v>26569.772727272728</v>
      </c>
      <c r="J20" s="5">
        <v>174162496391</v>
      </c>
      <c r="K20" s="6">
        <v>79.457318486701041</v>
      </c>
      <c r="L20" s="6">
        <v>15387.957061676454</v>
      </c>
      <c r="M20" s="5">
        <v>11909.5</v>
      </c>
      <c r="N20" s="6">
        <v>25324.363636363636</v>
      </c>
      <c r="O20" s="5">
        <v>166812586032</v>
      </c>
      <c r="P20" s="6">
        <v>76.104104216433228</v>
      </c>
    </row>
    <row r="21" spans="1:16" ht="14.25" customHeight="1" x14ac:dyDescent="0.3">
      <c r="A21" s="2" t="s">
        <v>18</v>
      </c>
      <c r="B21" s="3">
        <v>2.0907</v>
      </c>
      <c r="C21" s="4" t="s">
        <v>48</v>
      </c>
      <c r="D21" s="4">
        <v>19</v>
      </c>
      <c r="E21" s="5">
        <v>10579657</v>
      </c>
      <c r="F21" s="5">
        <v>297619756986</v>
      </c>
      <c r="G21" s="6">
        <v>16232.748486457944</v>
      </c>
      <c r="H21" s="5">
        <v>12011</v>
      </c>
      <c r="I21" s="6">
        <v>26828.473684210527</v>
      </c>
      <c r="J21" s="5">
        <v>171702428436</v>
      </c>
      <c r="K21" s="6">
        <v>82.126765406801553</v>
      </c>
      <c r="L21" s="6">
        <v>16060.796792198473</v>
      </c>
      <c r="M21" s="5">
        <v>11951</v>
      </c>
      <c r="N21" s="6">
        <v>26507</v>
      </c>
      <c r="O21" s="5">
        <v>169883904571</v>
      </c>
      <c r="P21" s="6">
        <v>81.256949620222898</v>
      </c>
    </row>
    <row r="22" spans="1:16" ht="14.25" customHeight="1" x14ac:dyDescent="0.3">
      <c r="A22" s="2" t="s">
        <v>14</v>
      </c>
      <c r="B22" s="3">
        <v>2.4011999999999998</v>
      </c>
      <c r="C22" s="4" t="s">
        <v>48</v>
      </c>
      <c r="D22" s="4">
        <v>21</v>
      </c>
      <c r="E22" s="5">
        <v>9939984</v>
      </c>
      <c r="F22" s="5">
        <v>333528632304</v>
      </c>
      <c r="G22" s="6">
        <v>16383.336833484906</v>
      </c>
      <c r="H22" s="5">
        <v>12066</v>
      </c>
      <c r="I22" s="6">
        <v>27803.380952380954</v>
      </c>
      <c r="J22" s="5">
        <v>158578637934</v>
      </c>
      <c r="K22" s="6">
        <v>63.4314551736</v>
      </c>
      <c r="L22" s="6">
        <v>15666.664299447908</v>
      </c>
      <c r="M22" s="5">
        <v>11660</v>
      </c>
      <c r="N22" s="6">
        <v>26361.571428571428</v>
      </c>
      <c r="O22" s="5">
        <v>151830815112</v>
      </c>
      <c r="P22" s="6">
        <f t="shared" ref="P22:P23" si="3">O22/(B22*1000000000)</f>
        <v>63.231224017991003</v>
      </c>
    </row>
    <row r="23" spans="1:16" ht="14.25" customHeight="1" x14ac:dyDescent="0.3">
      <c r="A23" s="2" t="s">
        <v>50</v>
      </c>
      <c r="B23" s="3">
        <v>2.2999999999999998</v>
      </c>
      <c r="C23" s="4" t="s">
        <v>47</v>
      </c>
      <c r="D23" s="4">
        <v>22</v>
      </c>
      <c r="E23" s="5">
        <v>8958640</v>
      </c>
      <c r="F23" s="5">
        <v>265220551996</v>
      </c>
      <c r="G23" s="6">
        <v>16781.77</v>
      </c>
      <c r="H23" s="5">
        <v>13614</v>
      </c>
      <c r="I23" s="6">
        <v>28060.639999999999</v>
      </c>
      <c r="J23" s="5">
        <v>151420271972</v>
      </c>
      <c r="K23" s="6">
        <f>J23/2500000000</f>
        <v>60.568108788799996</v>
      </c>
      <c r="L23" s="6">
        <v>15965.76</v>
      </c>
      <c r="M23" s="5">
        <v>13083</v>
      </c>
      <c r="N23" s="6">
        <v>26462.73</v>
      </c>
      <c r="O23" s="5">
        <v>144240683524</v>
      </c>
      <c r="P23" s="6">
        <f t="shared" si="3"/>
        <v>62.713340662608694</v>
      </c>
    </row>
    <row r="24" spans="1:16" ht="14.25" customHeight="1" x14ac:dyDescent="0.3">
      <c r="A24" s="2" t="s">
        <v>1</v>
      </c>
      <c r="B24" s="3">
        <v>2.3460000000000001</v>
      </c>
      <c r="C24" s="4" t="s">
        <v>45</v>
      </c>
      <c r="D24" s="4">
        <v>20</v>
      </c>
      <c r="E24" s="5">
        <v>10297937</v>
      </c>
      <c r="F24" s="5">
        <v>311963521643</v>
      </c>
      <c r="G24" s="6">
        <v>16662.556205035748</v>
      </c>
      <c r="H24" s="5">
        <v>12204</v>
      </c>
      <c r="I24" s="6">
        <v>28789.55</v>
      </c>
      <c r="J24" s="5">
        <v>171215680005</v>
      </c>
      <c r="K24" s="6">
        <v>72.981960786445015</v>
      </c>
      <c r="L24" s="6">
        <v>16180.250550238197</v>
      </c>
      <c r="M24" s="5">
        <v>11968</v>
      </c>
      <c r="N24" s="6">
        <v>27810.9</v>
      </c>
      <c r="O24" s="5">
        <v>166743675273</v>
      </c>
      <c r="P24" s="6">
        <v>71.075735410485933</v>
      </c>
    </row>
    <row r="25" spans="1:16" ht="14.25" customHeight="1" x14ac:dyDescent="0.3">
      <c r="A25" s="2" t="s">
        <v>2</v>
      </c>
      <c r="B25" s="3">
        <v>2.2999999999999998</v>
      </c>
      <c r="C25" s="4" t="s">
        <v>47</v>
      </c>
      <c r="D25" s="4">
        <v>18</v>
      </c>
      <c r="E25" s="5">
        <v>11105637</v>
      </c>
      <c r="F25" s="5">
        <v>426554192357</v>
      </c>
      <c r="G25" s="6">
        <v>17665.960335369502</v>
      </c>
      <c r="H25" s="5">
        <v>12641</v>
      </c>
      <c r="I25" s="6">
        <v>30424.444444444445</v>
      </c>
      <c r="J25" s="5">
        <v>195370996466</v>
      </c>
      <c r="K25" s="6">
        <v>84.943911506956525</v>
      </c>
      <c r="L25" s="6">
        <v>17246.76892466089</v>
      </c>
      <c r="M25" s="5">
        <v>12437.5</v>
      </c>
      <c r="N25" s="6">
        <v>29671.555555555555</v>
      </c>
      <c r="O25" s="5">
        <v>190739037970</v>
      </c>
      <c r="P25" s="6">
        <v>82.930016508695658</v>
      </c>
    </row>
    <row r="26" spans="1:16" ht="14.25" customHeight="1" x14ac:dyDescent="0.3">
      <c r="A26" s="2" t="s">
        <v>28</v>
      </c>
      <c r="B26" s="3">
        <v>2.3805000000000001</v>
      </c>
      <c r="C26" s="4" t="s">
        <v>47</v>
      </c>
      <c r="D26" s="4">
        <v>18</v>
      </c>
      <c r="E26" s="5">
        <v>9471946</v>
      </c>
      <c r="F26" s="5">
        <v>276418691888</v>
      </c>
      <c r="G26" s="6">
        <v>17422.846095695888</v>
      </c>
      <c r="H26" s="5">
        <v>12258</v>
      </c>
      <c r="I26" s="6">
        <v>30658.777777777777</v>
      </c>
      <c r="J26" s="5">
        <v>164755234228</v>
      </c>
      <c r="K26" s="6">
        <v>69.210348341944965</v>
      </c>
      <c r="L26" s="6">
        <v>16579.531044100113</v>
      </c>
      <c r="M26" s="5">
        <v>11814.5</v>
      </c>
      <c r="N26" s="6">
        <v>29169.944444444445</v>
      </c>
      <c r="O26" s="5">
        <v>156819660184</v>
      </c>
      <c r="P26" s="6">
        <v>65.876773864314217</v>
      </c>
    </row>
    <row r="27" spans="1:16" ht="14.25" customHeight="1" x14ac:dyDescent="0.3">
      <c r="A27" s="2" t="s">
        <v>3</v>
      </c>
      <c r="B27" s="3">
        <v>2.2839</v>
      </c>
      <c r="C27" s="4" t="s">
        <v>45</v>
      </c>
      <c r="D27" s="4">
        <v>23</v>
      </c>
      <c r="E27" s="5">
        <v>9324017</v>
      </c>
      <c r="F27" s="5">
        <v>323438151440</v>
      </c>
      <c r="G27" s="6">
        <v>17832.824654886044</v>
      </c>
      <c r="H27" s="5">
        <v>14006</v>
      </c>
      <c r="I27" s="6">
        <v>31774.17391304348</v>
      </c>
      <c r="J27" s="5">
        <v>170544416157</v>
      </c>
      <c r="K27" s="6">
        <v>68.2177664628</v>
      </c>
      <c r="L27" s="6">
        <v>16339.038458990259</v>
      </c>
      <c r="M27" s="5">
        <v>13496</v>
      </c>
      <c r="N27" s="6">
        <v>29428</v>
      </c>
      <c r="O27" s="5">
        <v>162818565771</v>
      </c>
      <c r="P27" s="6">
        <v>71.286587465411557</v>
      </c>
    </row>
    <row r="28" spans="1:16" ht="14.25" customHeight="1" x14ac:dyDescent="0.3">
      <c r="A28" s="2" t="s">
        <v>24</v>
      </c>
      <c r="B28" s="3">
        <v>2.3942999999999999</v>
      </c>
      <c r="C28" s="4" t="s">
        <v>49</v>
      </c>
      <c r="D28" s="4">
        <v>19</v>
      </c>
      <c r="E28" s="5">
        <v>8509083</v>
      </c>
      <c r="F28" s="5">
        <v>250269503028</v>
      </c>
      <c r="G28" s="6">
        <v>19135.513811822209</v>
      </c>
      <c r="H28" s="5">
        <v>14271</v>
      </c>
      <c r="I28" s="6">
        <v>32608.315789473683</v>
      </c>
      <c r="J28" s="5">
        <v>161968659214</v>
      </c>
      <c r="K28" s="6">
        <v>67.647604399615759</v>
      </c>
      <c r="L28" s="6">
        <v>18654.961320335897</v>
      </c>
      <c r="M28" s="5">
        <v>14166</v>
      </c>
      <c r="N28" s="6">
        <v>31717.57894736842</v>
      </c>
      <c r="O28" s="5">
        <v>157844683722</v>
      </c>
      <c r="P28" s="6">
        <v>65.925190545044487</v>
      </c>
    </row>
    <row r="29" spans="1:16" ht="14.25" customHeight="1" x14ac:dyDescent="0.25"/>
    <row r="30" spans="1:16" ht="14.25" customHeight="1" x14ac:dyDescent="0.25"/>
    <row r="31" spans="1:16" ht="14.25" customHeight="1" x14ac:dyDescent="0.25"/>
    <row r="32" spans="1:16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autoFilter ref="A1:P28" xr:uid="{00000000-0009-0000-0000-000002000000}"/>
  <hyperlinks>
    <hyperlink ref="A2" location="CML277!A1" display="CML277" xr:uid="{00000000-0004-0000-0200-000000000000}"/>
    <hyperlink ref="A3" location="KY21!A1" display="KY21" xr:uid="{00000000-0004-0000-0200-000001000000}"/>
    <hyperlink ref="A4" location="TZI8!A1" display="Tzi8" xr:uid="{00000000-0004-0000-0200-000002000000}"/>
    <hyperlink ref="A5" location="CML247!A1" display="CML247" xr:uid="{00000000-0004-0000-0200-000003000000}"/>
    <hyperlink ref="A6" location="IL14H!A1" display="IL14H" xr:uid="{00000000-0004-0000-0200-000004000000}"/>
    <hyperlink ref="A7" location="OH7B!A1" display="Oh7b" xr:uid="{00000000-0004-0000-0200-000005000000}"/>
    <hyperlink ref="A8" location="HP301!A1" display="HP301" xr:uid="{00000000-0004-0000-0200-000006000000}"/>
    <hyperlink ref="A9" location="M162W!A1" display="M162W" xr:uid="{00000000-0004-0000-0200-000007000000}"/>
    <hyperlink ref="A10" location="Ki3!A1" display="Ki3" xr:uid="{00000000-0004-0000-0200-000008000000}"/>
    <hyperlink ref="A11" location="CML228!A1" display="CML228" xr:uid="{00000000-0004-0000-0200-000009000000}"/>
    <hyperlink ref="A12" location="NC358!A1" display="NC358" xr:uid="{00000000-0004-0000-0200-00000A000000}"/>
    <hyperlink ref="A13" location="CML103!A1" display="CML103" xr:uid="{00000000-0004-0000-0200-00000B000000}"/>
    <hyperlink ref="A14" location="CML52!A1" display="CML52" xr:uid="{00000000-0004-0000-0200-00000C000000}"/>
    <hyperlink ref="A15" location="OH43!A1" display="OH43" xr:uid="{00000000-0004-0000-0200-00000D000000}"/>
    <hyperlink ref="A16" location="CML69!A1" display="CML069" xr:uid="{00000000-0004-0000-0200-00000E000000}"/>
    <hyperlink ref="A17" location="CML322!A1" display="CML322" xr:uid="{00000000-0004-0000-0200-00000F000000}"/>
    <hyperlink ref="A18" location="M37W!A1" display="M37W" xr:uid="{00000000-0004-0000-0200-000010000000}"/>
    <hyperlink ref="A19" location="MO18W!A1" display="MO18W" xr:uid="{00000000-0004-0000-0200-000011000000}"/>
    <hyperlink ref="A20" location="MS71!A1" display="MS71" xr:uid="{00000000-0004-0000-0200-000012000000}"/>
    <hyperlink ref="A21" location="P39!A1" display="P39" xr:uid="{00000000-0004-0000-0200-000013000000}"/>
    <hyperlink ref="A22" location="CML333!A1" display="CML333" xr:uid="{00000000-0004-0000-0200-000014000000}"/>
    <hyperlink ref="A23" location="B73AB10!A1" display="B73AB10" xr:uid="{00000000-0004-0000-0200-000015000000}"/>
    <hyperlink ref="A24" location="TX303!A1" display="Tx303" xr:uid="{00000000-0004-0000-0200-000016000000}"/>
    <hyperlink ref="A25" location="B73!A1" display="B73" xr:uid="{00000000-0004-0000-0200-000017000000}"/>
    <hyperlink ref="A26" location="Ki11!A1" display="KI11" xr:uid="{00000000-0004-0000-0200-000018000000}"/>
    <hyperlink ref="A27" location="B97!A1" display="B97" xr:uid="{00000000-0004-0000-0200-000019000000}"/>
    <hyperlink ref="A28" location="NC350!A1" display="NC350" xr:uid="{00000000-0004-0000-0200-00001A000000}"/>
  </hyperlinks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Z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8.09765625" customWidth="1"/>
    <col min="16" max="16" width="8.69921875" customWidth="1"/>
    <col min="17" max="17" width="15.59765625" customWidth="1"/>
    <col min="18" max="18" width="9.19921875" customWidth="1"/>
    <col min="19" max="26" width="8.09765625" customWidth="1"/>
  </cols>
  <sheetData>
    <row r="1" spans="1:26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8">
        <v>2.2999999999999998</v>
      </c>
      <c r="P1" s="50" t="s">
        <v>58</v>
      </c>
      <c r="Q1" s="49"/>
      <c r="R1" s="40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O2" s="11"/>
      <c r="P2" s="39" t="s">
        <v>64</v>
      </c>
      <c r="Q2" s="40"/>
      <c r="R2" s="12">
        <f>(COUNTA(A3:A27))</f>
        <v>22</v>
      </c>
      <c r="S2" s="11"/>
      <c r="T2" s="11"/>
      <c r="U2" s="11"/>
      <c r="V2" s="11"/>
      <c r="W2" s="11"/>
      <c r="X2" s="11"/>
      <c r="Y2" s="11"/>
      <c r="Z2" s="11"/>
    </row>
    <row r="3" spans="1:26" ht="14.25" customHeight="1" x14ac:dyDescent="0.3">
      <c r="A3" s="13" t="s">
        <v>50</v>
      </c>
      <c r="B3" s="13" t="s">
        <v>65</v>
      </c>
      <c r="C3" s="14">
        <v>137473</v>
      </c>
      <c r="D3" s="14">
        <v>1983768782</v>
      </c>
      <c r="E3" s="15">
        <v>9624.1711245117203</v>
      </c>
      <c r="F3" s="14">
        <v>4803</v>
      </c>
      <c r="G3" s="14">
        <v>21247</v>
      </c>
      <c r="H3" s="14">
        <v>1323063677</v>
      </c>
      <c r="I3" s="15">
        <v>0.92079941440339297</v>
      </c>
      <c r="J3" s="15">
        <v>0.30680184965319002</v>
      </c>
      <c r="K3" s="15">
        <v>8861.9311355684404</v>
      </c>
      <c r="L3" s="14">
        <v>4432</v>
      </c>
      <c r="M3" s="14">
        <v>19540</v>
      </c>
      <c r="N3" s="14">
        <v>1218276259</v>
      </c>
      <c r="O3" s="9"/>
      <c r="P3" s="39" t="s">
        <v>66</v>
      </c>
      <c r="Q3" s="40"/>
      <c r="R3" s="16"/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3">
      <c r="A4" s="17" t="str">
        <f t="shared" ref="A4:A24" si="0">A3</f>
        <v>B73AB10</v>
      </c>
      <c r="B4" s="13" t="s">
        <v>67</v>
      </c>
      <c r="C4" s="14">
        <v>477729</v>
      </c>
      <c r="D4" s="14">
        <v>13941635789</v>
      </c>
      <c r="E4" s="15">
        <v>15984.200823060801</v>
      </c>
      <c r="F4" s="14">
        <v>12179</v>
      </c>
      <c r="G4" s="14">
        <v>27531</v>
      </c>
      <c r="H4" s="14">
        <v>7636116275</v>
      </c>
      <c r="I4" s="15">
        <v>0.949649346715847</v>
      </c>
      <c r="J4" s="15">
        <v>0.62039021045496001</v>
      </c>
      <c r="K4" s="15">
        <v>15179.3858693946</v>
      </c>
      <c r="L4" s="14">
        <v>11644</v>
      </c>
      <c r="M4" s="14">
        <v>26065</v>
      </c>
      <c r="N4" s="14">
        <v>7251632832</v>
      </c>
      <c r="O4" s="9"/>
      <c r="P4" s="41" t="s">
        <v>68</v>
      </c>
      <c r="Q4" s="17" t="s">
        <v>69</v>
      </c>
      <c r="R4" s="16">
        <f>AVERAGE(E3:E27)</f>
        <v>16781.766433403558</v>
      </c>
      <c r="S4" s="9"/>
      <c r="T4" s="9"/>
      <c r="U4" s="9"/>
      <c r="V4" s="9"/>
      <c r="W4" s="9"/>
      <c r="X4" s="9"/>
      <c r="Y4" s="9"/>
      <c r="Z4" s="9"/>
    </row>
    <row r="5" spans="1:26" ht="14.25" customHeight="1" x14ac:dyDescent="0.3">
      <c r="A5" s="17" t="str">
        <f t="shared" si="0"/>
        <v>B73AB10</v>
      </c>
      <c r="B5" s="13" t="s">
        <v>70</v>
      </c>
      <c r="C5" s="14">
        <v>500529</v>
      </c>
      <c r="D5" s="14">
        <v>15904037772</v>
      </c>
      <c r="E5" s="15">
        <v>15994.2380101852</v>
      </c>
      <c r="F5" s="14">
        <v>11996</v>
      </c>
      <c r="G5" s="14">
        <v>27727</v>
      </c>
      <c r="H5" s="14">
        <v>8005579957</v>
      </c>
      <c r="I5" s="15">
        <v>0.95599045317236098</v>
      </c>
      <c r="J5" s="15">
        <v>0.62547751597968104</v>
      </c>
      <c r="K5" s="15">
        <v>15290.338843503599</v>
      </c>
      <c r="L5" s="14">
        <v>11598</v>
      </c>
      <c r="M5" s="14">
        <v>26270</v>
      </c>
      <c r="N5" s="14">
        <v>7653258011</v>
      </c>
      <c r="O5" s="9"/>
      <c r="P5" s="42"/>
      <c r="Q5" s="17" t="s">
        <v>71</v>
      </c>
      <c r="R5" s="16">
        <f>AVERAGE(G3:G27)</f>
        <v>28060.636363636364</v>
      </c>
      <c r="S5" s="9"/>
      <c r="T5" s="9"/>
      <c r="U5" s="9"/>
      <c r="V5" s="9"/>
      <c r="W5" s="9"/>
      <c r="X5" s="9"/>
      <c r="Y5" s="9"/>
      <c r="Z5" s="9"/>
    </row>
    <row r="6" spans="1:26" ht="14.25" customHeight="1" x14ac:dyDescent="0.3">
      <c r="A6" s="17" t="str">
        <f t="shared" si="0"/>
        <v>B73AB10</v>
      </c>
      <c r="B6" s="13" t="s">
        <v>72</v>
      </c>
      <c r="C6" s="14">
        <v>386387</v>
      </c>
      <c r="D6" s="14">
        <v>10545467868</v>
      </c>
      <c r="E6" s="15">
        <v>16271.625145255901</v>
      </c>
      <c r="F6" s="14">
        <v>12602</v>
      </c>
      <c r="G6" s="14">
        <v>27353</v>
      </c>
      <c r="H6" s="14">
        <v>6287144425</v>
      </c>
      <c r="I6" s="15">
        <v>0.95880480318376005</v>
      </c>
      <c r="J6" s="15">
        <v>0.550541369645969</v>
      </c>
      <c r="K6" s="15">
        <v>15601.312344877</v>
      </c>
      <c r="L6" s="14">
        <v>12210</v>
      </c>
      <c r="M6" s="14">
        <v>26013</v>
      </c>
      <c r="N6" s="14">
        <v>6028144273</v>
      </c>
      <c r="O6" s="9"/>
      <c r="P6" s="42"/>
      <c r="Q6" s="17" t="s">
        <v>73</v>
      </c>
      <c r="R6" s="16">
        <f>(SUM(H3:H27)/1000000000)</f>
        <v>151.42027197199999</v>
      </c>
      <c r="S6" s="9"/>
      <c r="T6" s="9"/>
      <c r="U6" s="9"/>
      <c r="V6" s="9"/>
      <c r="W6" s="9"/>
      <c r="X6" s="9"/>
      <c r="Y6" s="9"/>
      <c r="Z6" s="9"/>
    </row>
    <row r="7" spans="1:26" ht="14.25" customHeight="1" x14ac:dyDescent="0.3">
      <c r="A7" s="17" t="str">
        <f t="shared" si="0"/>
        <v>B73AB10</v>
      </c>
      <c r="B7" s="13" t="s">
        <v>74</v>
      </c>
      <c r="C7" s="14">
        <v>440761</v>
      </c>
      <c r="D7" s="14">
        <v>12672897490</v>
      </c>
      <c r="E7" s="15">
        <v>16080.668212478</v>
      </c>
      <c r="F7" s="14">
        <v>12443</v>
      </c>
      <c r="G7" s="14">
        <v>27014</v>
      </c>
      <c r="H7" s="14">
        <v>7087731402</v>
      </c>
      <c r="I7" s="15">
        <v>0.96128594871377704</v>
      </c>
      <c r="J7" s="15">
        <v>0.60997384408862598</v>
      </c>
      <c r="K7" s="15">
        <v>15458.1203985834</v>
      </c>
      <c r="L7" s="14">
        <v>12081</v>
      </c>
      <c r="M7" s="14">
        <v>25735</v>
      </c>
      <c r="N7" s="14">
        <v>6813336605</v>
      </c>
      <c r="O7" s="9"/>
      <c r="P7" s="42"/>
      <c r="Q7" s="17" t="s">
        <v>75</v>
      </c>
      <c r="R7" s="16">
        <f>(AVERAGE(H3:H27)/1000000000)</f>
        <v>6.8827396350909087</v>
      </c>
      <c r="S7" s="9"/>
      <c r="T7" s="9"/>
      <c r="U7" s="9"/>
      <c r="V7" s="9"/>
      <c r="W7" s="9"/>
      <c r="X7" s="9"/>
      <c r="Y7" s="9"/>
      <c r="Z7" s="9"/>
    </row>
    <row r="8" spans="1:26" ht="14.25" customHeight="1" x14ac:dyDescent="0.3">
      <c r="A8" s="17" t="str">
        <f t="shared" si="0"/>
        <v>B73AB10</v>
      </c>
      <c r="B8" s="13" t="s">
        <v>76</v>
      </c>
      <c r="C8" s="14">
        <v>477475</v>
      </c>
      <c r="D8" s="14">
        <v>14244195062</v>
      </c>
      <c r="E8" s="15">
        <v>15999.970846641199</v>
      </c>
      <c r="F8" s="14">
        <v>12074</v>
      </c>
      <c r="G8" s="14">
        <v>27469</v>
      </c>
      <c r="H8" s="14">
        <v>7639586080</v>
      </c>
      <c r="I8" s="15">
        <v>0.95759217454880796</v>
      </c>
      <c r="J8" s="15">
        <v>0.58545231164614497</v>
      </c>
      <c r="K8" s="15">
        <v>15321.446875752699</v>
      </c>
      <c r="L8" s="14">
        <v>11675</v>
      </c>
      <c r="M8" s="14">
        <v>26063</v>
      </c>
      <c r="N8" s="14">
        <v>7315607847</v>
      </c>
      <c r="O8" s="9"/>
      <c r="P8" s="43"/>
      <c r="Q8" s="17" t="s">
        <v>77</v>
      </c>
      <c r="R8" s="16">
        <f>(SUM(H3:H27)/(O1*1000000000))</f>
        <v>65.834900857391304</v>
      </c>
      <c r="S8" s="9"/>
      <c r="T8" s="9"/>
      <c r="U8" s="9"/>
      <c r="V8" s="9"/>
      <c r="W8" s="9"/>
      <c r="X8" s="9"/>
      <c r="Y8" s="9"/>
      <c r="Z8" s="9"/>
    </row>
    <row r="9" spans="1:26" ht="14.25" customHeight="1" x14ac:dyDescent="0.3">
      <c r="A9" s="17" t="str">
        <f t="shared" si="0"/>
        <v>B73AB10</v>
      </c>
      <c r="B9" s="13" t="s">
        <v>78</v>
      </c>
      <c r="C9" s="14">
        <v>389751</v>
      </c>
      <c r="D9" s="14">
        <v>11558537686</v>
      </c>
      <c r="E9" s="15">
        <v>18591.494313035801</v>
      </c>
      <c r="F9" s="14">
        <v>15486</v>
      </c>
      <c r="G9" s="14">
        <v>30328</v>
      </c>
      <c r="H9" s="14">
        <v>7246053500</v>
      </c>
      <c r="I9" s="15">
        <v>0.94712416696895796</v>
      </c>
      <c r="J9" s="15">
        <v>0.52913313349190305</v>
      </c>
      <c r="K9" s="15">
        <v>17608.453563942101</v>
      </c>
      <c r="L9" s="14">
        <v>14846</v>
      </c>
      <c r="M9" s="14">
        <v>28396</v>
      </c>
      <c r="N9" s="14">
        <v>6862912385</v>
      </c>
      <c r="O9" s="9"/>
      <c r="P9" s="41" t="s">
        <v>79</v>
      </c>
      <c r="Q9" s="17" t="s">
        <v>69</v>
      </c>
      <c r="R9" s="16">
        <f>AVERAGE(K3:K27)</f>
        <v>15965.761800098415</v>
      </c>
      <c r="S9" s="9"/>
      <c r="T9" s="9"/>
      <c r="U9" s="9"/>
      <c r="V9" s="9"/>
      <c r="W9" s="9"/>
      <c r="X9" s="9"/>
      <c r="Y9" s="9"/>
      <c r="Z9" s="9"/>
    </row>
    <row r="10" spans="1:26" ht="14.25" customHeight="1" x14ac:dyDescent="0.3">
      <c r="A10" s="17" t="str">
        <f t="shared" si="0"/>
        <v>B73AB10</v>
      </c>
      <c r="B10" s="13" t="s">
        <v>80</v>
      </c>
      <c r="C10" s="14">
        <v>384914</v>
      </c>
      <c r="D10" s="14">
        <v>11373292679</v>
      </c>
      <c r="E10" s="15">
        <v>18384.3493845378</v>
      </c>
      <c r="F10" s="14">
        <v>15282</v>
      </c>
      <c r="G10" s="14">
        <v>29796</v>
      </c>
      <c r="H10" s="14">
        <v>7076393459</v>
      </c>
      <c r="I10" s="15">
        <v>0.95045829432305995</v>
      </c>
      <c r="J10" s="15">
        <v>0.54149251799634002</v>
      </c>
      <c r="K10" s="15">
        <v>17473.557358267</v>
      </c>
      <c r="L10" s="14">
        <v>14713</v>
      </c>
      <c r="M10" s="14">
        <v>27982</v>
      </c>
      <c r="N10" s="14">
        <v>6725816857</v>
      </c>
      <c r="O10" s="9"/>
      <c r="P10" s="42"/>
      <c r="Q10" s="17" t="s">
        <v>71</v>
      </c>
      <c r="R10" s="16">
        <f>AVERAGE(M3:M26)</f>
        <v>26462.727272727272</v>
      </c>
      <c r="S10" s="9"/>
      <c r="T10" s="9"/>
      <c r="U10" s="9"/>
      <c r="V10" s="9"/>
      <c r="W10" s="9"/>
      <c r="X10" s="9"/>
      <c r="Y10" s="9"/>
      <c r="Z10" s="9"/>
    </row>
    <row r="11" spans="1:26" ht="14.25" customHeight="1" x14ac:dyDescent="0.3">
      <c r="A11" s="17" t="str">
        <f t="shared" si="0"/>
        <v>B73AB10</v>
      </c>
      <c r="B11" s="13" t="s">
        <v>81</v>
      </c>
      <c r="C11" s="14">
        <v>266079</v>
      </c>
      <c r="D11" s="14">
        <v>7149848299</v>
      </c>
      <c r="E11" s="15">
        <v>19148.236816885201</v>
      </c>
      <c r="F11" s="14">
        <v>16251</v>
      </c>
      <c r="G11" s="14">
        <v>30796</v>
      </c>
      <c r="H11" s="14">
        <v>5094943704</v>
      </c>
      <c r="I11" s="15">
        <v>0.942121294143351</v>
      </c>
      <c r="J11" s="15">
        <v>0.39587843296539499</v>
      </c>
      <c r="K11" s="15">
        <v>18039.961650487301</v>
      </c>
      <c r="L11" s="14">
        <v>15534</v>
      </c>
      <c r="M11" s="14">
        <v>28624</v>
      </c>
      <c r="N11" s="14">
        <v>4800054956</v>
      </c>
      <c r="O11" s="9"/>
      <c r="P11" s="42"/>
      <c r="Q11" s="17" t="s">
        <v>73</v>
      </c>
      <c r="R11" s="16">
        <f>(SUM(N3:N27)/1000000000)</f>
        <v>144.24068352399999</v>
      </c>
      <c r="S11" s="9"/>
      <c r="T11" s="9"/>
      <c r="U11" s="9"/>
      <c r="V11" s="9"/>
      <c r="W11" s="9"/>
      <c r="X11" s="9"/>
      <c r="Y11" s="9"/>
      <c r="Z11" s="9"/>
    </row>
    <row r="12" spans="1:26" ht="14.25" customHeight="1" x14ac:dyDescent="0.3">
      <c r="A12" s="17" t="str">
        <f t="shared" si="0"/>
        <v>B73AB10</v>
      </c>
      <c r="B12" s="13" t="s">
        <v>82</v>
      </c>
      <c r="C12" s="14">
        <v>366521</v>
      </c>
      <c r="D12" s="14">
        <v>10582427491</v>
      </c>
      <c r="E12" s="15">
        <v>17445.727559948798</v>
      </c>
      <c r="F12" s="14">
        <v>14154</v>
      </c>
      <c r="G12" s="14">
        <v>28822</v>
      </c>
      <c r="H12" s="14">
        <v>6394225511</v>
      </c>
      <c r="I12" s="15">
        <v>0.94969152113158894</v>
      </c>
      <c r="J12" s="15">
        <v>0.48073308578856</v>
      </c>
      <c r="K12" s="15">
        <v>16568.059543655101</v>
      </c>
      <c r="L12" s="14">
        <v>13608</v>
      </c>
      <c r="M12" s="14">
        <v>27077</v>
      </c>
      <c r="N12" s="14">
        <v>6072541752</v>
      </c>
      <c r="O12" s="9"/>
      <c r="P12" s="42"/>
      <c r="Q12" s="17" t="s">
        <v>75</v>
      </c>
      <c r="R12" s="16">
        <f>(AVERAGE(N3:N27)/1000000000)</f>
        <v>6.5563947056363636</v>
      </c>
      <c r="S12" s="9"/>
      <c r="T12" s="9"/>
      <c r="U12" s="9"/>
      <c r="V12" s="9"/>
      <c r="W12" s="9"/>
      <c r="X12" s="9"/>
      <c r="Y12" s="9"/>
      <c r="Z12" s="9"/>
    </row>
    <row r="13" spans="1:26" ht="14.25" customHeight="1" x14ac:dyDescent="0.3">
      <c r="A13" s="17" t="str">
        <f t="shared" si="0"/>
        <v>B73AB10</v>
      </c>
      <c r="B13" s="13" t="s">
        <v>83</v>
      </c>
      <c r="C13" s="14">
        <v>321246</v>
      </c>
      <c r="D13" s="14">
        <v>8226629407</v>
      </c>
      <c r="E13" s="15">
        <v>18303.419320396199</v>
      </c>
      <c r="F13" s="14">
        <v>15119</v>
      </c>
      <c r="G13" s="14">
        <v>30139</v>
      </c>
      <c r="H13" s="14">
        <v>5879900243</v>
      </c>
      <c r="I13" s="15">
        <v>0.94604674163006897</v>
      </c>
      <c r="J13" s="15">
        <v>0.36128749283039202</v>
      </c>
      <c r="K13" s="15">
        <v>17315.890208749701</v>
      </c>
      <c r="L13" s="14">
        <v>14501.5</v>
      </c>
      <c r="M13" s="14">
        <v>28187</v>
      </c>
      <c r="N13" s="14">
        <v>5562660466</v>
      </c>
      <c r="O13" s="9"/>
      <c r="P13" s="43"/>
      <c r="Q13" s="17" t="s">
        <v>77</v>
      </c>
      <c r="R13" s="16">
        <f>(SUM(N3:N27)/(O1*1000000000))</f>
        <v>62.713340662608694</v>
      </c>
      <c r="S13" s="9"/>
      <c r="T13" s="9"/>
      <c r="U13" s="9"/>
      <c r="V13" s="9"/>
      <c r="W13" s="9"/>
      <c r="X13" s="9"/>
      <c r="Y13" s="9"/>
      <c r="Z13" s="9"/>
    </row>
    <row r="14" spans="1:26" ht="14.25" customHeight="1" x14ac:dyDescent="0.3">
      <c r="A14" s="17" t="str">
        <f t="shared" si="0"/>
        <v>B73AB10</v>
      </c>
      <c r="B14" s="13" t="s">
        <v>84</v>
      </c>
      <c r="C14" s="14">
        <v>445770</v>
      </c>
      <c r="D14" s="14">
        <v>14424932841</v>
      </c>
      <c r="E14" s="15">
        <v>18421.978271305801</v>
      </c>
      <c r="F14" s="14">
        <v>14917</v>
      </c>
      <c r="G14" s="14">
        <v>30299</v>
      </c>
      <c r="H14" s="14">
        <v>8211965254</v>
      </c>
      <c r="I14" s="15">
        <v>0.95066709216741196</v>
      </c>
      <c r="J14" s="15">
        <v>0.50306736003900199</v>
      </c>
      <c r="K14" s="15">
        <v>17513.1685151536</v>
      </c>
      <c r="L14" s="14">
        <v>14326.5</v>
      </c>
      <c r="M14" s="14">
        <v>28471</v>
      </c>
      <c r="N14" s="14">
        <v>7806845129</v>
      </c>
      <c r="O14" s="9"/>
      <c r="P14" s="44"/>
      <c r="Q14" s="45"/>
      <c r="R14" s="46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3">
      <c r="A15" s="17" t="str">
        <f t="shared" si="0"/>
        <v>B73AB10</v>
      </c>
      <c r="B15" s="13" t="s">
        <v>85</v>
      </c>
      <c r="C15" s="14">
        <v>466598</v>
      </c>
      <c r="D15" s="14">
        <v>15152609473</v>
      </c>
      <c r="E15" s="15">
        <v>18459.4603705974</v>
      </c>
      <c r="F15" s="14">
        <v>14867</v>
      </c>
      <c r="G15" s="14">
        <v>30298</v>
      </c>
      <c r="H15" s="14">
        <v>8613147290</v>
      </c>
      <c r="I15" s="15">
        <v>0.95164037140249602</v>
      </c>
      <c r="J15" s="15">
        <v>0.51504634995485299</v>
      </c>
      <c r="K15" s="15">
        <v>17566.767722964902</v>
      </c>
      <c r="L15" s="14">
        <v>14316.5</v>
      </c>
      <c r="M15" s="14">
        <v>28448</v>
      </c>
      <c r="N15" s="14">
        <v>8196618686</v>
      </c>
      <c r="O15" s="9"/>
      <c r="P15" s="9"/>
      <c r="Q15" s="9"/>
      <c r="R15" s="18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3">
      <c r="A16" s="17" t="str">
        <f t="shared" si="0"/>
        <v>B73AB10</v>
      </c>
      <c r="B16" s="13" t="s">
        <v>86</v>
      </c>
      <c r="C16" s="14">
        <v>489202</v>
      </c>
      <c r="D16" s="14">
        <v>16024664512</v>
      </c>
      <c r="E16" s="15">
        <v>17829.3527990482</v>
      </c>
      <c r="F16" s="14">
        <v>14339.5</v>
      </c>
      <c r="G16" s="14">
        <v>29447</v>
      </c>
      <c r="H16" s="14">
        <v>8722155048</v>
      </c>
      <c r="I16" s="15">
        <v>0.94986514209005402</v>
      </c>
      <c r="J16" s="15">
        <v>0.60873806824757104</v>
      </c>
      <c r="K16" s="15">
        <v>16935.4807298417</v>
      </c>
      <c r="L16" s="14">
        <v>13769</v>
      </c>
      <c r="M16" s="14">
        <v>27745</v>
      </c>
      <c r="N16" s="14">
        <v>8284871044</v>
      </c>
      <c r="O16" s="9"/>
      <c r="P16" s="9"/>
      <c r="Q16" s="9"/>
      <c r="R16" s="18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3">
      <c r="A17" s="17" t="str">
        <f t="shared" si="0"/>
        <v>B73AB10</v>
      </c>
      <c r="B17" s="13" t="s">
        <v>87</v>
      </c>
      <c r="C17" s="14">
        <v>477553</v>
      </c>
      <c r="D17" s="14">
        <v>15049472635</v>
      </c>
      <c r="E17" s="15">
        <v>17550.366043140799</v>
      </c>
      <c r="F17" s="14">
        <v>14341</v>
      </c>
      <c r="G17" s="14">
        <v>28580</v>
      </c>
      <c r="H17" s="14">
        <v>8381229955</v>
      </c>
      <c r="I17" s="15">
        <v>0.95124140022477199</v>
      </c>
      <c r="J17" s="15">
        <v>0.60600480943105295</v>
      </c>
      <c r="K17" s="15">
        <v>16694.634769334501</v>
      </c>
      <c r="L17" s="14">
        <v>13789</v>
      </c>
      <c r="M17" s="14">
        <v>26953</v>
      </c>
      <c r="N17" s="14">
        <v>7972572918</v>
      </c>
      <c r="O17" s="9"/>
      <c r="P17" s="9"/>
      <c r="Q17" s="9"/>
      <c r="R17" s="18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3">
      <c r="A18" s="17" t="str">
        <f t="shared" si="0"/>
        <v>B73AB10</v>
      </c>
      <c r="B18" s="13" t="s">
        <v>88</v>
      </c>
      <c r="C18" s="14">
        <v>458078</v>
      </c>
      <c r="D18" s="14">
        <v>13661790436</v>
      </c>
      <c r="E18" s="15">
        <v>16670.653825331101</v>
      </c>
      <c r="F18" s="14">
        <v>13469</v>
      </c>
      <c r="G18" s="14">
        <v>27106</v>
      </c>
      <c r="H18" s="14">
        <v>7636459763</v>
      </c>
      <c r="I18" s="15">
        <v>0.95672237185072695</v>
      </c>
      <c r="J18" s="15">
        <v>0.58627155108972895</v>
      </c>
      <c r="K18" s="15">
        <v>15949.1874680731</v>
      </c>
      <c r="L18" s="14">
        <v>13002</v>
      </c>
      <c r="M18" s="14">
        <v>25748</v>
      </c>
      <c r="N18" s="14">
        <v>7305971897</v>
      </c>
      <c r="O18" s="9"/>
      <c r="P18" s="9"/>
      <c r="Q18" s="9"/>
      <c r="R18" s="18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3">
      <c r="A19" s="17" t="str">
        <f t="shared" si="0"/>
        <v>B73AB10</v>
      </c>
      <c r="B19" s="13" t="s">
        <v>89</v>
      </c>
      <c r="C19" s="14">
        <v>458913</v>
      </c>
      <c r="D19" s="14">
        <v>14714558627</v>
      </c>
      <c r="E19" s="15">
        <v>18133.6328672319</v>
      </c>
      <c r="F19" s="14">
        <v>14867</v>
      </c>
      <c r="G19" s="14">
        <v>29501</v>
      </c>
      <c r="H19" s="14">
        <v>8321759860</v>
      </c>
      <c r="I19" s="15">
        <v>0.95212044222578696</v>
      </c>
      <c r="J19" s="15">
        <v>0.58153780648987397</v>
      </c>
      <c r="K19" s="15">
        <v>17265.402544708901</v>
      </c>
      <c r="L19" s="14">
        <v>14301</v>
      </c>
      <c r="M19" s="14">
        <v>27843</v>
      </c>
      <c r="N19" s="14">
        <v>7923317678</v>
      </c>
      <c r="O19" s="9"/>
      <c r="P19" s="9"/>
      <c r="Q19" s="9"/>
      <c r="R19" s="18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3">
      <c r="A20" s="17" t="str">
        <f t="shared" si="0"/>
        <v>B73AB10</v>
      </c>
      <c r="B20" s="13" t="s">
        <v>90</v>
      </c>
      <c r="C20" s="14">
        <v>484378</v>
      </c>
      <c r="D20" s="14">
        <v>14028985374</v>
      </c>
      <c r="E20" s="15">
        <v>15360.3763610238</v>
      </c>
      <c r="F20" s="14">
        <v>11940</v>
      </c>
      <c r="G20" s="14">
        <v>25632</v>
      </c>
      <c r="H20" s="14">
        <v>7440228381</v>
      </c>
      <c r="I20" s="15">
        <v>0.95848119678841304</v>
      </c>
      <c r="J20" s="15">
        <v>0.61725276909824001</v>
      </c>
      <c r="K20" s="15">
        <v>14722.631917634601</v>
      </c>
      <c r="L20" s="14">
        <v>11537</v>
      </c>
      <c r="M20" s="14">
        <v>24436</v>
      </c>
      <c r="N20" s="14">
        <v>7131319003</v>
      </c>
      <c r="O20" s="9"/>
      <c r="P20" s="9"/>
      <c r="Q20" s="9"/>
      <c r="R20" s="18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3">
      <c r="A21" s="17" t="str">
        <f t="shared" si="0"/>
        <v>B73AB10</v>
      </c>
      <c r="B21" s="13" t="s">
        <v>91</v>
      </c>
      <c r="C21" s="14">
        <v>499653</v>
      </c>
      <c r="D21" s="14">
        <v>15281545713</v>
      </c>
      <c r="E21" s="15">
        <v>16012.3641827428</v>
      </c>
      <c r="F21" s="14">
        <v>12583</v>
      </c>
      <c r="G21" s="14">
        <v>26588</v>
      </c>
      <c r="H21" s="14">
        <v>8000625801</v>
      </c>
      <c r="I21" s="15">
        <v>0.95886938669736699</v>
      </c>
      <c r="J21" s="15">
        <v>0.64063251262601995</v>
      </c>
      <c r="K21" s="15">
        <v>15353.765823481501</v>
      </c>
      <c r="L21" s="14">
        <v>12176</v>
      </c>
      <c r="M21" s="14">
        <v>25294</v>
      </c>
      <c r="N21" s="14">
        <v>7671555155</v>
      </c>
      <c r="O21" s="9"/>
      <c r="P21" s="9"/>
      <c r="Q21" s="9"/>
      <c r="R21" s="18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3">
      <c r="A22" s="17" t="str">
        <f t="shared" si="0"/>
        <v>B73AB10</v>
      </c>
      <c r="B22" s="13" t="s">
        <v>92</v>
      </c>
      <c r="C22" s="14">
        <v>425152</v>
      </c>
      <c r="D22" s="14">
        <v>12174573613</v>
      </c>
      <c r="E22" s="15">
        <v>16870.5817778112</v>
      </c>
      <c r="F22" s="14">
        <v>13742.5</v>
      </c>
      <c r="G22" s="14">
        <v>27617</v>
      </c>
      <c r="H22" s="14">
        <v>7172561584</v>
      </c>
      <c r="I22" s="15">
        <v>0.94922479413597505</v>
      </c>
      <c r="J22" s="15">
        <v>0.54671873854712205</v>
      </c>
      <c r="K22" s="15">
        <v>16013.974514997</v>
      </c>
      <c r="L22" s="14">
        <v>13163</v>
      </c>
      <c r="M22" s="14">
        <v>26095</v>
      </c>
      <c r="N22" s="14">
        <v>6808373293</v>
      </c>
      <c r="O22" s="9"/>
      <c r="P22" s="9"/>
      <c r="Q22" s="9"/>
      <c r="R22" s="18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3">
      <c r="A23" s="17" t="str">
        <f t="shared" si="0"/>
        <v>B73AB10</v>
      </c>
      <c r="B23" s="13" t="s">
        <v>93</v>
      </c>
      <c r="C23" s="14">
        <v>512189</v>
      </c>
      <c r="D23" s="14">
        <v>14478409919</v>
      </c>
      <c r="E23" s="15">
        <v>14980.7846790931</v>
      </c>
      <c r="F23" s="14">
        <v>11686</v>
      </c>
      <c r="G23" s="14">
        <v>25019</v>
      </c>
      <c r="H23" s="14">
        <v>7672993124</v>
      </c>
      <c r="I23" s="15">
        <v>0.95684305164248995</v>
      </c>
      <c r="J23" s="15">
        <v>0.63444142067391995</v>
      </c>
      <c r="K23" s="15">
        <v>14334.2597283425</v>
      </c>
      <c r="L23" s="14">
        <v>11261</v>
      </c>
      <c r="M23" s="14">
        <v>23870</v>
      </c>
      <c r="N23" s="14">
        <v>7341850156</v>
      </c>
      <c r="O23" s="9"/>
      <c r="P23" s="9"/>
      <c r="Q23" s="9"/>
      <c r="R23" s="18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3">
      <c r="A24" s="17" t="str">
        <f t="shared" si="0"/>
        <v>B73AB10</v>
      </c>
      <c r="B24" s="13" t="s">
        <v>94</v>
      </c>
      <c r="C24" s="14">
        <v>92289</v>
      </c>
      <c r="D24" s="14">
        <v>2046270528</v>
      </c>
      <c r="E24" s="15">
        <v>17081.208800615499</v>
      </c>
      <c r="F24" s="14">
        <v>13485</v>
      </c>
      <c r="G24" s="14">
        <v>29025</v>
      </c>
      <c r="H24" s="14">
        <v>1576407679</v>
      </c>
      <c r="I24" s="15">
        <v>0.94718285243775402</v>
      </c>
      <c r="J24" s="15">
        <v>0.189282037188201</v>
      </c>
      <c r="K24" s="15">
        <v>16179.0280748518</v>
      </c>
      <c r="L24" s="14">
        <v>12838</v>
      </c>
      <c r="M24" s="14">
        <v>27325</v>
      </c>
      <c r="N24" s="14">
        <v>1493146322</v>
      </c>
      <c r="O24" s="9"/>
      <c r="P24" s="9"/>
      <c r="Q24" s="9"/>
      <c r="R24" s="18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8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8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8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8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8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8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8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8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8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8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8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8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8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8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8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8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8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8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8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8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8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8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8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8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18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18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18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18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18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18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18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18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18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18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18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18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18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18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18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18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8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18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18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18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18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18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18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18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18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18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18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18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18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18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18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18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18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18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18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18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8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8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18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18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8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18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18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18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18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18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18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18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18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18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18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18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18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18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18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18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18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18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18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18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8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18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18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18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18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18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18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18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18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18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8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8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8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8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8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18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18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18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18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18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18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18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18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18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18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18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18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18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18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18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18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18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18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18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18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18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18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18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18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8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8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18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18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18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18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18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18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18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18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18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18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18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18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18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18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18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18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18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18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18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18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18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18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18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18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18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18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18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18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18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18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18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18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18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18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18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18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18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18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18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18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18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18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18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18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18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18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18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18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18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18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18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18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18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18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18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18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18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18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18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18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18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18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18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18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18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18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18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18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18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18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18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18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18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18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18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18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18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18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18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18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18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18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18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18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18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18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18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18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18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18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18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18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18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18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18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18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18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18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18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18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18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18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18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18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18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18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18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18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18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18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18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18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18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18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18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18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18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18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18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18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18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18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18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18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18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18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18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18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18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18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18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18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18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18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18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18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18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18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18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18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18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18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18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18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18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18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18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18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18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18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18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18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18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18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18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18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18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18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18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18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18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18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18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18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18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18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18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18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18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18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18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18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18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18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18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18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18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18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18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18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18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18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18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18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18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18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18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18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18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18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18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18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18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18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18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18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18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18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18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18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18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18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18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18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18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18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18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18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18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18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18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18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18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18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18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18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18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18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18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18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18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18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18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18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18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18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18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18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18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18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18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18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18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18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18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18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18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18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18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18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18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18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18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18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18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18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18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18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18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18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18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18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18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18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18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18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18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18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18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18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18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18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18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18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18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18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18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18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18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18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18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18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18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18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18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18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18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18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18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18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18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18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18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18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18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18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18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18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18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18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18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18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18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18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18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18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18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18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18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18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18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18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18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18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18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18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18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18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18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18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18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18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18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18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18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18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18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18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18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18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18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18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18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18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18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18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18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18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18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18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18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18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18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18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18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18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18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18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18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18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18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18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18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18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18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18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18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18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18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18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18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18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18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18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18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18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18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18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18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18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18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18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18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18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18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18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18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18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18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18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18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18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18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18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18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18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18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18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18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18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18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18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18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18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18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18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18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18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18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18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18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18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18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18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18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18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18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18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18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18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18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18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18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18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18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18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18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18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18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18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18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18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18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18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18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18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18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18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18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18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18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18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18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18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18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18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18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18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18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18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18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18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18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18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18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18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18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18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18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18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18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18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18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18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18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18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18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18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18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18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18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18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18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18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18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18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18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18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18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18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18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18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18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18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18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18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18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18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18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18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18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18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18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18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18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18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18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18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18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18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18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18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18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18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18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18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18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18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18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18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18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18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18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18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18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18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18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18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18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18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18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18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18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18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18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18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18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18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18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18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18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18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18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18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18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18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18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18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18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18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18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18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18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18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18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18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18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18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18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18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18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18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18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18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18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18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18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18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18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18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18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18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18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18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18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18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18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18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18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18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18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18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18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18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18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18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18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18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18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18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18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18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18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18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18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18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18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18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18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18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18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18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18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18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18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18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18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18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18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18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18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18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18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18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18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18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18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18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18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18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18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18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18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18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18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18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18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18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18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18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18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18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18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18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18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18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18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18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18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18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18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18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18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18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18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18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18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18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18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18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18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18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18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18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18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18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18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18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18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18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18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18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18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18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18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18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18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18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18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18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18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18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18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18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18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18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18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18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18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18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18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18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18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18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18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18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18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18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18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18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18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18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18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18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18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18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18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18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18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18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18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18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18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18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18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18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18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18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18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18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18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18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18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18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18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18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18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18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18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18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18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18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18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18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18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18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18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18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18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18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18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18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18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18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18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18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18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18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18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18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18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18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18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18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18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18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18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18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18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18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18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18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18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18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18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18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18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18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18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18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18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18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18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18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18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18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18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18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18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18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18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18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18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18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18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18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18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18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18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18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18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18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18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18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18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18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18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18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18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18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18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18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18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18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18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18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18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18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18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18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18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18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18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18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18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18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18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18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18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18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18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18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18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18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18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18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18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18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18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18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18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18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18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18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18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18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18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18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18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18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18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18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18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18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18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18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18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18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18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18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18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18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18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18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18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18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18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18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18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18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18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18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18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18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18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18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18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18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18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18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18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18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18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18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18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18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18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18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18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18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18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18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18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18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18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18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18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18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18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18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18"/>
      <c r="S1000" s="9"/>
      <c r="T1000" s="9"/>
      <c r="U1000" s="9"/>
      <c r="V1000" s="9"/>
      <c r="W1000" s="9"/>
      <c r="X1000" s="9"/>
      <c r="Y1000" s="9"/>
      <c r="Z1000" s="9"/>
    </row>
  </sheetData>
  <mergeCells count="12">
    <mergeCell ref="K1:N1"/>
    <mergeCell ref="P1:R1"/>
    <mergeCell ref="B1:B2"/>
    <mergeCell ref="C1:D1"/>
    <mergeCell ref="E1:H1"/>
    <mergeCell ref="I1:I2"/>
    <mergeCell ref="J1:J2"/>
    <mergeCell ref="P2:Q2"/>
    <mergeCell ref="P3:Q3"/>
    <mergeCell ref="P4:P8"/>
    <mergeCell ref="P9:P13"/>
    <mergeCell ref="P14:R14"/>
  </mergeCells>
  <hyperlinks>
    <hyperlink ref="A1" location="INDEX!A1" display="INDEX" xr:uid="{00000000-0004-0000-0300-000000000000}"/>
  </hyperlink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548135"/>
  </sheetPr>
  <dimension ref="A1:Z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8" customWidth="1"/>
    <col min="16" max="16" width="8.69921875" customWidth="1"/>
    <col min="17" max="17" width="15.59765625" customWidth="1"/>
    <col min="18" max="18" width="9.19921875" customWidth="1"/>
    <col min="19" max="26" width="8" customWidth="1"/>
  </cols>
  <sheetData>
    <row r="1" spans="1:26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8">
        <v>2.3321999999999998</v>
      </c>
      <c r="P1" s="50" t="s">
        <v>58</v>
      </c>
      <c r="Q1" s="49"/>
      <c r="R1" s="40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O2" s="9"/>
      <c r="P2" s="39" t="s">
        <v>64</v>
      </c>
      <c r="Q2" s="40"/>
      <c r="R2" s="12">
        <f>(COUNTA(A3:A29))</f>
        <v>26</v>
      </c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3">
      <c r="A3" s="13" t="s">
        <v>15</v>
      </c>
      <c r="B3" s="13" t="s">
        <v>95</v>
      </c>
      <c r="C3" s="14">
        <v>488574</v>
      </c>
      <c r="D3" s="14">
        <v>11096699377</v>
      </c>
      <c r="E3" s="15">
        <v>13496.939067572201</v>
      </c>
      <c r="F3" s="14">
        <v>9863</v>
      </c>
      <c r="G3" s="14">
        <v>22608</v>
      </c>
      <c r="H3" s="14">
        <v>6594253508</v>
      </c>
      <c r="I3" s="15">
        <v>0.83444324142595605</v>
      </c>
      <c r="J3" s="15">
        <v>0.63567902615972705</v>
      </c>
      <c r="K3" s="15">
        <v>11262.4295848735</v>
      </c>
      <c r="L3" s="14">
        <v>9198</v>
      </c>
      <c r="M3" s="14">
        <v>17874</v>
      </c>
      <c r="N3" s="14">
        <v>5502530272</v>
      </c>
      <c r="O3" s="9"/>
      <c r="P3" s="39" t="s">
        <v>66</v>
      </c>
      <c r="Q3" s="40"/>
      <c r="R3" s="16"/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3">
      <c r="A4" s="17" t="str">
        <f t="shared" ref="A4:A24" si="0">A3</f>
        <v>CML52</v>
      </c>
      <c r="B4" s="13" t="s">
        <v>96</v>
      </c>
      <c r="C4" s="14">
        <v>718364</v>
      </c>
      <c r="D4" s="14">
        <v>20806209564</v>
      </c>
      <c r="E4" s="15">
        <v>12816.1819690296</v>
      </c>
      <c r="F4" s="14">
        <v>9221</v>
      </c>
      <c r="G4" s="14">
        <v>21701</v>
      </c>
      <c r="H4" s="14">
        <v>9206683744</v>
      </c>
      <c r="I4" s="15">
        <v>0.82789644120961303</v>
      </c>
      <c r="J4" s="15">
        <v>0.77589171534234302</v>
      </c>
      <c r="K4" s="15">
        <v>10610.471442054401</v>
      </c>
      <c r="L4" s="14">
        <v>8544</v>
      </c>
      <c r="M4" s="14">
        <v>16982</v>
      </c>
      <c r="N4" s="14">
        <v>7622180707</v>
      </c>
      <c r="O4" s="9"/>
      <c r="P4" s="41" t="s">
        <v>68</v>
      </c>
      <c r="Q4" s="17" t="s">
        <v>69</v>
      </c>
      <c r="R4" s="16">
        <f>AVERAGE(E3:E28)</f>
        <v>13987.087015543893</v>
      </c>
      <c r="S4" s="9"/>
      <c r="T4" s="9"/>
      <c r="U4" s="9"/>
      <c r="V4" s="9"/>
      <c r="W4" s="9"/>
      <c r="X4" s="9"/>
      <c r="Y4" s="9"/>
      <c r="Z4" s="9"/>
    </row>
    <row r="5" spans="1:26" ht="14.25" customHeight="1" x14ac:dyDescent="0.3">
      <c r="A5" s="17" t="str">
        <f t="shared" si="0"/>
        <v>CML52</v>
      </c>
      <c r="B5" s="13" t="s">
        <v>97</v>
      </c>
      <c r="C5" s="14">
        <v>602182</v>
      </c>
      <c r="D5" s="14">
        <v>15574767946</v>
      </c>
      <c r="E5" s="15">
        <v>13450.9648943343</v>
      </c>
      <c r="F5" s="14">
        <v>9779</v>
      </c>
      <c r="G5" s="14">
        <v>22540</v>
      </c>
      <c r="H5" s="14">
        <v>8099928942</v>
      </c>
      <c r="I5" s="15">
        <v>0.82665483462212797</v>
      </c>
      <c r="J5" s="15">
        <v>0.69191905844719204</v>
      </c>
      <c r="K5" s="15">
        <v>11119.3051602339</v>
      </c>
      <c r="L5" s="14">
        <v>9103</v>
      </c>
      <c r="M5" s="14">
        <v>17554</v>
      </c>
      <c r="N5" s="14">
        <v>6695845420</v>
      </c>
      <c r="O5" s="9"/>
      <c r="P5" s="42"/>
      <c r="Q5" s="17" t="s">
        <v>71</v>
      </c>
      <c r="R5" s="16">
        <f>AVERAGE(G3:G28)</f>
        <v>23549.076923076922</v>
      </c>
      <c r="S5" s="9"/>
      <c r="T5" s="9"/>
      <c r="U5" s="9"/>
      <c r="V5" s="9"/>
      <c r="W5" s="9"/>
      <c r="X5" s="9"/>
      <c r="Y5" s="9"/>
      <c r="Z5" s="9"/>
    </row>
    <row r="6" spans="1:26" ht="14.25" customHeight="1" x14ac:dyDescent="0.3">
      <c r="A6" s="17" t="str">
        <f t="shared" si="0"/>
        <v>CML52</v>
      </c>
      <c r="B6" s="13" t="s">
        <v>98</v>
      </c>
      <c r="C6" s="14">
        <v>678324</v>
      </c>
      <c r="D6" s="14">
        <v>17937454677</v>
      </c>
      <c r="E6" s="15">
        <v>12612.724510705801</v>
      </c>
      <c r="F6" s="14">
        <v>9124</v>
      </c>
      <c r="G6" s="14">
        <v>21297</v>
      </c>
      <c r="H6" s="14">
        <v>8555513741</v>
      </c>
      <c r="I6" s="15">
        <v>0.84075813057594895</v>
      </c>
      <c r="J6" s="15">
        <v>0.76471025913324597</v>
      </c>
      <c r="K6" s="15">
        <v>10604.2506810905</v>
      </c>
      <c r="L6" s="14">
        <v>8523</v>
      </c>
      <c r="M6" s="14">
        <v>17022</v>
      </c>
      <c r="N6" s="14">
        <v>7193117739</v>
      </c>
      <c r="O6" s="9"/>
      <c r="P6" s="42"/>
      <c r="Q6" s="17" t="s">
        <v>73</v>
      </c>
      <c r="R6" s="16">
        <f>(SUM(H3:H28)/1000000000)</f>
        <v>198.80433278500001</v>
      </c>
      <c r="S6" s="9"/>
      <c r="T6" s="9"/>
      <c r="U6" s="9"/>
      <c r="V6" s="9"/>
      <c r="W6" s="9"/>
      <c r="X6" s="9"/>
      <c r="Y6" s="9"/>
      <c r="Z6" s="9"/>
    </row>
    <row r="7" spans="1:26" ht="14.25" customHeight="1" x14ac:dyDescent="0.3">
      <c r="A7" s="17" t="str">
        <f t="shared" si="0"/>
        <v>CML52</v>
      </c>
      <c r="B7" s="13" t="s">
        <v>99</v>
      </c>
      <c r="C7" s="14">
        <v>642293</v>
      </c>
      <c r="D7" s="14">
        <v>16166656222</v>
      </c>
      <c r="E7" s="15">
        <v>11806.2100412117</v>
      </c>
      <c r="F7" s="14">
        <v>8409</v>
      </c>
      <c r="G7" s="14">
        <v>20113</v>
      </c>
      <c r="H7" s="14">
        <v>7583046066</v>
      </c>
      <c r="I7" s="15">
        <v>0.85313916263897305</v>
      </c>
      <c r="J7" s="15">
        <v>0.70587465999945098</v>
      </c>
      <c r="K7" s="15">
        <v>10072.340148499199</v>
      </c>
      <c r="L7" s="14">
        <v>7935</v>
      </c>
      <c r="M7" s="14">
        <v>16480</v>
      </c>
      <c r="N7" s="14">
        <v>6469393571</v>
      </c>
      <c r="O7" s="9"/>
      <c r="P7" s="42"/>
      <c r="Q7" s="17" t="s">
        <v>75</v>
      </c>
      <c r="R7" s="16">
        <f>(AVERAGE(H3:H28)/1000000000)</f>
        <v>7.6463204917307692</v>
      </c>
      <c r="S7" s="9"/>
      <c r="T7" s="9"/>
      <c r="U7" s="9"/>
      <c r="V7" s="9"/>
      <c r="W7" s="9"/>
      <c r="X7" s="9"/>
      <c r="Y7" s="9"/>
      <c r="Z7" s="9"/>
    </row>
    <row r="8" spans="1:26" ht="14.25" customHeight="1" x14ac:dyDescent="0.3">
      <c r="A8" s="17" t="str">
        <f t="shared" si="0"/>
        <v>CML52</v>
      </c>
      <c r="B8" s="13" t="s">
        <v>100</v>
      </c>
      <c r="C8" s="14">
        <v>602667</v>
      </c>
      <c r="D8" s="14">
        <v>15085540954</v>
      </c>
      <c r="E8" s="15">
        <v>12907.421793461401</v>
      </c>
      <c r="F8" s="14">
        <v>9458</v>
      </c>
      <c r="G8" s="14">
        <v>21505</v>
      </c>
      <c r="H8" s="14">
        <v>7778877170</v>
      </c>
      <c r="I8" s="15">
        <v>0.84358872670051399</v>
      </c>
      <c r="J8" s="15">
        <v>0.70116693037974698</v>
      </c>
      <c r="K8" s="15">
        <v>10888.5555157326</v>
      </c>
      <c r="L8" s="14">
        <v>8889</v>
      </c>
      <c r="M8" s="14">
        <v>17251</v>
      </c>
      <c r="N8" s="14">
        <v>6562173087</v>
      </c>
      <c r="O8" s="9"/>
      <c r="P8" s="43"/>
      <c r="Q8" s="17" t="s">
        <v>77</v>
      </c>
      <c r="R8" s="16">
        <f>(SUM(H3:H29)/(O1*1000000000))</f>
        <v>85.243260777377586</v>
      </c>
      <c r="S8" s="9"/>
      <c r="T8" s="9"/>
      <c r="U8" s="9"/>
      <c r="V8" s="9"/>
      <c r="W8" s="9"/>
      <c r="X8" s="9"/>
      <c r="Y8" s="9"/>
      <c r="Z8" s="9"/>
    </row>
    <row r="9" spans="1:26" ht="14.25" customHeight="1" x14ac:dyDescent="0.3">
      <c r="A9" s="17" t="str">
        <f t="shared" si="0"/>
        <v>CML52</v>
      </c>
      <c r="B9" s="13" t="s">
        <v>101</v>
      </c>
      <c r="C9" s="14">
        <v>695810</v>
      </c>
      <c r="D9" s="14">
        <v>19488050383</v>
      </c>
      <c r="E9" s="15">
        <v>12577.0985427056</v>
      </c>
      <c r="F9" s="14">
        <v>8973</v>
      </c>
      <c r="G9" s="14">
        <v>21472</v>
      </c>
      <c r="H9" s="14">
        <v>8751270937</v>
      </c>
      <c r="I9" s="15">
        <v>0.83184745603311705</v>
      </c>
      <c r="J9" s="15">
        <v>0.74160246927264695</v>
      </c>
      <c r="K9" s="15">
        <v>10462.227427027499</v>
      </c>
      <c r="L9" s="14">
        <v>8336</v>
      </c>
      <c r="M9" s="14">
        <v>16926</v>
      </c>
      <c r="N9" s="14">
        <v>7279722466</v>
      </c>
      <c r="O9" s="9"/>
      <c r="P9" s="41" t="s">
        <v>79</v>
      </c>
      <c r="Q9" s="17" t="s">
        <v>69</v>
      </c>
      <c r="R9" s="16">
        <f>AVERAGE(K3:K28)</f>
        <v>11234.273655692909</v>
      </c>
      <c r="S9" s="9"/>
      <c r="T9" s="9"/>
      <c r="U9" s="9"/>
      <c r="V9" s="9"/>
      <c r="W9" s="9"/>
      <c r="X9" s="9"/>
      <c r="Y9" s="9"/>
      <c r="Z9" s="9"/>
    </row>
    <row r="10" spans="1:26" ht="14.25" customHeight="1" x14ac:dyDescent="0.3">
      <c r="A10" s="17" t="str">
        <f t="shared" si="0"/>
        <v>CML52</v>
      </c>
      <c r="B10" s="13" t="s">
        <v>102</v>
      </c>
      <c r="C10" s="14">
        <v>521696</v>
      </c>
      <c r="D10" s="14">
        <v>12120605525</v>
      </c>
      <c r="E10" s="15">
        <v>13591.938065463401</v>
      </c>
      <c r="F10" s="14">
        <v>9931</v>
      </c>
      <c r="G10" s="14">
        <v>22559</v>
      </c>
      <c r="H10" s="14">
        <v>7090859721</v>
      </c>
      <c r="I10" s="15">
        <v>0.83110201666334704</v>
      </c>
      <c r="J10" s="15">
        <v>0.62782852941141098</v>
      </c>
      <c r="K10" s="15">
        <v>11296.287136569999</v>
      </c>
      <c r="L10" s="14">
        <v>9280</v>
      </c>
      <c r="M10" s="14">
        <v>17708</v>
      </c>
      <c r="N10" s="14">
        <v>5893227814</v>
      </c>
      <c r="O10" s="9"/>
      <c r="P10" s="42"/>
      <c r="Q10" s="17" t="s">
        <v>71</v>
      </c>
      <c r="R10" s="16">
        <f>AVERAGE(M3:M28)</f>
        <v>17672</v>
      </c>
      <c r="S10" s="9"/>
      <c r="T10" s="9"/>
      <c r="U10" s="9"/>
      <c r="V10" s="9"/>
      <c r="W10" s="9"/>
      <c r="X10" s="9"/>
      <c r="Y10" s="9"/>
      <c r="Z10" s="9"/>
    </row>
    <row r="11" spans="1:26" ht="14.25" customHeight="1" x14ac:dyDescent="0.3">
      <c r="A11" s="17" t="str">
        <f t="shared" si="0"/>
        <v>CML52</v>
      </c>
      <c r="B11" s="13" t="s">
        <v>103</v>
      </c>
      <c r="C11" s="14">
        <v>780331</v>
      </c>
      <c r="D11" s="14">
        <v>28246915371</v>
      </c>
      <c r="E11" s="15">
        <v>10422.8310563082</v>
      </c>
      <c r="F11" s="14">
        <v>6951</v>
      </c>
      <c r="G11" s="14">
        <v>18658</v>
      </c>
      <c r="H11" s="14">
        <v>8133258181</v>
      </c>
      <c r="I11" s="15">
        <v>0.83000605547849404</v>
      </c>
      <c r="J11" s="15">
        <v>0.77985139139429205</v>
      </c>
      <c r="K11" s="15">
        <v>8651.0128919650797</v>
      </c>
      <c r="L11" s="14">
        <v>6420</v>
      </c>
      <c r="M11" s="14">
        <v>14879</v>
      </c>
      <c r="N11" s="14">
        <v>6750653541</v>
      </c>
      <c r="O11" s="9"/>
      <c r="P11" s="42"/>
      <c r="Q11" s="17" t="s">
        <v>73</v>
      </c>
      <c r="R11" s="16">
        <f>(SUM(N3:N29)/1000000000)</f>
        <v>161.08172149200001</v>
      </c>
      <c r="S11" s="9"/>
      <c r="T11" s="9"/>
      <c r="U11" s="9"/>
      <c r="V11" s="9"/>
      <c r="W11" s="9"/>
      <c r="X11" s="9"/>
      <c r="Y11" s="9"/>
      <c r="Z11" s="9"/>
    </row>
    <row r="12" spans="1:26" ht="14.25" customHeight="1" x14ac:dyDescent="0.3">
      <c r="A12" s="17" t="str">
        <f t="shared" si="0"/>
        <v>CML52</v>
      </c>
      <c r="B12" s="13" t="s">
        <v>104</v>
      </c>
      <c r="C12" s="14">
        <v>711705</v>
      </c>
      <c r="D12" s="14">
        <v>23697759183</v>
      </c>
      <c r="E12" s="15">
        <v>11761.964524627499</v>
      </c>
      <c r="F12" s="14">
        <v>8140</v>
      </c>
      <c r="G12" s="14">
        <v>20477</v>
      </c>
      <c r="H12" s="14">
        <v>8371048962</v>
      </c>
      <c r="I12" s="15">
        <v>0.83278077808953999</v>
      </c>
      <c r="J12" s="15">
        <v>0.71521096414624497</v>
      </c>
      <c r="K12" s="15">
        <v>9795.1379686808395</v>
      </c>
      <c r="L12" s="14">
        <v>7568</v>
      </c>
      <c r="M12" s="14">
        <v>16331</v>
      </c>
      <c r="N12" s="14">
        <v>6971248668</v>
      </c>
      <c r="O12" s="9"/>
      <c r="P12" s="42"/>
      <c r="Q12" s="17" t="s">
        <v>75</v>
      </c>
      <c r="R12" s="16">
        <f>(AVERAGE(N3:N28)/1000000000)</f>
        <v>6.1954508266153852</v>
      </c>
      <c r="S12" s="9"/>
      <c r="T12" s="9"/>
      <c r="U12" s="9"/>
      <c r="V12" s="9"/>
      <c r="W12" s="9"/>
      <c r="X12" s="9"/>
      <c r="Y12" s="9"/>
      <c r="Z12" s="9"/>
    </row>
    <row r="13" spans="1:26" ht="14.25" customHeight="1" x14ac:dyDescent="0.3">
      <c r="A13" s="17" t="str">
        <f t="shared" si="0"/>
        <v>CML52</v>
      </c>
      <c r="B13" s="13" t="s">
        <v>105</v>
      </c>
      <c r="C13" s="14">
        <v>649378</v>
      </c>
      <c r="D13" s="14">
        <v>19228377657</v>
      </c>
      <c r="E13" s="15">
        <v>11889.740459331901</v>
      </c>
      <c r="F13" s="14">
        <v>8204</v>
      </c>
      <c r="G13" s="14">
        <v>20817</v>
      </c>
      <c r="H13" s="14">
        <v>7720935880</v>
      </c>
      <c r="I13" s="15">
        <v>0.82913345072359301</v>
      </c>
      <c r="J13" s="15">
        <v>0.65432930988792204</v>
      </c>
      <c r="K13" s="15">
        <v>9858.1815352537396</v>
      </c>
      <c r="L13" s="14">
        <v>7621</v>
      </c>
      <c r="M13" s="14">
        <v>16529</v>
      </c>
      <c r="N13" s="14">
        <v>6401686209</v>
      </c>
      <c r="O13" s="9"/>
      <c r="P13" s="43"/>
      <c r="Q13" s="17" t="s">
        <v>77</v>
      </c>
      <c r="R13" s="16">
        <f>(SUM(N3:N28)/(O1*1000000000))</f>
        <v>69.068571088242862</v>
      </c>
      <c r="S13" s="9"/>
      <c r="T13" s="9"/>
      <c r="U13" s="9"/>
      <c r="V13" s="9"/>
      <c r="W13" s="9"/>
      <c r="X13" s="9"/>
      <c r="Y13" s="9"/>
      <c r="Z13" s="9"/>
    </row>
    <row r="14" spans="1:26" ht="14.25" customHeight="1" x14ac:dyDescent="0.3">
      <c r="A14" s="17" t="str">
        <f t="shared" si="0"/>
        <v>CML52</v>
      </c>
      <c r="B14" s="13" t="s">
        <v>106</v>
      </c>
      <c r="C14" s="14">
        <v>508269</v>
      </c>
      <c r="D14" s="14">
        <v>12017952010</v>
      </c>
      <c r="E14" s="15">
        <v>14433.6265678214</v>
      </c>
      <c r="F14" s="14">
        <v>10818</v>
      </c>
      <c r="G14" s="14">
        <v>23209</v>
      </c>
      <c r="H14" s="14">
        <v>7336164942</v>
      </c>
      <c r="I14" s="15">
        <v>0.81291324665529896</v>
      </c>
      <c r="J14" s="15">
        <v>0.58134792186609996</v>
      </c>
      <c r="K14" s="15">
        <v>11733.286234257799</v>
      </c>
      <c r="L14" s="14">
        <v>10098</v>
      </c>
      <c r="M14" s="14">
        <v>17778</v>
      </c>
      <c r="N14" s="14">
        <v>5963665661</v>
      </c>
      <c r="O14" s="9"/>
      <c r="P14" s="9"/>
      <c r="Q14" s="9"/>
      <c r="R14" s="18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3">
      <c r="A15" s="17" t="str">
        <f t="shared" si="0"/>
        <v>CML52</v>
      </c>
      <c r="B15" s="13" t="s">
        <v>107</v>
      </c>
      <c r="C15" s="14">
        <v>656563</v>
      </c>
      <c r="D15" s="14">
        <v>17382278692</v>
      </c>
      <c r="E15" s="15">
        <v>12843.8129395047</v>
      </c>
      <c r="F15" s="14">
        <v>9473</v>
      </c>
      <c r="G15" s="14">
        <v>21194</v>
      </c>
      <c r="H15" s="14">
        <v>8432772355</v>
      </c>
      <c r="I15" s="15">
        <v>0.83819316180271797</v>
      </c>
      <c r="J15" s="15">
        <v>0.71836541323109804</v>
      </c>
      <c r="K15" s="15">
        <v>10765.5961773661</v>
      </c>
      <c r="L15" s="14">
        <v>8887</v>
      </c>
      <c r="M15" s="14">
        <v>16958</v>
      </c>
      <c r="N15" s="14">
        <v>7068292123</v>
      </c>
      <c r="O15" s="9"/>
      <c r="P15" s="9"/>
      <c r="Q15" s="9"/>
      <c r="R15" s="18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3">
      <c r="A16" s="17" t="str">
        <f t="shared" si="0"/>
        <v>CML52</v>
      </c>
      <c r="B16" s="13" t="s">
        <v>108</v>
      </c>
      <c r="C16" s="14">
        <v>692005</v>
      </c>
      <c r="D16" s="14">
        <v>20013081804</v>
      </c>
      <c r="E16" s="15">
        <v>13101.3990159031</v>
      </c>
      <c r="F16" s="14">
        <v>9597</v>
      </c>
      <c r="G16" s="14">
        <v>21624</v>
      </c>
      <c r="H16" s="14">
        <v>9066233626</v>
      </c>
      <c r="I16" s="15">
        <v>0.82179005884356005</v>
      </c>
      <c r="J16" s="15">
        <v>0.73253312783034197</v>
      </c>
      <c r="K16" s="15">
        <v>10766.5994682119</v>
      </c>
      <c r="L16" s="14">
        <v>8923</v>
      </c>
      <c r="M16" s="14">
        <v>16909</v>
      </c>
      <c r="N16" s="14">
        <v>7450540665</v>
      </c>
      <c r="O16" s="9"/>
      <c r="P16" s="9"/>
      <c r="Q16" s="9"/>
      <c r="R16" s="18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3">
      <c r="A17" s="17" t="str">
        <f t="shared" si="0"/>
        <v>CML52</v>
      </c>
      <c r="B17" s="13" t="s">
        <v>109</v>
      </c>
      <c r="C17" s="14">
        <v>644370</v>
      </c>
      <c r="D17" s="14">
        <v>17086508146</v>
      </c>
      <c r="E17" s="15">
        <v>13061.8079860949</v>
      </c>
      <c r="F17" s="14">
        <v>9472</v>
      </c>
      <c r="G17" s="14">
        <v>21594</v>
      </c>
      <c r="H17" s="14">
        <v>8416637212</v>
      </c>
      <c r="I17" s="15">
        <v>0.82260718676679001</v>
      </c>
      <c r="J17" s="15">
        <v>0.70502005527509504</v>
      </c>
      <c r="K17" s="15">
        <v>10744.737121529601</v>
      </c>
      <c r="L17" s="14">
        <v>8844</v>
      </c>
      <c r="M17" s="14">
        <v>16914</v>
      </c>
      <c r="N17" s="14">
        <v>6923586259</v>
      </c>
      <c r="O17" s="9"/>
      <c r="P17" s="9"/>
      <c r="Q17" s="9"/>
      <c r="R17" s="19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3">
      <c r="A18" s="17" t="str">
        <f t="shared" si="0"/>
        <v>CML52</v>
      </c>
      <c r="B18" s="13" t="s">
        <v>110</v>
      </c>
      <c r="C18" s="14">
        <v>68054</v>
      </c>
      <c r="D18" s="14">
        <v>1184196595</v>
      </c>
      <c r="E18" s="15">
        <v>12801.4577835248</v>
      </c>
      <c r="F18" s="14">
        <v>7391</v>
      </c>
      <c r="G18" s="14">
        <v>25711</v>
      </c>
      <c r="H18" s="14">
        <v>871190408</v>
      </c>
      <c r="I18" s="15">
        <v>0.734833657626772</v>
      </c>
      <c r="J18" s="15">
        <v>8.6204756246785696E-2</v>
      </c>
      <c r="K18" s="15">
        <v>9406.9420460222791</v>
      </c>
      <c r="L18" s="14">
        <v>6002.5</v>
      </c>
      <c r="M18" s="14">
        <v>17944</v>
      </c>
      <c r="N18" s="14">
        <v>640180034</v>
      </c>
      <c r="O18" s="9"/>
      <c r="P18" s="9"/>
      <c r="Q18" s="9"/>
      <c r="R18" s="19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3">
      <c r="A19" s="17" t="str">
        <f t="shared" si="0"/>
        <v>CML52</v>
      </c>
      <c r="B19" s="13" t="s">
        <v>111</v>
      </c>
      <c r="C19" s="14">
        <v>24123</v>
      </c>
      <c r="D19" s="14">
        <v>374600059</v>
      </c>
      <c r="E19" s="15">
        <v>12610.2274592712</v>
      </c>
      <c r="F19" s="14">
        <v>8100</v>
      </c>
      <c r="G19" s="14">
        <v>23704</v>
      </c>
      <c r="H19" s="14">
        <v>304196517</v>
      </c>
      <c r="I19" s="15">
        <v>0.76931830550840896</v>
      </c>
      <c r="J19" s="15">
        <v>3.9693548625954603E-2</v>
      </c>
      <c r="K19" s="15">
        <v>9701.2788210421604</v>
      </c>
      <c r="L19" s="14">
        <v>6726</v>
      </c>
      <c r="M19" s="14">
        <v>17640</v>
      </c>
      <c r="N19" s="14">
        <v>234023949</v>
      </c>
      <c r="O19" s="9"/>
      <c r="P19" s="9"/>
      <c r="Q19" s="9"/>
      <c r="R19" s="19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3">
      <c r="A20" s="17" t="str">
        <f t="shared" si="0"/>
        <v>CML52</v>
      </c>
      <c r="B20" s="13" t="s">
        <v>112</v>
      </c>
      <c r="C20" s="14">
        <v>701245</v>
      </c>
      <c r="D20" s="14">
        <v>21117320609</v>
      </c>
      <c r="E20" s="15">
        <v>15730.999302668801</v>
      </c>
      <c r="F20" s="14">
        <v>11425</v>
      </c>
      <c r="G20" s="14">
        <v>26787</v>
      </c>
      <c r="H20" s="14">
        <v>11031284606</v>
      </c>
      <c r="I20" s="15">
        <v>0.77506901302769304</v>
      </c>
      <c r="J20" s="15">
        <v>0.74191845345532803</v>
      </c>
      <c r="K20" s="15">
        <v>12192.610103458799</v>
      </c>
      <c r="L20" s="14">
        <v>10406</v>
      </c>
      <c r="M20" s="14">
        <v>18733</v>
      </c>
      <c r="N20" s="14">
        <v>8550006872</v>
      </c>
      <c r="O20" s="9"/>
      <c r="P20" s="9"/>
      <c r="Q20" s="9"/>
      <c r="R20" s="19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3">
      <c r="A21" s="17" t="str">
        <f t="shared" si="0"/>
        <v>CML52</v>
      </c>
      <c r="B21" s="13" t="s">
        <v>113</v>
      </c>
      <c r="C21" s="14">
        <v>732508</v>
      </c>
      <c r="D21" s="14">
        <v>24095025151</v>
      </c>
      <c r="E21" s="15">
        <v>15659.992755027901</v>
      </c>
      <c r="F21" s="14">
        <v>11322</v>
      </c>
      <c r="G21" s="14">
        <v>26926</v>
      </c>
      <c r="H21" s="14">
        <v>11471069973</v>
      </c>
      <c r="I21" s="15">
        <v>0.769211267280969</v>
      </c>
      <c r="J21" s="15">
        <v>0.76624179502602097</v>
      </c>
      <c r="K21" s="15">
        <v>12045.8428727058</v>
      </c>
      <c r="L21" s="14">
        <v>10265</v>
      </c>
      <c r="M21" s="14">
        <v>18599</v>
      </c>
      <c r="N21" s="14">
        <v>8823676271</v>
      </c>
      <c r="O21" s="9"/>
      <c r="P21" s="9"/>
      <c r="Q21" s="9"/>
      <c r="R21" s="19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3">
      <c r="A22" s="17" t="str">
        <f t="shared" si="0"/>
        <v>CML52</v>
      </c>
      <c r="B22" s="13" t="s">
        <v>114</v>
      </c>
      <c r="C22" s="14">
        <v>744686</v>
      </c>
      <c r="D22" s="14">
        <v>23743352219</v>
      </c>
      <c r="E22" s="15">
        <v>14616.6001777931</v>
      </c>
      <c r="F22" s="14">
        <v>10544</v>
      </c>
      <c r="G22" s="14">
        <v>25042</v>
      </c>
      <c r="H22" s="14">
        <v>10884777520</v>
      </c>
      <c r="I22" s="15">
        <v>0.78878895156324702</v>
      </c>
      <c r="J22" s="15">
        <v>0.78036180043027104</v>
      </c>
      <c r="K22" s="15">
        <v>11529.4127296606</v>
      </c>
      <c r="L22" s="14">
        <v>9628</v>
      </c>
      <c r="M22" s="14">
        <v>18056</v>
      </c>
      <c r="N22" s="14">
        <v>8585792248</v>
      </c>
      <c r="O22" s="9"/>
      <c r="P22" s="9"/>
      <c r="Q22" s="9"/>
      <c r="R22" s="19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3">
      <c r="A23" s="17" t="str">
        <f t="shared" si="0"/>
        <v>CML52</v>
      </c>
      <c r="B23" s="13" t="s">
        <v>115</v>
      </c>
      <c r="C23" s="14">
        <v>733439</v>
      </c>
      <c r="D23" s="14">
        <v>23883316460</v>
      </c>
      <c r="E23" s="15">
        <v>14954.539409548701</v>
      </c>
      <c r="F23" s="14">
        <v>10735</v>
      </c>
      <c r="G23" s="14">
        <v>25723</v>
      </c>
      <c r="H23" s="14">
        <v>10968242430</v>
      </c>
      <c r="I23" s="15">
        <v>0.77650833233816496</v>
      </c>
      <c r="J23" s="15">
        <v>0.78249852769218997</v>
      </c>
      <c r="K23" s="15">
        <v>11612.324457794</v>
      </c>
      <c r="L23" s="14">
        <v>9686</v>
      </c>
      <c r="M23" s="14">
        <v>18201</v>
      </c>
      <c r="N23" s="14">
        <v>8516931638</v>
      </c>
      <c r="O23" s="9"/>
      <c r="P23" s="9"/>
      <c r="Q23" s="9"/>
      <c r="R23" s="19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3">
      <c r="A24" s="17" t="str">
        <f t="shared" si="0"/>
        <v>CML52</v>
      </c>
      <c r="B24" s="13" t="s">
        <v>116</v>
      </c>
      <c r="C24" s="14">
        <v>640959</v>
      </c>
      <c r="D24" s="14">
        <v>17714843046</v>
      </c>
      <c r="E24" s="15">
        <v>15368.883407519001</v>
      </c>
      <c r="F24" s="14">
        <v>11291</v>
      </c>
      <c r="G24" s="14">
        <v>25716</v>
      </c>
      <c r="H24" s="14">
        <v>9850824140</v>
      </c>
      <c r="I24" s="15">
        <v>0.78682444228468396</v>
      </c>
      <c r="J24" s="15">
        <v>0.715764236076602</v>
      </c>
      <c r="K24" s="15">
        <v>12092.6131156595</v>
      </c>
      <c r="L24" s="14">
        <v>10331</v>
      </c>
      <c r="M24" s="14">
        <v>18527</v>
      </c>
      <c r="N24" s="14">
        <v>7750869210</v>
      </c>
      <c r="O24" s="9"/>
      <c r="P24" s="9"/>
      <c r="Q24" s="9"/>
      <c r="R24" s="19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3">
      <c r="A25" s="20" t="s">
        <v>15</v>
      </c>
      <c r="B25" s="21" t="s">
        <v>117</v>
      </c>
      <c r="C25" s="22">
        <v>206597</v>
      </c>
      <c r="D25" s="22">
        <v>4525349058</v>
      </c>
      <c r="E25" s="23">
        <v>17907.2999607932</v>
      </c>
      <c r="F25" s="22">
        <v>14948</v>
      </c>
      <c r="G25" s="22">
        <v>27221</v>
      </c>
      <c r="H25" s="22">
        <v>3699594450</v>
      </c>
      <c r="I25" s="23">
        <v>0.79314679207608796</v>
      </c>
      <c r="J25" s="23">
        <v>0.33229750226387</v>
      </c>
      <c r="K25" s="23">
        <v>14203.117518647399</v>
      </c>
      <c r="L25" s="22">
        <v>13849</v>
      </c>
      <c r="M25" s="22">
        <v>19738</v>
      </c>
      <c r="N25" s="22">
        <v>2934321470</v>
      </c>
      <c r="O25" s="9"/>
      <c r="P25" s="9"/>
      <c r="Q25" s="9"/>
      <c r="R25" s="19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3">
      <c r="A26" s="20" t="s">
        <v>15</v>
      </c>
      <c r="B26" s="21" t="s">
        <v>118</v>
      </c>
      <c r="C26" s="22">
        <v>278244</v>
      </c>
      <c r="D26" s="22">
        <v>7165921509</v>
      </c>
      <c r="E26" s="23">
        <v>19887.348589727</v>
      </c>
      <c r="F26" s="22">
        <v>15948</v>
      </c>
      <c r="G26" s="22">
        <v>30969</v>
      </c>
      <c r="H26" s="22">
        <v>5533535421</v>
      </c>
      <c r="I26" s="23">
        <v>0.73842073523071095</v>
      </c>
      <c r="J26" s="23">
        <v>0.37293724064721601</v>
      </c>
      <c r="K26" s="23">
        <v>14685.2305674156</v>
      </c>
      <c r="L26" s="22">
        <v>14511</v>
      </c>
      <c r="M26" s="22">
        <v>20242</v>
      </c>
      <c r="N26" s="22">
        <v>4086077294</v>
      </c>
      <c r="O26" s="9"/>
      <c r="P26" s="9"/>
      <c r="Q26" s="9"/>
      <c r="R26" s="19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3">
      <c r="A27" s="20" t="s">
        <v>15</v>
      </c>
      <c r="B27" s="21" t="s">
        <v>119</v>
      </c>
      <c r="C27" s="22">
        <v>429186</v>
      </c>
      <c r="D27" s="22">
        <v>9779203656</v>
      </c>
      <c r="E27" s="23">
        <v>14650.686772168699</v>
      </c>
      <c r="F27" s="22">
        <v>11373</v>
      </c>
      <c r="G27" s="22">
        <v>23481</v>
      </c>
      <c r="H27" s="22">
        <v>6287869653</v>
      </c>
      <c r="I27" s="23">
        <v>0.82024157061514102</v>
      </c>
      <c r="J27" s="23">
        <v>0.53566627850812298</v>
      </c>
      <c r="K27" s="23">
        <v>12017.102328594099</v>
      </c>
      <c r="L27" s="22">
        <v>10571</v>
      </c>
      <c r="M27" s="22">
        <v>18003</v>
      </c>
      <c r="N27" s="22">
        <v>5157572080</v>
      </c>
      <c r="O27" s="9"/>
      <c r="P27" s="9"/>
      <c r="Q27" s="9"/>
      <c r="R27" s="18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3">
      <c r="A28" s="20" t="s">
        <v>15</v>
      </c>
      <c r="B28" s="21" t="s">
        <v>120</v>
      </c>
      <c r="C28" s="22">
        <v>361695</v>
      </c>
      <c r="D28" s="22">
        <v>9526338142</v>
      </c>
      <c r="E28" s="23">
        <v>18701.565352023099</v>
      </c>
      <c r="F28" s="22">
        <v>14928</v>
      </c>
      <c r="G28" s="22">
        <v>29628</v>
      </c>
      <c r="H28" s="22">
        <v>6764262680</v>
      </c>
      <c r="I28" s="23">
        <v>0.74722204963217098</v>
      </c>
      <c r="J28" s="23">
        <v>0.48125449893356098</v>
      </c>
      <c r="K28" s="23">
        <v>13974.2219936687</v>
      </c>
      <c r="L28" s="22">
        <v>13516</v>
      </c>
      <c r="M28" s="22">
        <v>19694</v>
      </c>
      <c r="N28" s="22">
        <v>5054406224</v>
      </c>
      <c r="O28" s="9"/>
      <c r="P28" s="9"/>
      <c r="Q28" s="9"/>
      <c r="R28" s="18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8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8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8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8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8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8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8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8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8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8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8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8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8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8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8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8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8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8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8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8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18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18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18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18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18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18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18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18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18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18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18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18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18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18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18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18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8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18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18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18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18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18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18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18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18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18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18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18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18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18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18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18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18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18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18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18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8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8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18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18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8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18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18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18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18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18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18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18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18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18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18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18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18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18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18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18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18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18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18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18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8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18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18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18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18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18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18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18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18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18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8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8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8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8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8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18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18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18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18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18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18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18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18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18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18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18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18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18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18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18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18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18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18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18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18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18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18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18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18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8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8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18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18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18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18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18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18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18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18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18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18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18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18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18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18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18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18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18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18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18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18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18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18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18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18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18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18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18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18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18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18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18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18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18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18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18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18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18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18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18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18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18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18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18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18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18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18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18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18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18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18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18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18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18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18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18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18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18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18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18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18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18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18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18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18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18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18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18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18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18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18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18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18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18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18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18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18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18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18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18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18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18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18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18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18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18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18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18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18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18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18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18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18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18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18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18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18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18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18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18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18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18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18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18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18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18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18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18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18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18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18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18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18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18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18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18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18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18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18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18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18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18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18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18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18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18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18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18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18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18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18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18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18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18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18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18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18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18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18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18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18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18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18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18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18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18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18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18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18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18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18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18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18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18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18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18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18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18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18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18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18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18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18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18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18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18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18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18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18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18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18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18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18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18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18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18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18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18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18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18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18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18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18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18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18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18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18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18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18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18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18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18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18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18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18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18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18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18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18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18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18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18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18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18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18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18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18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18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18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18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18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18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18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18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18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18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18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18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18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18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18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18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18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18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18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18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18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18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18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18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18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18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18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18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18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18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18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18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18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18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18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18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18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18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18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18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18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18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18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18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18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18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18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18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18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18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18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18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18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18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18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18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18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18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18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18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18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18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18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18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18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18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18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18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18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18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18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18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18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18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18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18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18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18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18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18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18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18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18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18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18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18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18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18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18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18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18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18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18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18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18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18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18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18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18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18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18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18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18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18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18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18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18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18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18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18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18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18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18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18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18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18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18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18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18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18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18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18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18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18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18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18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18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18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18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18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18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18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18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18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18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18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18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18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18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18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18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18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18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18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18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18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18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18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18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18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18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18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18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18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18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18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18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18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18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18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18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18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18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18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18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18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18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18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18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18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18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18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18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18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18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18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18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18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18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18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18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18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18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18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18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18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18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18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18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18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18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18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18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18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18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18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18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18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18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18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18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18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18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18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18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18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18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18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18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18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18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18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18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18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18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18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18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18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18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18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18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18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18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18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18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18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18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18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18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18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18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18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18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18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18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18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18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18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18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18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18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18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18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18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18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18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18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18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18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18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18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18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18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18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18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18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18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18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18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18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18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18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18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18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18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18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18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18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18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18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18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18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18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18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18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18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18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18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18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18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18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18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18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18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18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18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18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18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18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18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18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18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18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18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18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18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18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18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18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18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18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18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18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18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18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18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18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18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18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18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18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18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18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18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18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18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18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18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18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18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18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18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18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18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18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18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18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18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18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18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18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18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18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18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18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18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18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18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18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18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18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18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18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18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18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18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18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18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18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18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18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18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18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18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18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18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18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18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18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18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18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18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18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18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18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18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18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18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18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18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18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18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18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18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18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18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18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18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18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18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18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18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18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18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18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18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18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18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18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18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18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18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18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18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18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18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18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18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18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18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18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18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18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18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18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18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18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18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18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18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18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18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18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18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18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18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18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18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18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18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18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18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18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18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18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18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18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18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18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18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18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18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18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18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18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18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18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18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18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18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18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18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18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18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18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18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18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18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18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18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18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18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18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18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18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18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18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18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18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18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18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18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18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18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18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18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18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18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18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18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18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18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18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18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18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18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18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18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18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18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18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18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18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18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18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18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18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18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18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18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18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18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18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18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18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18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18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18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18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18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18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18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18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18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18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18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18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18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18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18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18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18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18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18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18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18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18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18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18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18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18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18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18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18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18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18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18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18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18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18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18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18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18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18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18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18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18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18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18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18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18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18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18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18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18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18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18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18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18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18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18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18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18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18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18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18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18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18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18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18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18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18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18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18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18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18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18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18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18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18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18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18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18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18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18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18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18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18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18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18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18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18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18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18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18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18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18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18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18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18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18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18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18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18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18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18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18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18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18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18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18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18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18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18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18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18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18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18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18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18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18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18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18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18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18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18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18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18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18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18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18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18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18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18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18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18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18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18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18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18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18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18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18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18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18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18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18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18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18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18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18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18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18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18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18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18"/>
      <c r="S1000" s="9"/>
      <c r="T1000" s="9"/>
      <c r="U1000" s="9"/>
      <c r="V1000" s="9"/>
      <c r="W1000" s="9"/>
      <c r="X1000" s="9"/>
      <c r="Y1000" s="9"/>
      <c r="Z1000" s="9"/>
    </row>
  </sheetData>
  <mergeCells count="11">
    <mergeCell ref="P2:Q2"/>
    <mergeCell ref="P3:Q3"/>
    <mergeCell ref="P4:P8"/>
    <mergeCell ref="P9:P13"/>
    <mergeCell ref="B1:B2"/>
    <mergeCell ref="C1:D1"/>
    <mergeCell ref="E1:H1"/>
    <mergeCell ref="I1:I2"/>
    <mergeCell ref="J1:J2"/>
    <mergeCell ref="K1:N1"/>
    <mergeCell ref="P1:R1"/>
  </mergeCells>
  <hyperlinks>
    <hyperlink ref="A1" location="INDEX!A1" display="INDEX" xr:uid="{00000000-0004-0000-0400-000000000000}"/>
  </hyperlink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Z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8" customWidth="1"/>
    <col min="16" max="16" width="8.69921875" customWidth="1"/>
    <col min="17" max="17" width="15.59765625" customWidth="1"/>
    <col min="18" max="18" width="9.19921875" customWidth="1"/>
    <col min="19" max="26" width="8" customWidth="1"/>
  </cols>
  <sheetData>
    <row r="1" spans="1:26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8">
        <v>2.3092000000000001</v>
      </c>
      <c r="P1" s="50" t="s">
        <v>58</v>
      </c>
      <c r="Q1" s="49"/>
      <c r="R1" s="40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O2" s="9"/>
      <c r="P2" s="39" t="s">
        <v>64</v>
      </c>
      <c r="Q2" s="40"/>
      <c r="R2" s="12">
        <f>(COUNTA(A3:A29))</f>
        <v>23</v>
      </c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3">
      <c r="A3" s="13" t="s">
        <v>5</v>
      </c>
      <c r="B3" s="13" t="s">
        <v>121</v>
      </c>
      <c r="C3" s="14">
        <v>523814</v>
      </c>
      <c r="D3" s="14">
        <v>18000790493</v>
      </c>
      <c r="E3" s="15">
        <v>16727.914248187299</v>
      </c>
      <c r="F3" s="14">
        <v>13043</v>
      </c>
      <c r="G3" s="14">
        <v>27204</v>
      </c>
      <c r="H3" s="14">
        <v>8762315674</v>
      </c>
      <c r="I3" s="15">
        <v>0.839325223333651</v>
      </c>
      <c r="J3" s="15">
        <v>0.65835884751318396</v>
      </c>
      <c r="K3" s="15">
        <v>14040.160362266</v>
      </c>
      <c r="L3" s="14">
        <v>12237</v>
      </c>
      <c r="M3" s="14">
        <v>21808</v>
      </c>
      <c r="N3" s="14">
        <v>7354432560</v>
      </c>
      <c r="O3" s="9"/>
      <c r="P3" s="39" t="s">
        <v>66</v>
      </c>
      <c r="Q3" s="40"/>
      <c r="R3" s="16"/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3">
      <c r="A4" s="17" t="str">
        <f t="shared" ref="A4:A25" si="0">A3</f>
        <v>CML103</v>
      </c>
      <c r="B4" s="13" t="s">
        <v>122</v>
      </c>
      <c r="C4" s="14">
        <v>620330</v>
      </c>
      <c r="D4" s="14">
        <v>21640680465</v>
      </c>
      <c r="E4" s="15">
        <v>16685.562394209501</v>
      </c>
      <c r="F4" s="14">
        <v>12751</v>
      </c>
      <c r="G4" s="14">
        <v>27755</v>
      </c>
      <c r="H4" s="14">
        <v>10350554920</v>
      </c>
      <c r="I4" s="15">
        <v>0.825729349591239</v>
      </c>
      <c r="J4" s="15">
        <v>0.71323039918505005</v>
      </c>
      <c r="K4" s="15">
        <v>13777.7585833347</v>
      </c>
      <c r="L4" s="14">
        <v>11883</v>
      </c>
      <c r="M4" s="14">
        <v>21591</v>
      </c>
      <c r="N4" s="14">
        <v>8546756982</v>
      </c>
      <c r="O4" s="9"/>
      <c r="P4" s="41" t="s">
        <v>68</v>
      </c>
      <c r="Q4" s="17" t="s">
        <v>69</v>
      </c>
      <c r="R4" s="16">
        <f>AVERAGE(E3:E27)</f>
        <v>13720.995276291991</v>
      </c>
      <c r="S4" s="9"/>
      <c r="T4" s="9"/>
      <c r="U4" s="9"/>
      <c r="V4" s="9"/>
      <c r="W4" s="9"/>
      <c r="X4" s="9"/>
      <c r="Y4" s="9"/>
      <c r="Z4" s="9"/>
    </row>
    <row r="5" spans="1:26" ht="14.25" customHeight="1" x14ac:dyDescent="0.3">
      <c r="A5" s="17" t="str">
        <f t="shared" si="0"/>
        <v>CML103</v>
      </c>
      <c r="B5" s="13" t="s">
        <v>123</v>
      </c>
      <c r="C5" s="14">
        <v>567231</v>
      </c>
      <c r="D5" s="14">
        <v>19721218189</v>
      </c>
      <c r="E5" s="15">
        <v>17761.581671312</v>
      </c>
      <c r="F5" s="14">
        <v>13820</v>
      </c>
      <c r="G5" s="14">
        <v>29464</v>
      </c>
      <c r="H5" s="14">
        <v>10074919733</v>
      </c>
      <c r="I5" s="15">
        <v>0.81341668183789595</v>
      </c>
      <c r="J5" s="15">
        <v>0.68168036081898098</v>
      </c>
      <c r="K5" s="15">
        <v>14447.566827271399</v>
      </c>
      <c r="L5" s="14">
        <v>12685</v>
      </c>
      <c r="M5" s="14">
        <v>22463</v>
      </c>
      <c r="N5" s="14">
        <v>8195107779</v>
      </c>
      <c r="O5" s="9"/>
      <c r="P5" s="42"/>
      <c r="Q5" s="17" t="s">
        <v>71</v>
      </c>
      <c r="R5" s="16">
        <f>AVERAGE(G3:G28)</f>
        <v>23283.652173913044</v>
      </c>
      <c r="S5" s="9"/>
      <c r="T5" s="9"/>
      <c r="U5" s="9"/>
      <c r="V5" s="9"/>
      <c r="W5" s="9"/>
      <c r="X5" s="9"/>
      <c r="Y5" s="9"/>
      <c r="Z5" s="9"/>
    </row>
    <row r="6" spans="1:26" ht="14.25" customHeight="1" x14ac:dyDescent="0.3">
      <c r="A6" s="17" t="str">
        <f t="shared" si="0"/>
        <v>CML103</v>
      </c>
      <c r="B6" s="13" t="s">
        <v>124</v>
      </c>
      <c r="C6" s="14">
        <v>589220</v>
      </c>
      <c r="D6" s="14">
        <v>21277046470</v>
      </c>
      <c r="E6" s="15">
        <v>16710.285681069901</v>
      </c>
      <c r="F6" s="14">
        <v>12732.5</v>
      </c>
      <c r="G6" s="14">
        <v>27978</v>
      </c>
      <c r="H6" s="14">
        <v>9846034529</v>
      </c>
      <c r="I6" s="15">
        <v>0.82166935939251395</v>
      </c>
      <c r="J6" s="15">
        <v>0.69045685552809599</v>
      </c>
      <c r="K6" s="15">
        <v>13730.329730830599</v>
      </c>
      <c r="L6" s="14">
        <v>11688</v>
      </c>
      <c r="M6" s="14">
        <v>21753</v>
      </c>
      <c r="N6" s="14">
        <v>8090184884</v>
      </c>
      <c r="O6" s="9"/>
      <c r="P6" s="42"/>
      <c r="Q6" s="17" t="s">
        <v>73</v>
      </c>
      <c r="R6" s="16">
        <f>(SUM(H3:H28)/1000000000)</f>
        <v>196.588252356</v>
      </c>
      <c r="S6" s="9"/>
      <c r="T6" s="9"/>
      <c r="U6" s="9"/>
      <c r="V6" s="9"/>
      <c r="W6" s="9"/>
      <c r="X6" s="9"/>
      <c r="Y6" s="9"/>
      <c r="Z6" s="9"/>
    </row>
    <row r="7" spans="1:26" ht="14.25" customHeight="1" x14ac:dyDescent="0.3">
      <c r="A7" s="17" t="str">
        <f t="shared" si="0"/>
        <v>CML103</v>
      </c>
      <c r="B7" s="13" t="s">
        <v>125</v>
      </c>
      <c r="C7" s="14">
        <v>564558</v>
      </c>
      <c r="D7" s="14">
        <v>19607775993</v>
      </c>
      <c r="E7" s="15">
        <v>17316.7104921018</v>
      </c>
      <c r="F7" s="14">
        <v>13354</v>
      </c>
      <c r="G7" s="14">
        <v>28882</v>
      </c>
      <c r="H7" s="14">
        <v>9776287442</v>
      </c>
      <c r="I7" s="15">
        <v>0.81582973642276002</v>
      </c>
      <c r="J7" s="15">
        <v>0.69028937821648495</v>
      </c>
      <c r="K7" s="15">
        <v>14127.4873564806</v>
      </c>
      <c r="L7" s="14">
        <v>12285</v>
      </c>
      <c r="M7" s="14">
        <v>22140</v>
      </c>
      <c r="N7" s="14">
        <v>7975786007</v>
      </c>
      <c r="O7" s="9"/>
      <c r="P7" s="42"/>
      <c r="Q7" s="17" t="s">
        <v>75</v>
      </c>
      <c r="R7" s="16">
        <f>(AVERAGE(H3:H28)/1000000000)</f>
        <v>8.5473153198260867</v>
      </c>
      <c r="S7" s="9"/>
      <c r="T7" s="9"/>
      <c r="U7" s="9"/>
      <c r="V7" s="9"/>
      <c r="W7" s="9"/>
      <c r="X7" s="9"/>
      <c r="Y7" s="9"/>
      <c r="Z7" s="9"/>
    </row>
    <row r="8" spans="1:26" ht="14.25" customHeight="1" x14ac:dyDescent="0.3">
      <c r="A8" s="17" t="str">
        <f t="shared" si="0"/>
        <v>CML103</v>
      </c>
      <c r="B8" s="13" t="s">
        <v>126</v>
      </c>
      <c r="C8" s="14">
        <v>559717</v>
      </c>
      <c r="D8" s="14">
        <v>19801056296</v>
      </c>
      <c r="E8" s="15">
        <v>17466.305018429</v>
      </c>
      <c r="F8" s="14">
        <v>13648</v>
      </c>
      <c r="G8" s="14">
        <v>28792</v>
      </c>
      <c r="H8" s="14">
        <v>9776187846</v>
      </c>
      <c r="I8" s="15">
        <v>0.81999162580329998</v>
      </c>
      <c r="J8" s="15">
        <v>0.67918413011981504</v>
      </c>
      <c r="K8" s="15">
        <v>14322.223848837901</v>
      </c>
      <c r="L8" s="14">
        <v>12521</v>
      </c>
      <c r="M8" s="14">
        <v>22195</v>
      </c>
      <c r="N8" s="14">
        <v>8016392166</v>
      </c>
      <c r="O8" s="9"/>
      <c r="P8" s="43"/>
      <c r="Q8" s="17" t="s">
        <v>77</v>
      </c>
      <c r="R8" s="16">
        <f>(SUM(H3:H29)/(O1*1000000000))</f>
        <v>85.132622707431139</v>
      </c>
      <c r="S8" s="9"/>
      <c r="T8" s="9"/>
      <c r="U8" s="9"/>
      <c r="V8" s="9"/>
      <c r="W8" s="9"/>
      <c r="X8" s="9"/>
      <c r="Y8" s="9"/>
      <c r="Z8" s="9"/>
    </row>
    <row r="9" spans="1:26" ht="14.25" customHeight="1" x14ac:dyDescent="0.3">
      <c r="A9" s="17" t="str">
        <f t="shared" si="0"/>
        <v>CML103</v>
      </c>
      <c r="B9" s="13" t="s">
        <v>127</v>
      </c>
      <c r="C9" s="14">
        <v>541269</v>
      </c>
      <c r="D9" s="14">
        <v>18554289360</v>
      </c>
      <c r="E9" s="15">
        <v>17672.640581670101</v>
      </c>
      <c r="F9" s="14">
        <v>13944</v>
      </c>
      <c r="G9" s="14">
        <v>28993</v>
      </c>
      <c r="H9" s="14">
        <v>9565652495</v>
      </c>
      <c r="I9" s="15">
        <v>0.82284221490527798</v>
      </c>
      <c r="J9" s="15">
        <v>0.669045273461497</v>
      </c>
      <c r="K9" s="15">
        <v>14541.794719446299</v>
      </c>
      <c r="L9" s="14">
        <v>12814</v>
      </c>
      <c r="M9" s="14">
        <v>22455</v>
      </c>
      <c r="N9" s="14">
        <v>7871022686</v>
      </c>
      <c r="O9" s="9"/>
      <c r="P9" s="41" t="s">
        <v>79</v>
      </c>
      <c r="Q9" s="17" t="s">
        <v>69</v>
      </c>
      <c r="R9" s="16">
        <f>AVERAGE(K3:K28)</f>
        <v>11583.02766874165</v>
      </c>
      <c r="S9" s="9"/>
      <c r="T9" s="9"/>
      <c r="U9" s="9"/>
      <c r="V9" s="9"/>
      <c r="W9" s="9"/>
      <c r="X9" s="9"/>
      <c r="Y9" s="9"/>
      <c r="Z9" s="9"/>
    </row>
    <row r="10" spans="1:26" ht="14.25" customHeight="1" x14ac:dyDescent="0.3">
      <c r="A10" s="17" t="str">
        <f t="shared" si="0"/>
        <v>CML103</v>
      </c>
      <c r="B10" s="13" t="s">
        <v>128</v>
      </c>
      <c r="C10" s="14">
        <v>451979</v>
      </c>
      <c r="D10" s="14">
        <v>14118195738</v>
      </c>
      <c r="E10" s="15">
        <v>17388.883463612201</v>
      </c>
      <c r="F10" s="14">
        <v>13803</v>
      </c>
      <c r="G10" s="14">
        <v>28502</v>
      </c>
      <c r="H10" s="14">
        <v>7859410159</v>
      </c>
      <c r="I10" s="15">
        <v>0.82855210432592497</v>
      </c>
      <c r="J10" s="15">
        <v>0.61113176856500395</v>
      </c>
      <c r="K10" s="15">
        <v>14407.595985654199</v>
      </c>
      <c r="L10" s="14">
        <v>12713</v>
      </c>
      <c r="M10" s="14">
        <v>22349</v>
      </c>
      <c r="N10" s="14">
        <v>6511930826</v>
      </c>
      <c r="O10" s="9"/>
      <c r="P10" s="42"/>
      <c r="Q10" s="17" t="s">
        <v>71</v>
      </c>
      <c r="R10" s="16">
        <f>AVERAGE(M3:M26)</f>
        <v>18756.782608695652</v>
      </c>
      <c r="S10" s="9"/>
      <c r="T10" s="9"/>
      <c r="U10" s="9"/>
      <c r="V10" s="9"/>
      <c r="W10" s="9"/>
      <c r="X10" s="9"/>
      <c r="Y10" s="9"/>
      <c r="Z10" s="9"/>
    </row>
    <row r="11" spans="1:26" ht="14.25" customHeight="1" x14ac:dyDescent="0.3">
      <c r="A11" s="17" t="str">
        <f t="shared" si="0"/>
        <v>CML103</v>
      </c>
      <c r="B11" s="13" t="s">
        <v>129</v>
      </c>
      <c r="C11" s="14">
        <v>48162</v>
      </c>
      <c r="D11" s="14">
        <v>1176098641</v>
      </c>
      <c r="E11" s="15">
        <v>19641.5145135169</v>
      </c>
      <c r="F11" s="14">
        <v>17205.5</v>
      </c>
      <c r="G11" s="14">
        <v>28824</v>
      </c>
      <c r="H11" s="14">
        <v>945974622</v>
      </c>
      <c r="I11" s="15">
        <v>0.85016324782547903</v>
      </c>
      <c r="J11" s="15">
        <v>0.108399241957047</v>
      </c>
      <c r="K11" s="15">
        <v>16698.493771022801</v>
      </c>
      <c r="L11" s="14">
        <v>16265</v>
      </c>
      <c r="M11" s="14">
        <v>23291</v>
      </c>
      <c r="N11" s="14">
        <v>804232857</v>
      </c>
      <c r="O11" s="9"/>
      <c r="P11" s="42"/>
      <c r="Q11" s="17" t="s">
        <v>73</v>
      </c>
      <c r="R11" s="16">
        <f>(SUM(N3:N29)/1000000000)</f>
        <v>166.73391842800001</v>
      </c>
      <c r="S11" s="9"/>
      <c r="T11" s="9"/>
      <c r="U11" s="9"/>
      <c r="V11" s="9"/>
      <c r="W11" s="9"/>
      <c r="X11" s="9"/>
      <c r="Y11" s="9"/>
      <c r="Z11" s="9"/>
    </row>
    <row r="12" spans="1:26" ht="14.25" customHeight="1" x14ac:dyDescent="0.3">
      <c r="A12" s="17" t="str">
        <f t="shared" si="0"/>
        <v>CML103</v>
      </c>
      <c r="B12" s="13" t="s">
        <v>130</v>
      </c>
      <c r="C12" s="14">
        <v>775654</v>
      </c>
      <c r="D12" s="14">
        <v>35545862394</v>
      </c>
      <c r="E12" s="15">
        <v>10211.4117016092</v>
      </c>
      <c r="F12" s="14">
        <v>6635</v>
      </c>
      <c r="G12" s="14">
        <v>18774</v>
      </c>
      <c r="H12" s="14">
        <v>7920522332</v>
      </c>
      <c r="I12" s="15">
        <v>0.88544334338479302</v>
      </c>
      <c r="J12" s="15">
        <v>0.79813999816839798</v>
      </c>
      <c r="K12" s="15">
        <v>9041.6265177514706</v>
      </c>
      <c r="L12" s="14">
        <v>6364</v>
      </c>
      <c r="M12" s="14">
        <v>15991</v>
      </c>
      <c r="N12" s="14">
        <v>7013173775</v>
      </c>
      <c r="O12" s="9"/>
      <c r="P12" s="42"/>
      <c r="Q12" s="17" t="s">
        <v>75</v>
      </c>
      <c r="R12" s="16">
        <f>(AVERAGE(N3:N28)/1000000000)</f>
        <v>7.249300801217391</v>
      </c>
      <c r="S12" s="9"/>
      <c r="T12" s="9"/>
      <c r="U12" s="9"/>
      <c r="V12" s="9"/>
      <c r="W12" s="9"/>
      <c r="X12" s="9"/>
      <c r="Y12" s="9"/>
      <c r="Z12" s="9"/>
    </row>
    <row r="13" spans="1:26" ht="14.25" customHeight="1" x14ac:dyDescent="0.3">
      <c r="A13" s="17" t="str">
        <f t="shared" si="0"/>
        <v>CML103</v>
      </c>
      <c r="B13" s="13" t="s">
        <v>131</v>
      </c>
      <c r="C13" s="14">
        <v>760225</v>
      </c>
      <c r="D13" s="14">
        <v>32877422294</v>
      </c>
      <c r="E13" s="15">
        <v>10965.780412377901</v>
      </c>
      <c r="F13" s="14">
        <v>7252</v>
      </c>
      <c r="G13" s="14">
        <v>20073</v>
      </c>
      <c r="H13" s="14">
        <v>8336460414</v>
      </c>
      <c r="I13" s="15">
        <v>0.87754415503663696</v>
      </c>
      <c r="J13" s="15">
        <v>0.79915755879165296</v>
      </c>
      <c r="K13" s="15">
        <v>9622.9565062974798</v>
      </c>
      <c r="L13" s="14">
        <v>6931</v>
      </c>
      <c r="M13" s="14">
        <v>16946</v>
      </c>
      <c r="N13" s="14">
        <v>7315612110</v>
      </c>
      <c r="O13" s="9"/>
      <c r="P13" s="43"/>
      <c r="Q13" s="17" t="s">
        <v>77</v>
      </c>
      <c r="R13" s="16">
        <f>(SUM(N3:N28)/(O1*1000000000))</f>
        <v>72.204191247185179</v>
      </c>
      <c r="S13" s="9"/>
      <c r="T13" s="9"/>
      <c r="U13" s="9"/>
      <c r="V13" s="9"/>
      <c r="W13" s="9"/>
      <c r="X13" s="9"/>
      <c r="Y13" s="9"/>
      <c r="Z13" s="9"/>
    </row>
    <row r="14" spans="1:26" ht="14.25" customHeight="1" x14ac:dyDescent="0.3">
      <c r="A14" s="17" t="str">
        <f t="shared" si="0"/>
        <v>CML103</v>
      </c>
      <c r="B14" s="13" t="s">
        <v>132</v>
      </c>
      <c r="C14" s="14">
        <v>832828</v>
      </c>
      <c r="D14" s="14">
        <v>41571575399</v>
      </c>
      <c r="E14" s="15">
        <v>10465.4191393661</v>
      </c>
      <c r="F14" s="14">
        <v>7037</v>
      </c>
      <c r="G14" s="14">
        <v>18490</v>
      </c>
      <c r="H14" s="14">
        <v>8715894091</v>
      </c>
      <c r="I14" s="15">
        <v>0.87808091494626195</v>
      </c>
      <c r="J14" s="15">
        <v>0.85758828908238705</v>
      </c>
      <c r="K14" s="15">
        <v>9189.4848131907202</v>
      </c>
      <c r="L14" s="14">
        <v>6722</v>
      </c>
      <c r="M14" s="14">
        <v>15600</v>
      </c>
      <c r="N14" s="14">
        <v>7653260258</v>
      </c>
      <c r="O14" s="9"/>
      <c r="P14" s="9"/>
      <c r="Q14" s="9"/>
      <c r="R14" s="18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3">
      <c r="A15" s="17" t="str">
        <f t="shared" si="0"/>
        <v>CML103</v>
      </c>
      <c r="B15" s="13" t="s">
        <v>133</v>
      </c>
      <c r="C15" s="14">
        <v>760011</v>
      </c>
      <c r="D15" s="14">
        <v>33124382182</v>
      </c>
      <c r="E15" s="15">
        <v>10692.3361056616</v>
      </c>
      <c r="F15" s="14">
        <v>7226</v>
      </c>
      <c r="G15" s="14">
        <v>19068</v>
      </c>
      <c r="H15" s="14">
        <v>8126293056</v>
      </c>
      <c r="I15" s="15">
        <v>0.88811386142065296</v>
      </c>
      <c r="J15" s="15">
        <v>0.79242845569398501</v>
      </c>
      <c r="K15" s="15">
        <v>9496.0119064066203</v>
      </c>
      <c r="L15" s="14">
        <v>6913</v>
      </c>
      <c r="M15" s="14">
        <v>16354</v>
      </c>
      <c r="N15" s="14">
        <v>7217073505</v>
      </c>
      <c r="O15" s="9"/>
      <c r="P15" s="9"/>
      <c r="Q15" s="9"/>
      <c r="R15" s="18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3">
      <c r="A16" s="17" t="str">
        <f t="shared" si="0"/>
        <v>CML103</v>
      </c>
      <c r="B16" s="13" t="s">
        <v>134</v>
      </c>
      <c r="C16" s="14">
        <v>789999</v>
      </c>
      <c r="D16" s="14">
        <v>35735535791</v>
      </c>
      <c r="E16" s="15">
        <v>11210.2616307109</v>
      </c>
      <c r="F16" s="14">
        <v>7463</v>
      </c>
      <c r="G16" s="14">
        <v>20229</v>
      </c>
      <c r="H16" s="14">
        <v>8856095478</v>
      </c>
      <c r="I16" s="15">
        <v>0.87092213370556903</v>
      </c>
      <c r="J16" s="15">
        <v>0.82389056216522905</v>
      </c>
      <c r="K16" s="15">
        <v>9763.2649788164308</v>
      </c>
      <c r="L16" s="14">
        <v>7117</v>
      </c>
      <c r="M16" s="14">
        <v>16927</v>
      </c>
      <c r="N16" s="14">
        <v>7712969570</v>
      </c>
      <c r="O16" s="9"/>
      <c r="P16" s="9"/>
      <c r="Q16" s="9"/>
      <c r="R16" s="18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3">
      <c r="A17" s="17" t="str">
        <f t="shared" si="0"/>
        <v>CML103</v>
      </c>
      <c r="B17" s="13" t="s">
        <v>135</v>
      </c>
      <c r="C17" s="14">
        <v>776644</v>
      </c>
      <c r="D17" s="14">
        <v>33586250020</v>
      </c>
      <c r="E17" s="15">
        <v>10424.0917460252</v>
      </c>
      <c r="F17" s="14">
        <v>7034</v>
      </c>
      <c r="G17" s="14">
        <v>18665</v>
      </c>
      <c r="H17" s="14">
        <v>8095808310</v>
      </c>
      <c r="I17" s="15">
        <v>0.89051145505691898</v>
      </c>
      <c r="J17" s="15">
        <v>0.81346722067845101</v>
      </c>
      <c r="K17" s="15">
        <v>9282.7731083997296</v>
      </c>
      <c r="L17" s="14">
        <v>6732</v>
      </c>
      <c r="M17" s="14">
        <v>16066</v>
      </c>
      <c r="N17" s="14">
        <v>7209410038</v>
      </c>
      <c r="O17" s="9"/>
      <c r="P17" s="9"/>
      <c r="Q17" s="9"/>
      <c r="R17" s="18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3">
      <c r="A18" s="17" t="str">
        <f t="shared" si="0"/>
        <v>CML103</v>
      </c>
      <c r="B18" s="13" t="s">
        <v>136</v>
      </c>
      <c r="C18" s="14">
        <v>680259</v>
      </c>
      <c r="D18" s="14">
        <v>34007686621</v>
      </c>
      <c r="E18" s="15">
        <v>13919.282464473101</v>
      </c>
      <c r="F18" s="14">
        <v>9913</v>
      </c>
      <c r="G18" s="14">
        <v>24035</v>
      </c>
      <c r="H18" s="14">
        <v>9468717170</v>
      </c>
      <c r="I18" s="15">
        <v>0.82903197910176896</v>
      </c>
      <c r="J18" s="15">
        <v>0.75738503264422696</v>
      </c>
      <c r="K18" s="15">
        <v>11539.530289198699</v>
      </c>
      <c r="L18" s="14">
        <v>9071</v>
      </c>
      <c r="M18" s="14">
        <v>19003</v>
      </c>
      <c r="N18" s="14">
        <v>7849869335</v>
      </c>
      <c r="O18" s="9"/>
      <c r="P18" s="9"/>
      <c r="Q18" s="9"/>
      <c r="R18" s="18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3">
      <c r="A19" s="17" t="str">
        <f t="shared" si="0"/>
        <v>CML103</v>
      </c>
      <c r="B19" s="13" t="s">
        <v>137</v>
      </c>
      <c r="C19" s="14">
        <v>721471</v>
      </c>
      <c r="D19" s="14">
        <v>36248235849</v>
      </c>
      <c r="E19" s="15">
        <v>14097.679708539899</v>
      </c>
      <c r="F19" s="14">
        <v>9907</v>
      </c>
      <c r="G19" s="14">
        <v>24633</v>
      </c>
      <c r="H19" s="14">
        <v>10171067077</v>
      </c>
      <c r="I19" s="15">
        <v>0.81889575203319598</v>
      </c>
      <c r="J19" s="15">
        <v>0.77396601921958796</v>
      </c>
      <c r="K19" s="15">
        <v>11544.5300268479</v>
      </c>
      <c r="L19" s="14">
        <v>9027</v>
      </c>
      <c r="M19" s="14">
        <v>19180</v>
      </c>
      <c r="N19" s="14">
        <v>8329043623</v>
      </c>
      <c r="O19" s="9"/>
      <c r="P19" s="9"/>
      <c r="Q19" s="9"/>
      <c r="R19" s="19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3">
      <c r="A20" s="17" t="str">
        <f t="shared" si="0"/>
        <v>CML103</v>
      </c>
      <c r="B20" s="13" t="s">
        <v>138</v>
      </c>
      <c r="C20" s="14">
        <v>715328</v>
      </c>
      <c r="D20" s="14">
        <v>31563876872</v>
      </c>
      <c r="E20" s="15">
        <v>12598.2090215957</v>
      </c>
      <c r="F20" s="14">
        <v>8915</v>
      </c>
      <c r="G20" s="14">
        <v>22042</v>
      </c>
      <c r="H20" s="14">
        <v>9011851663</v>
      </c>
      <c r="I20" s="15">
        <v>0.84965367888124299</v>
      </c>
      <c r="J20" s="15">
        <v>0.76595289033371705</v>
      </c>
      <c r="K20" s="15">
        <v>10704.114642513599</v>
      </c>
      <c r="L20" s="14">
        <v>8236</v>
      </c>
      <c r="M20" s="14">
        <v>18027</v>
      </c>
      <c r="N20" s="14">
        <v>7656952919</v>
      </c>
      <c r="O20" s="9"/>
      <c r="P20" s="9"/>
      <c r="Q20" s="9"/>
      <c r="R20" s="19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3">
      <c r="A21" s="17" t="str">
        <f t="shared" si="0"/>
        <v>CML103</v>
      </c>
      <c r="B21" s="13" t="s">
        <v>139</v>
      </c>
      <c r="C21" s="14">
        <v>721628</v>
      </c>
      <c r="D21" s="14">
        <v>35697224654</v>
      </c>
      <c r="E21" s="15">
        <v>14886.1346469372</v>
      </c>
      <c r="F21" s="14">
        <v>10707</v>
      </c>
      <c r="G21" s="14">
        <v>25443</v>
      </c>
      <c r="H21" s="14">
        <v>10742251573</v>
      </c>
      <c r="I21" s="15">
        <v>0.81780171152206504</v>
      </c>
      <c r="J21" s="15">
        <v>0.79024756698391396</v>
      </c>
      <c r="K21" s="15">
        <v>12173.906392213201</v>
      </c>
      <c r="L21" s="14">
        <v>9758</v>
      </c>
      <c r="M21" s="14">
        <v>19765</v>
      </c>
      <c r="N21" s="14">
        <v>8785031722</v>
      </c>
      <c r="O21" s="9"/>
      <c r="P21" s="9"/>
      <c r="Q21" s="9"/>
      <c r="R21" s="19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3">
      <c r="A22" s="17" t="str">
        <f t="shared" si="0"/>
        <v>CML103</v>
      </c>
      <c r="B22" s="13" t="s">
        <v>140</v>
      </c>
      <c r="C22" s="14">
        <v>661399</v>
      </c>
      <c r="D22" s="14">
        <v>27647878311</v>
      </c>
      <c r="E22" s="15">
        <v>15085.255298239001</v>
      </c>
      <c r="F22" s="14">
        <v>11059</v>
      </c>
      <c r="G22" s="14">
        <v>25785</v>
      </c>
      <c r="H22" s="14">
        <v>9977372769</v>
      </c>
      <c r="I22" s="15">
        <v>0.81928058540598003</v>
      </c>
      <c r="J22" s="15">
        <v>0.73712700581544399</v>
      </c>
      <c r="K22" s="15">
        <v>12359.0567917399</v>
      </c>
      <c r="L22" s="14">
        <v>10044</v>
      </c>
      <c r="M22" s="14">
        <v>20206</v>
      </c>
      <c r="N22" s="14">
        <v>8174267803</v>
      </c>
      <c r="O22" s="9"/>
      <c r="P22" s="9"/>
      <c r="Q22" s="9"/>
      <c r="R22" s="19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3">
      <c r="A23" s="17" t="str">
        <f t="shared" si="0"/>
        <v>CML103</v>
      </c>
      <c r="B23" s="13" t="s">
        <v>141</v>
      </c>
      <c r="C23" s="14">
        <v>855167</v>
      </c>
      <c r="D23" s="14">
        <v>45314285587</v>
      </c>
      <c r="E23" s="15">
        <v>8641.8846856812797</v>
      </c>
      <c r="F23" s="14">
        <v>5729</v>
      </c>
      <c r="G23" s="14">
        <v>15051</v>
      </c>
      <c r="H23" s="14">
        <v>7390254601</v>
      </c>
      <c r="I23" s="15">
        <v>0.90405721043709997</v>
      </c>
      <c r="J23" s="15">
        <v>0.85074821377763898</v>
      </c>
      <c r="K23" s="15">
        <v>7812.7581618561098</v>
      </c>
      <c r="L23" s="14">
        <v>5506</v>
      </c>
      <c r="M23" s="14">
        <v>13265</v>
      </c>
      <c r="N23" s="14">
        <v>6681212959</v>
      </c>
      <c r="O23" s="9"/>
      <c r="P23" s="9"/>
      <c r="Q23" s="9"/>
      <c r="R23" s="19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3">
      <c r="A24" s="17" t="str">
        <f t="shared" si="0"/>
        <v>CML103</v>
      </c>
      <c r="B24" s="13" t="s">
        <v>142</v>
      </c>
      <c r="C24" s="14">
        <v>855245</v>
      </c>
      <c r="D24" s="14">
        <v>45190261680</v>
      </c>
      <c r="E24" s="15">
        <v>8022.7854462756304</v>
      </c>
      <c r="F24" s="14">
        <v>5106</v>
      </c>
      <c r="G24" s="14">
        <v>14378</v>
      </c>
      <c r="H24" s="14">
        <v>6861447139</v>
      </c>
      <c r="I24" s="15">
        <v>0.91445684603998201</v>
      </c>
      <c r="J24" s="15">
        <v>0.85763178926953698</v>
      </c>
      <c r="K24" s="15">
        <v>7336.4910756566796</v>
      </c>
      <c r="L24" s="14">
        <v>4956</v>
      </c>
      <c r="M24" s="14">
        <v>12811</v>
      </c>
      <c r="N24" s="14">
        <v>6274497310</v>
      </c>
      <c r="O24" s="9"/>
      <c r="P24" s="9"/>
      <c r="Q24" s="9"/>
      <c r="R24" s="19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3">
      <c r="A25" s="17" t="str">
        <f t="shared" si="0"/>
        <v>CML103</v>
      </c>
      <c r="B25" s="13" t="s">
        <v>143</v>
      </c>
      <c r="C25" s="14">
        <v>852083</v>
      </c>
      <c r="D25" s="14">
        <v>51443440026</v>
      </c>
      <c r="E25" s="15">
        <v>6990.9612831144404</v>
      </c>
      <c r="F25" s="14">
        <v>4379</v>
      </c>
      <c r="G25" s="14">
        <v>12464</v>
      </c>
      <c r="H25" s="14">
        <v>5956879263</v>
      </c>
      <c r="I25" s="15">
        <v>0.92257984615123101</v>
      </c>
      <c r="J25" s="15">
        <v>0.84477736534450099</v>
      </c>
      <c r="K25" s="15">
        <v>6449.7199850249299</v>
      </c>
      <c r="L25" s="14">
        <v>4260</v>
      </c>
      <c r="M25" s="14">
        <v>11220</v>
      </c>
      <c r="N25" s="14">
        <v>5495696754</v>
      </c>
      <c r="O25" s="9"/>
      <c r="P25" s="9"/>
      <c r="Q25" s="9"/>
      <c r="R25" s="19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9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9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9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8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8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8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8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8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8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8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8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8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8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8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8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8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8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8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8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8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8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8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8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18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18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18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18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18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18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18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18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18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18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18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18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18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18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18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18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8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18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18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18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18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18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18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18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18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18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18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18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18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18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18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18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18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18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18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18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8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8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18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18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8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18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18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18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18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18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18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18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18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18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18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18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18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18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18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18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18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18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18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18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8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18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18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18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18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18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18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18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18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18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8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8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8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8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8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18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18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18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18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18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18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18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18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18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18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18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18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18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18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18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18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18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18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18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18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18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18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18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18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8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8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18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18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18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18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18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18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18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18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18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18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18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18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18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18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18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18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18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18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18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18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18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18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18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18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18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18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18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18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18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18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18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18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18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18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18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18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18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18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18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18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18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18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18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18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18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18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18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18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18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18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18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18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18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18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18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18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18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18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18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18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18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18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18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18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18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18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18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18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18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18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18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18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18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18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18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18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18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18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18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18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18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18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18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18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18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18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18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18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18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18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18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18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18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18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18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18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18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18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18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18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18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18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18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18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18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18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18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18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18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18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18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18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18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18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18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18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18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18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18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18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18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18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18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18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18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18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18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18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18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18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18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18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18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18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18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18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18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18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18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18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18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18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18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18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18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18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18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18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18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18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18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18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18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18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18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18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18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18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18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18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18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18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18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18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18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18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18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18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18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18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18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18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18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18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18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18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18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18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18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18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18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18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18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18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18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18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18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18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18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18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18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18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18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18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18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18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18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18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18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18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18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18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18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18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18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18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18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18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18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18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18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18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18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18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18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18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18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18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18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18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18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18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18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18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18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18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18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18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18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18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18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18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18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18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18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18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18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18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18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18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18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18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18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18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18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18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18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18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18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18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18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18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18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18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18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18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18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18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18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18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18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18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18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18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18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18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18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18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18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18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18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18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18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18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18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18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18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18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18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18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18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18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18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18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18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18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18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18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18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18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18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18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18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18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18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18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18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18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18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18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18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18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18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18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18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18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18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18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18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18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18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18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18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18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18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18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18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18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18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18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18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18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18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18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18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18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18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18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18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18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18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18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18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18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18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18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18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18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18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18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18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18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18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18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18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18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18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18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18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18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18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18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18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18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18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18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18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18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18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18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18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18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18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18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18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18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18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18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18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18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18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18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18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18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18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18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18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18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18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18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18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18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18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18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18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18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18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18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18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18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18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18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18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18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18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18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18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18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18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18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18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18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18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18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18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18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18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18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18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18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18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18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18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18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18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18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18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18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18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18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18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18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18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18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18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18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18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18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18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18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18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18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18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18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18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18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18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18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18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18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18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18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18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18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18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18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18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18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18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18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18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18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18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18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18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18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18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18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18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18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18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18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18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18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18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18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18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18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18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18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18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18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18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18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18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18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18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18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18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18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18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18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18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18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18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18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18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18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18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18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18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18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18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18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18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18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18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18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18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18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18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18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18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18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18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18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18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18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18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18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18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18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18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18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18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18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18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18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18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18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18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18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18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18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18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18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18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18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18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18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18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18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18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18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18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18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18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18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18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18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18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18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18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18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18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18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18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18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18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18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18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18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18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18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18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18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18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18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18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18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18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18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18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18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18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18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18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18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18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18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18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18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18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18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18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18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18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18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18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18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18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18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18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18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18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18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18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18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18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18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18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18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18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18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18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18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18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18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18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18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18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18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18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18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18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18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18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18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18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18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18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18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18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18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18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18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18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18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18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18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18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18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18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18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18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18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18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18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18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18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18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18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18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18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18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18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18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18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18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18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18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18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18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18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18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18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18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18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18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18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18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18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18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18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18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18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18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18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18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18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18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18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18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18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18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18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18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18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18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18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18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18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18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18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18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18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18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18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18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18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18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18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18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18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18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18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18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18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18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18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18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18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18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18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18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18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18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18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18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18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18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18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18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18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18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18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18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18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18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18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18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18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18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18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18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18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18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18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18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18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18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18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18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18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18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18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18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18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18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18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18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18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18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18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18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18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18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18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18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18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18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18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18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18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18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18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18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18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18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18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18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18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18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18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18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18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18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18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18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18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18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18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18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18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18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18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18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18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18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18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18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18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18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18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18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18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18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18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18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18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18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18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18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18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18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18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18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18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18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18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18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18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18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18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18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18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18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18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18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18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18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18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18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18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18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18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18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18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18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18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18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18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18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18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18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18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18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18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18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18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18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18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18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18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18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18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18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18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18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18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18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18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18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18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18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18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18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18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18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18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18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18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18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18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18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18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18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18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18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18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18"/>
      <c r="S1000" s="9"/>
      <c r="T1000" s="9"/>
      <c r="U1000" s="9"/>
      <c r="V1000" s="9"/>
      <c r="W1000" s="9"/>
      <c r="X1000" s="9"/>
      <c r="Y1000" s="9"/>
      <c r="Z1000" s="9"/>
    </row>
  </sheetData>
  <mergeCells count="11">
    <mergeCell ref="P2:Q2"/>
    <mergeCell ref="P3:Q3"/>
    <mergeCell ref="P4:P8"/>
    <mergeCell ref="P9:P13"/>
    <mergeCell ref="B1:B2"/>
    <mergeCell ref="C1:D1"/>
    <mergeCell ref="E1:H1"/>
    <mergeCell ref="I1:I2"/>
    <mergeCell ref="J1:J2"/>
    <mergeCell ref="K1:N1"/>
    <mergeCell ref="P1:R1"/>
  </mergeCells>
  <hyperlinks>
    <hyperlink ref="A1" location="INDEX!A1" display="INDEX" xr:uid="{00000000-0004-0000-0500-000000000000}"/>
  </hyperlink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548135"/>
  </sheetPr>
  <dimension ref="A1:Z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8" customWidth="1"/>
    <col min="16" max="16" width="8.69921875" customWidth="1"/>
    <col min="17" max="17" width="15.59765625" customWidth="1"/>
    <col min="18" max="18" width="9.19921875" customWidth="1"/>
    <col min="19" max="21" width="8" customWidth="1"/>
    <col min="22" max="22" width="9" customWidth="1"/>
    <col min="23" max="26" width="8" customWidth="1"/>
  </cols>
  <sheetData>
    <row r="1" spans="1:26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8">
        <v>2.3643999999999998</v>
      </c>
      <c r="P1" s="50" t="s">
        <v>58</v>
      </c>
      <c r="Q1" s="49"/>
      <c r="R1" s="40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O2" s="9"/>
      <c r="P2" s="39" t="s">
        <v>64</v>
      </c>
      <c r="Q2" s="40"/>
      <c r="R2" s="12">
        <f>(COUNTA(A3:A30))</f>
        <v>28</v>
      </c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3">
      <c r="A3" s="13" t="s">
        <v>7</v>
      </c>
      <c r="B3" s="13" t="s">
        <v>144</v>
      </c>
      <c r="C3" s="14">
        <v>486668</v>
      </c>
      <c r="D3" s="14">
        <v>10834055869</v>
      </c>
      <c r="E3" s="15">
        <v>13416.3566599818</v>
      </c>
      <c r="F3" s="14">
        <v>9850</v>
      </c>
      <c r="G3" s="14">
        <v>22169</v>
      </c>
      <c r="H3" s="14">
        <v>6529311463</v>
      </c>
      <c r="I3" s="15">
        <v>0.82741504576927505</v>
      </c>
      <c r="J3" s="15">
        <v>0.62623514893846999</v>
      </c>
      <c r="K3" s="15">
        <v>11100.8953598757</v>
      </c>
      <c r="L3" s="14">
        <v>8953</v>
      </c>
      <c r="M3" s="14">
        <v>18030</v>
      </c>
      <c r="N3" s="14">
        <v>5402450543</v>
      </c>
      <c r="O3" s="9"/>
      <c r="P3" s="39" t="s">
        <v>66</v>
      </c>
      <c r="Q3" s="40"/>
      <c r="R3" s="16"/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3">
      <c r="A4" s="17" t="s">
        <v>7</v>
      </c>
      <c r="B4" s="13" t="s">
        <v>145</v>
      </c>
      <c r="C4" s="14">
        <v>660211</v>
      </c>
      <c r="D4" s="14">
        <v>17358805761</v>
      </c>
      <c r="E4" s="15">
        <v>12348.9368080811</v>
      </c>
      <c r="F4" s="14">
        <v>8798</v>
      </c>
      <c r="G4" s="14">
        <v>21151</v>
      </c>
      <c r="H4" s="14">
        <v>8152903919</v>
      </c>
      <c r="I4" s="15">
        <v>0.82620687670586501</v>
      </c>
      <c r="J4" s="15">
        <v>0.73648425542927798</v>
      </c>
      <c r="K4" s="15">
        <v>10202.776510842699</v>
      </c>
      <c r="L4" s="14">
        <v>7917</v>
      </c>
      <c r="M4" s="14">
        <v>17162</v>
      </c>
      <c r="N4" s="14">
        <v>6735985283</v>
      </c>
      <c r="O4" s="9"/>
      <c r="P4" s="41" t="s">
        <v>68</v>
      </c>
      <c r="Q4" s="17" t="s">
        <v>69</v>
      </c>
      <c r="R4" s="16">
        <f>AVERAGE(E3:E30)</f>
        <v>13884.46008334243</v>
      </c>
      <c r="S4" s="9"/>
      <c r="T4" s="9"/>
      <c r="U4" s="9"/>
      <c r="V4" s="24"/>
      <c r="W4" s="9"/>
      <c r="X4" s="9"/>
      <c r="Y4" s="9"/>
      <c r="Z4" s="9"/>
    </row>
    <row r="5" spans="1:26" ht="14.25" customHeight="1" x14ac:dyDescent="0.3">
      <c r="A5" s="17" t="s">
        <v>7</v>
      </c>
      <c r="B5" s="13" t="s">
        <v>146</v>
      </c>
      <c r="C5" s="14">
        <v>735892</v>
      </c>
      <c r="D5" s="14">
        <v>21582421978</v>
      </c>
      <c r="E5" s="15">
        <v>12052.0767816473</v>
      </c>
      <c r="F5" s="14">
        <v>8354</v>
      </c>
      <c r="G5" s="14">
        <v>20790</v>
      </c>
      <c r="H5" s="14">
        <v>8869026887</v>
      </c>
      <c r="I5" s="15">
        <v>0.80837762071833497</v>
      </c>
      <c r="J5" s="15">
        <v>0.78035258874367097</v>
      </c>
      <c r="K5" s="15">
        <v>9742.6291534627399</v>
      </c>
      <c r="L5" s="14">
        <v>7419</v>
      </c>
      <c r="M5" s="14">
        <v>16440</v>
      </c>
      <c r="N5" s="14">
        <v>7169522853</v>
      </c>
      <c r="O5" s="9"/>
      <c r="P5" s="42"/>
      <c r="Q5" s="17" t="s">
        <v>71</v>
      </c>
      <c r="R5" s="16">
        <f>AVERAGE(G3:G30)</f>
        <v>22690.321428571428</v>
      </c>
      <c r="S5" s="9"/>
      <c r="T5" s="9"/>
      <c r="U5" s="9"/>
      <c r="V5" s="24"/>
      <c r="W5" s="9"/>
      <c r="X5" s="9"/>
      <c r="Y5" s="9"/>
      <c r="Z5" s="9"/>
    </row>
    <row r="6" spans="1:26" ht="14.25" customHeight="1" x14ac:dyDescent="0.3">
      <c r="A6" s="17" t="s">
        <v>7</v>
      </c>
      <c r="B6" s="13" t="s">
        <v>147</v>
      </c>
      <c r="C6" s="14">
        <v>744005</v>
      </c>
      <c r="D6" s="14">
        <v>22775364034</v>
      </c>
      <c r="E6" s="15">
        <v>10481.033222894999</v>
      </c>
      <c r="F6" s="14">
        <v>7237</v>
      </c>
      <c r="G6" s="14">
        <v>18417</v>
      </c>
      <c r="H6" s="14">
        <v>7797941123</v>
      </c>
      <c r="I6" s="15">
        <v>0.84099296924122202</v>
      </c>
      <c r="J6" s="15">
        <v>0.77064384581840495</v>
      </c>
      <c r="K6" s="15">
        <v>8814.4752508383699</v>
      </c>
      <c r="L6" s="14">
        <v>6577</v>
      </c>
      <c r="M6" s="14">
        <v>15032</v>
      </c>
      <c r="N6" s="14">
        <v>6558013659</v>
      </c>
      <c r="O6" s="9"/>
      <c r="P6" s="42"/>
      <c r="Q6" s="17" t="s">
        <v>73</v>
      </c>
      <c r="R6" s="16">
        <f>(SUM(H3:H30)/1000000000)</f>
        <v>196.529021868</v>
      </c>
      <c r="S6" s="9"/>
      <c r="T6" s="9"/>
      <c r="U6" s="9"/>
      <c r="V6" s="24"/>
      <c r="W6" s="9"/>
      <c r="X6" s="9"/>
      <c r="Y6" s="9"/>
      <c r="Z6" s="9"/>
    </row>
    <row r="7" spans="1:26" ht="14.25" customHeight="1" x14ac:dyDescent="0.3">
      <c r="A7" s="17" t="s">
        <v>7</v>
      </c>
      <c r="B7" s="13" t="s">
        <v>148</v>
      </c>
      <c r="C7" s="14">
        <v>785814</v>
      </c>
      <c r="D7" s="14">
        <v>25445828807</v>
      </c>
      <c r="E7" s="15">
        <v>11307.284968198601</v>
      </c>
      <c r="F7" s="14">
        <v>7765</v>
      </c>
      <c r="G7" s="14">
        <v>19890</v>
      </c>
      <c r="H7" s="14">
        <v>8885422830</v>
      </c>
      <c r="I7" s="15">
        <v>0.81379900240493097</v>
      </c>
      <c r="J7" s="15">
        <v>0.81175107019486603</v>
      </c>
      <c r="K7" s="15">
        <v>9201.8572270282802</v>
      </c>
      <c r="L7" s="14">
        <v>6874</v>
      </c>
      <c r="M7" s="14">
        <v>15772</v>
      </c>
      <c r="N7" s="14">
        <v>7230948235</v>
      </c>
      <c r="O7" s="9"/>
      <c r="P7" s="42"/>
      <c r="Q7" s="17" t="s">
        <v>75</v>
      </c>
      <c r="R7" s="16">
        <f>(AVERAGE(H3:H30)/1000000000)</f>
        <v>7.0188936381428579</v>
      </c>
      <c r="S7" s="9"/>
      <c r="T7" s="9"/>
      <c r="U7" s="9"/>
      <c r="V7" s="24"/>
      <c r="W7" s="9"/>
      <c r="X7" s="9"/>
      <c r="Y7" s="9"/>
      <c r="Z7" s="9"/>
    </row>
    <row r="8" spans="1:26" ht="14.25" customHeight="1" x14ac:dyDescent="0.3">
      <c r="A8" s="17" t="s">
        <v>7</v>
      </c>
      <c r="B8" s="13" t="s">
        <v>149</v>
      </c>
      <c r="C8" s="14">
        <v>775086</v>
      </c>
      <c r="D8" s="14">
        <v>24545771702</v>
      </c>
      <c r="E8" s="15">
        <v>11159.552828976401</v>
      </c>
      <c r="F8" s="14">
        <v>7697</v>
      </c>
      <c r="G8" s="14">
        <v>19595</v>
      </c>
      <c r="H8" s="14">
        <v>8649613164</v>
      </c>
      <c r="I8" s="15">
        <v>0.82491276138184499</v>
      </c>
      <c r="J8" s="15">
        <v>0.80784155138396596</v>
      </c>
      <c r="K8" s="15">
        <v>9205.6575399374997</v>
      </c>
      <c r="L8" s="14">
        <v>6877</v>
      </c>
      <c r="M8" s="14">
        <v>15736</v>
      </c>
      <c r="N8" s="14">
        <v>7135176280</v>
      </c>
      <c r="O8" s="9"/>
      <c r="P8" s="43"/>
      <c r="Q8" s="17" t="s">
        <v>77</v>
      </c>
      <c r="R8" s="16">
        <f>(SUM(H3:H30)/(O1*1000000000))</f>
        <v>83.12003970055828</v>
      </c>
      <c r="S8" s="9"/>
      <c r="T8" s="9"/>
      <c r="U8" s="9"/>
      <c r="V8" s="24"/>
      <c r="W8" s="9"/>
      <c r="X8" s="9"/>
      <c r="Y8" s="9"/>
      <c r="Z8" s="9"/>
    </row>
    <row r="9" spans="1:26" ht="14.25" customHeight="1" x14ac:dyDescent="0.3">
      <c r="A9" s="17" t="s">
        <v>7</v>
      </c>
      <c r="B9" s="13" t="s">
        <v>150</v>
      </c>
      <c r="C9" s="14">
        <v>151099</v>
      </c>
      <c r="D9" s="14">
        <v>3284954477</v>
      </c>
      <c r="E9" s="15">
        <v>17560.194759727099</v>
      </c>
      <c r="F9" s="14">
        <v>14067</v>
      </c>
      <c r="G9" s="14">
        <v>26613</v>
      </c>
      <c r="H9" s="14">
        <v>2653327868</v>
      </c>
      <c r="I9" s="15">
        <v>0.77460806249670799</v>
      </c>
      <c r="J9" s="15">
        <v>0.22409272249988901</v>
      </c>
      <c r="K9" s="15">
        <v>13602.268439897</v>
      </c>
      <c r="L9" s="14">
        <v>12694</v>
      </c>
      <c r="M9" s="14">
        <v>19456</v>
      </c>
      <c r="N9" s="14">
        <v>2055289159</v>
      </c>
      <c r="O9" s="9"/>
      <c r="P9" s="41" t="s">
        <v>79</v>
      </c>
      <c r="Q9" s="17" t="s">
        <v>69</v>
      </c>
      <c r="R9" s="16">
        <f>AVERAGE(K3:K30)</f>
        <v>11296.393256021289</v>
      </c>
      <c r="S9" s="9"/>
      <c r="T9" s="9"/>
      <c r="U9" s="9"/>
      <c r="V9" s="24"/>
      <c r="W9" s="9"/>
      <c r="X9" s="9"/>
      <c r="Y9" s="9"/>
      <c r="Z9" s="9"/>
    </row>
    <row r="10" spans="1:26" ht="14.25" customHeight="1" x14ac:dyDescent="0.3">
      <c r="A10" s="17" t="s">
        <v>7</v>
      </c>
      <c r="B10" s="13" t="s">
        <v>151</v>
      </c>
      <c r="C10" s="14">
        <v>106949</v>
      </c>
      <c r="D10" s="14">
        <v>2197628251</v>
      </c>
      <c r="E10" s="15">
        <v>17074.327053081401</v>
      </c>
      <c r="F10" s="14">
        <v>13851</v>
      </c>
      <c r="G10" s="14">
        <v>25883</v>
      </c>
      <c r="H10" s="14">
        <v>1826082204</v>
      </c>
      <c r="I10" s="15">
        <v>0.78592465599648298</v>
      </c>
      <c r="J10" s="15">
        <v>0.16670459575900801</v>
      </c>
      <c r="K10" s="15">
        <v>13419.134615564401</v>
      </c>
      <c r="L10" s="14">
        <v>12471</v>
      </c>
      <c r="M10" s="14">
        <v>19396</v>
      </c>
      <c r="N10" s="14">
        <v>1435163028</v>
      </c>
      <c r="O10" s="9"/>
      <c r="P10" s="42"/>
      <c r="Q10" s="17" t="s">
        <v>71</v>
      </c>
      <c r="R10" s="16">
        <f>AVERAGE(M3:M30)</f>
        <v>17818.392857142859</v>
      </c>
      <c r="S10" s="9"/>
      <c r="T10" s="9"/>
      <c r="U10" s="9"/>
      <c r="V10" s="24"/>
      <c r="W10" s="9"/>
      <c r="X10" s="9"/>
      <c r="Y10" s="9"/>
      <c r="Z10" s="9"/>
    </row>
    <row r="11" spans="1:26" ht="14.25" customHeight="1" x14ac:dyDescent="0.3">
      <c r="A11" s="17" t="s">
        <v>7</v>
      </c>
      <c r="B11" s="13" t="s">
        <v>152</v>
      </c>
      <c r="C11" s="14">
        <v>795983</v>
      </c>
      <c r="D11" s="14">
        <v>27299301386</v>
      </c>
      <c r="E11" s="15">
        <v>12025.663928752199</v>
      </c>
      <c r="F11" s="14">
        <v>8357</v>
      </c>
      <c r="G11" s="14">
        <v>20692</v>
      </c>
      <c r="H11" s="14">
        <v>9572224051</v>
      </c>
      <c r="I11" s="15">
        <v>0.81125711335483697</v>
      </c>
      <c r="J11" s="15">
        <v>0.83168386143600204</v>
      </c>
      <c r="K11" s="15">
        <v>9755.9054050149298</v>
      </c>
      <c r="L11" s="14">
        <v>7474</v>
      </c>
      <c r="M11" s="14">
        <v>16322</v>
      </c>
      <c r="N11" s="14">
        <v>7765534852</v>
      </c>
      <c r="O11" s="9"/>
      <c r="P11" s="42"/>
      <c r="Q11" s="17" t="s">
        <v>73</v>
      </c>
      <c r="R11" s="16">
        <f>(SUM(N3:N30)/1000000000)</f>
        <v>161.57041856500001</v>
      </c>
      <c r="S11" s="9"/>
      <c r="T11" s="9"/>
      <c r="U11" s="9"/>
      <c r="V11" s="24"/>
      <c r="W11" s="9"/>
      <c r="X11" s="9"/>
      <c r="Y11" s="9"/>
      <c r="Z11" s="9"/>
    </row>
    <row r="12" spans="1:26" ht="14.25" customHeight="1" x14ac:dyDescent="0.3">
      <c r="A12" s="17" t="s">
        <v>7</v>
      </c>
      <c r="B12" s="13" t="s">
        <v>153</v>
      </c>
      <c r="C12" s="14">
        <v>619600</v>
      </c>
      <c r="D12" s="14">
        <v>18794283748</v>
      </c>
      <c r="E12" s="15">
        <v>13709.482745319599</v>
      </c>
      <c r="F12" s="14">
        <v>10003</v>
      </c>
      <c r="G12" s="14">
        <v>22654</v>
      </c>
      <c r="H12" s="14">
        <v>8494395509</v>
      </c>
      <c r="I12" s="15">
        <v>0.80922345088794001</v>
      </c>
      <c r="J12" s="15">
        <v>0.72617572843184297</v>
      </c>
      <c r="K12" s="15">
        <v>11094.0349370562</v>
      </c>
      <c r="L12" s="14">
        <v>9144</v>
      </c>
      <c r="M12" s="14">
        <v>17726</v>
      </c>
      <c r="N12" s="14">
        <v>6873864047</v>
      </c>
      <c r="O12" s="9"/>
      <c r="P12" s="42"/>
      <c r="Q12" s="17" t="s">
        <v>75</v>
      </c>
      <c r="R12" s="16">
        <f>(AVERAGE(N3:N30)/1000000000)</f>
        <v>5.7703720916071424</v>
      </c>
      <c r="S12" s="9"/>
      <c r="T12" s="9"/>
      <c r="U12" s="9"/>
      <c r="V12" s="24"/>
      <c r="W12" s="9"/>
      <c r="X12" s="9"/>
      <c r="Y12" s="9"/>
      <c r="Z12" s="9"/>
    </row>
    <row r="13" spans="1:26" ht="14.25" customHeight="1" x14ac:dyDescent="0.3">
      <c r="A13" s="17" t="s">
        <v>7</v>
      </c>
      <c r="B13" s="13" t="s">
        <v>154</v>
      </c>
      <c r="C13" s="14">
        <v>743174</v>
      </c>
      <c r="D13" s="14">
        <v>22559262834</v>
      </c>
      <c r="E13" s="15">
        <v>13389.6439931967</v>
      </c>
      <c r="F13" s="14">
        <v>9639</v>
      </c>
      <c r="G13" s="14">
        <v>22303</v>
      </c>
      <c r="H13" s="14">
        <v>9950835285</v>
      </c>
      <c r="I13" s="15">
        <v>0.80147534780543805</v>
      </c>
      <c r="J13" s="15">
        <v>0.789066921204155</v>
      </c>
      <c r="K13" s="15">
        <v>10731.4695764384</v>
      </c>
      <c r="L13" s="14">
        <v>8627</v>
      </c>
      <c r="M13" s="14">
        <v>17351</v>
      </c>
      <c r="N13" s="14">
        <v>7975349171</v>
      </c>
      <c r="O13" s="9"/>
      <c r="P13" s="43"/>
      <c r="Q13" s="17" t="s">
        <v>77</v>
      </c>
      <c r="R13" s="16">
        <f>(SUM(N3:N30)/(O1*1000000000))</f>
        <v>68.334638202080868</v>
      </c>
      <c r="S13" s="9"/>
      <c r="T13" s="9"/>
      <c r="U13" s="9"/>
      <c r="V13" s="24"/>
      <c r="W13" s="9"/>
      <c r="X13" s="9"/>
      <c r="Y13" s="9"/>
      <c r="Z13" s="9"/>
    </row>
    <row r="14" spans="1:26" ht="14.25" customHeight="1" x14ac:dyDescent="0.3">
      <c r="A14" s="17" t="s">
        <v>7</v>
      </c>
      <c r="B14" s="13" t="s">
        <v>155</v>
      </c>
      <c r="C14" s="14">
        <v>792562</v>
      </c>
      <c r="D14" s="14">
        <v>27218505640</v>
      </c>
      <c r="E14" s="15">
        <v>12893.198418546401</v>
      </c>
      <c r="F14" s="14">
        <v>9189</v>
      </c>
      <c r="G14" s="14">
        <v>21734</v>
      </c>
      <c r="H14" s="14">
        <v>10218659125</v>
      </c>
      <c r="I14" s="15">
        <v>0.81219784264014205</v>
      </c>
      <c r="J14" s="15">
        <v>0.81430391451762096</v>
      </c>
      <c r="K14" s="15">
        <v>10471.827940274699</v>
      </c>
      <c r="L14" s="14">
        <v>8366</v>
      </c>
      <c r="M14" s="14">
        <v>17038</v>
      </c>
      <c r="N14" s="14">
        <v>8299572896</v>
      </c>
      <c r="O14" s="9"/>
      <c r="P14" s="9"/>
      <c r="Q14" s="9"/>
      <c r="R14" s="18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3">
      <c r="A15" s="17" t="s">
        <v>7</v>
      </c>
      <c r="B15" s="13" t="s">
        <v>156</v>
      </c>
      <c r="C15" s="14">
        <v>817971</v>
      </c>
      <c r="D15" s="14">
        <v>31023642857</v>
      </c>
      <c r="E15" s="15">
        <v>11632.295199952099</v>
      </c>
      <c r="F15" s="14">
        <v>8007</v>
      </c>
      <c r="G15" s="14">
        <v>20118</v>
      </c>
      <c r="H15" s="14">
        <v>9514880137</v>
      </c>
      <c r="I15" s="15">
        <v>0.81356444385443305</v>
      </c>
      <c r="J15" s="15">
        <v>0.840415989840675</v>
      </c>
      <c r="K15" s="15">
        <v>9463.6217750996093</v>
      </c>
      <c r="L15" s="14">
        <v>7223</v>
      </c>
      <c r="M15" s="14">
        <v>15789</v>
      </c>
      <c r="N15" s="14">
        <v>7740968167</v>
      </c>
      <c r="O15" s="9"/>
      <c r="P15" s="9"/>
      <c r="Q15" s="9"/>
      <c r="R15" s="18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3">
      <c r="A16" s="17" t="s">
        <v>7</v>
      </c>
      <c r="B16" s="13" t="s">
        <v>157</v>
      </c>
      <c r="C16" s="14">
        <v>821915</v>
      </c>
      <c r="D16" s="14">
        <v>30956354951</v>
      </c>
      <c r="E16" s="15">
        <v>11382.576771320601</v>
      </c>
      <c r="F16" s="14">
        <v>7818</v>
      </c>
      <c r="G16" s="14">
        <v>19749</v>
      </c>
      <c r="H16" s="14">
        <v>9355510587</v>
      </c>
      <c r="I16" s="15">
        <v>0.82136419990564002</v>
      </c>
      <c r="J16" s="15">
        <v>0.84240740247254697</v>
      </c>
      <c r="K16" s="15">
        <v>9349.2410626402998</v>
      </c>
      <c r="L16" s="14">
        <v>7102</v>
      </c>
      <c r="M16" s="14">
        <v>15670</v>
      </c>
      <c r="N16" s="14">
        <v>7684281468</v>
      </c>
      <c r="O16" s="9"/>
      <c r="P16" s="9"/>
      <c r="Q16" s="9"/>
      <c r="R16" s="18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3">
      <c r="A17" s="17" t="s">
        <v>7</v>
      </c>
      <c r="B17" s="13" t="s">
        <v>158</v>
      </c>
      <c r="C17" s="14">
        <v>758202</v>
      </c>
      <c r="D17" s="14">
        <v>23152148651</v>
      </c>
      <c r="E17" s="15">
        <v>12942.143791496201</v>
      </c>
      <c r="F17" s="14">
        <v>9218</v>
      </c>
      <c r="G17" s="14">
        <v>21724</v>
      </c>
      <c r="H17" s="14">
        <v>9812759307</v>
      </c>
      <c r="I17" s="15">
        <v>0.81061323916563499</v>
      </c>
      <c r="J17" s="15">
        <v>0.79255779531114801</v>
      </c>
      <c r="K17" s="15">
        <v>10491.073100572101</v>
      </c>
      <c r="L17" s="14">
        <v>8322</v>
      </c>
      <c r="M17" s="14">
        <v>17128</v>
      </c>
      <c r="N17" s="14">
        <v>7954352607</v>
      </c>
      <c r="O17" s="9"/>
      <c r="P17" s="9"/>
      <c r="Q17" s="9"/>
      <c r="R17" s="18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3">
      <c r="A18" s="17" t="s">
        <v>7</v>
      </c>
      <c r="B18" s="13" t="s">
        <v>159</v>
      </c>
      <c r="C18" s="14">
        <v>650644</v>
      </c>
      <c r="D18" s="14">
        <v>16553563820</v>
      </c>
      <c r="E18" s="15">
        <v>13977.958576425801</v>
      </c>
      <c r="F18" s="14">
        <v>10258</v>
      </c>
      <c r="G18" s="14">
        <v>22819</v>
      </c>
      <c r="H18" s="14">
        <v>9094674880</v>
      </c>
      <c r="I18" s="15">
        <v>0.80414265001191598</v>
      </c>
      <c r="J18" s="15">
        <v>0.73068219719897898</v>
      </c>
      <c r="K18" s="15">
        <v>11240.2726514038</v>
      </c>
      <c r="L18" s="14">
        <v>9176</v>
      </c>
      <c r="M18" s="14">
        <v>17976</v>
      </c>
      <c r="N18" s="14">
        <v>7313415959</v>
      </c>
      <c r="O18" s="9"/>
      <c r="P18" s="9"/>
      <c r="Q18" s="9"/>
      <c r="R18" s="18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3">
      <c r="A19" s="17" t="s">
        <v>7</v>
      </c>
      <c r="B19" s="13" t="s">
        <v>160</v>
      </c>
      <c r="C19" s="14">
        <v>276498</v>
      </c>
      <c r="D19" s="14">
        <v>6352880002</v>
      </c>
      <c r="E19" s="15">
        <v>17196.569197607201</v>
      </c>
      <c r="F19" s="14">
        <v>13457</v>
      </c>
      <c r="G19" s="14">
        <v>26869</v>
      </c>
      <c r="H19" s="14">
        <v>4754816990</v>
      </c>
      <c r="I19" s="15">
        <v>0.76197937872683497</v>
      </c>
      <c r="J19" s="15">
        <v>0.44532597614066299</v>
      </c>
      <c r="K19" s="15">
        <v>13103.431113425801</v>
      </c>
      <c r="L19" s="14">
        <v>11784</v>
      </c>
      <c r="M19" s="14">
        <v>19362</v>
      </c>
      <c r="N19" s="14">
        <v>3623072496</v>
      </c>
      <c r="O19" s="9"/>
      <c r="P19" s="9"/>
      <c r="Q19" s="9"/>
      <c r="R19" s="19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3">
      <c r="A20" s="17" t="s">
        <v>7</v>
      </c>
      <c r="B20" s="13" t="s">
        <v>161</v>
      </c>
      <c r="C20" s="14">
        <v>250323</v>
      </c>
      <c r="D20" s="14">
        <v>5822049588</v>
      </c>
      <c r="E20" s="15">
        <v>17891.0119965005</v>
      </c>
      <c r="F20" s="14">
        <v>14188</v>
      </c>
      <c r="G20" s="14">
        <v>27902</v>
      </c>
      <c r="H20" s="14">
        <v>4478531796</v>
      </c>
      <c r="I20" s="15">
        <v>0.749377711239543</v>
      </c>
      <c r="J20" s="15">
        <v>0.40033296710150701</v>
      </c>
      <c r="K20" s="15">
        <v>13407.125621696799</v>
      </c>
      <c r="L20" s="14">
        <v>12341</v>
      </c>
      <c r="M20" s="14">
        <v>19524</v>
      </c>
      <c r="N20" s="14">
        <v>3356111907</v>
      </c>
      <c r="O20" s="9"/>
      <c r="P20" s="9"/>
      <c r="Q20" s="9"/>
      <c r="R20" s="19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3">
      <c r="A21" s="17" t="s">
        <v>7</v>
      </c>
      <c r="B21" s="13" t="s">
        <v>162</v>
      </c>
      <c r="C21" s="14">
        <v>338792</v>
      </c>
      <c r="D21" s="14">
        <v>8061592447</v>
      </c>
      <c r="E21" s="15">
        <v>16664.5655593993</v>
      </c>
      <c r="F21" s="14">
        <v>13276</v>
      </c>
      <c r="G21" s="14">
        <v>25888</v>
      </c>
      <c r="H21" s="14">
        <v>5645821495</v>
      </c>
      <c r="I21" s="15">
        <v>0.78484751562270205</v>
      </c>
      <c r="J21" s="15">
        <v>0.48573165416465902</v>
      </c>
      <c r="K21" s="15">
        <v>13079.142878226199</v>
      </c>
      <c r="L21" s="14">
        <v>11831</v>
      </c>
      <c r="M21" s="14">
        <v>19238</v>
      </c>
      <c r="N21" s="14">
        <v>4431108974</v>
      </c>
      <c r="O21" s="9"/>
      <c r="P21" s="9"/>
      <c r="Q21" s="9"/>
      <c r="R21" s="19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3">
      <c r="A22" s="17" t="s">
        <v>7</v>
      </c>
      <c r="B22" s="13" t="s">
        <v>163</v>
      </c>
      <c r="C22" s="14">
        <v>197682</v>
      </c>
      <c r="D22" s="14">
        <v>3746345704</v>
      </c>
      <c r="E22" s="15">
        <v>14874.0284396151</v>
      </c>
      <c r="F22" s="14">
        <v>11758</v>
      </c>
      <c r="G22" s="14">
        <v>23145</v>
      </c>
      <c r="H22" s="14">
        <v>2940327690</v>
      </c>
      <c r="I22" s="15">
        <v>0.82119133701046798</v>
      </c>
      <c r="J22" s="15">
        <v>0.303359354738714</v>
      </c>
      <c r="K22" s="15">
        <v>12214.4233010593</v>
      </c>
      <c r="L22" s="14">
        <v>10628.5</v>
      </c>
      <c r="M22" s="14">
        <v>18568</v>
      </c>
      <c r="N22" s="14">
        <v>2414571627</v>
      </c>
      <c r="O22" s="9"/>
      <c r="P22" s="9"/>
      <c r="Q22" s="9"/>
      <c r="R22" s="19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3">
      <c r="A23" s="17" t="s">
        <v>7</v>
      </c>
      <c r="B23" s="13" t="s">
        <v>164</v>
      </c>
      <c r="C23" s="14">
        <v>237385</v>
      </c>
      <c r="D23" s="14">
        <v>5108171281</v>
      </c>
      <c r="E23" s="15">
        <v>16506.5311666702</v>
      </c>
      <c r="F23" s="14">
        <v>12891</v>
      </c>
      <c r="G23" s="14">
        <v>26256</v>
      </c>
      <c r="H23" s="14">
        <v>3918402901</v>
      </c>
      <c r="I23" s="15">
        <v>0.77378253145592002</v>
      </c>
      <c r="J23" s="15">
        <v>0.338904529672438</v>
      </c>
      <c r="K23" s="15">
        <v>12772.4654717021</v>
      </c>
      <c r="L23" s="14">
        <v>11409</v>
      </c>
      <c r="M23" s="14">
        <v>19192</v>
      </c>
      <c r="N23" s="14">
        <v>3031991716</v>
      </c>
      <c r="O23" s="9"/>
      <c r="P23" s="9"/>
      <c r="Q23" s="9"/>
      <c r="R23" s="19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3">
      <c r="A24" s="17" t="s">
        <v>7</v>
      </c>
      <c r="B24" s="13" t="s">
        <v>165</v>
      </c>
      <c r="C24" s="14">
        <v>276635</v>
      </c>
      <c r="D24" s="14">
        <v>6080951383</v>
      </c>
      <c r="E24" s="15">
        <v>16052.8493104632</v>
      </c>
      <c r="F24" s="14">
        <v>12416</v>
      </c>
      <c r="G24" s="14">
        <v>25626</v>
      </c>
      <c r="H24" s="14">
        <v>4440779969</v>
      </c>
      <c r="I24" s="15">
        <v>0.77458207522373201</v>
      </c>
      <c r="J24" s="15">
        <v>0.383515893932315</v>
      </c>
      <c r="K24" s="15">
        <v>12434.2493321525</v>
      </c>
      <c r="L24" s="14">
        <v>10975</v>
      </c>
      <c r="M24" s="14">
        <v>18922</v>
      </c>
      <c r="N24" s="14">
        <v>3439748564</v>
      </c>
      <c r="O24" s="9"/>
      <c r="P24" s="9"/>
      <c r="Q24" s="9"/>
      <c r="R24" s="19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3">
      <c r="A25" s="17" t="s">
        <v>7</v>
      </c>
      <c r="B25" s="13" t="s">
        <v>166</v>
      </c>
      <c r="C25" s="14">
        <v>313686</v>
      </c>
      <c r="D25" s="14">
        <v>7087478148</v>
      </c>
      <c r="E25" s="15">
        <v>16556.3339199072</v>
      </c>
      <c r="F25" s="14">
        <v>12947</v>
      </c>
      <c r="G25" s="14">
        <v>26164</v>
      </c>
      <c r="H25" s="14">
        <v>5193490162</v>
      </c>
      <c r="I25" s="15">
        <v>0.77418156915341796</v>
      </c>
      <c r="J25" s="15">
        <v>0.44017888590621002</v>
      </c>
      <c r="K25" s="15">
        <v>12817.6085735417</v>
      </c>
      <c r="L25" s="14">
        <v>11473</v>
      </c>
      <c r="M25" s="14">
        <v>19122</v>
      </c>
      <c r="N25" s="14">
        <v>4020704363</v>
      </c>
      <c r="O25" s="9"/>
      <c r="P25" s="9"/>
      <c r="Q25" s="9"/>
      <c r="R25" s="19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3">
      <c r="A26" s="20" t="s">
        <v>7</v>
      </c>
      <c r="B26" s="21" t="s">
        <v>167</v>
      </c>
      <c r="C26" s="22">
        <v>475519</v>
      </c>
      <c r="D26" s="22">
        <v>11734068610</v>
      </c>
      <c r="E26" s="23">
        <v>14409.578490029</v>
      </c>
      <c r="F26" s="22">
        <v>11258</v>
      </c>
      <c r="G26" s="22">
        <v>23043</v>
      </c>
      <c r="H26" s="22">
        <v>6852028354</v>
      </c>
      <c r="I26" s="23">
        <v>0.87928843048100003</v>
      </c>
      <c r="J26" s="23">
        <v>0.58109813994923998</v>
      </c>
      <c r="K26" s="23">
        <v>12670.175654389999</v>
      </c>
      <c r="L26" s="22">
        <v>10689</v>
      </c>
      <c r="M26" s="22">
        <v>19480</v>
      </c>
      <c r="N26" s="22">
        <v>6024909257</v>
      </c>
      <c r="O26" s="9"/>
      <c r="P26" s="9"/>
      <c r="Q26" s="9"/>
      <c r="R26" s="19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3">
      <c r="A27" s="20" t="s">
        <v>7</v>
      </c>
      <c r="B27" s="21" t="s">
        <v>168</v>
      </c>
      <c r="C27" s="22">
        <v>513558</v>
      </c>
      <c r="D27" s="22">
        <v>12618406040</v>
      </c>
      <c r="E27" s="23">
        <v>13230.806872835999</v>
      </c>
      <c r="F27" s="22">
        <v>10009</v>
      </c>
      <c r="G27" s="22">
        <v>21602</v>
      </c>
      <c r="H27" s="22">
        <v>6794786716</v>
      </c>
      <c r="I27" s="23">
        <v>0.89628463549259996</v>
      </c>
      <c r="J27" s="23">
        <v>0.60266221048197</v>
      </c>
      <c r="K27" s="23">
        <v>11858.568915293001</v>
      </c>
      <c r="L27" s="22">
        <v>9626</v>
      </c>
      <c r="M27" s="22">
        <v>18817</v>
      </c>
      <c r="N27" s="22">
        <v>6090062935</v>
      </c>
      <c r="O27" s="9"/>
      <c r="P27" s="9"/>
      <c r="Q27" s="9"/>
      <c r="R27" s="19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3">
      <c r="A28" s="20" t="s">
        <v>7</v>
      </c>
      <c r="B28" s="21" t="s">
        <v>169</v>
      </c>
      <c r="C28" s="22">
        <v>613805</v>
      </c>
      <c r="D28" s="22">
        <v>17442552353</v>
      </c>
      <c r="E28" s="23">
        <v>12782.363291273001</v>
      </c>
      <c r="F28" s="22">
        <v>9480</v>
      </c>
      <c r="G28" s="22">
        <v>21185</v>
      </c>
      <c r="H28" s="22">
        <v>7845878500</v>
      </c>
      <c r="I28" s="23">
        <v>0.88590010372962003</v>
      </c>
      <c r="J28" s="23">
        <v>0.66078268414673003</v>
      </c>
      <c r="K28" s="23">
        <v>11323.896965649001</v>
      </c>
      <c r="L28" s="22">
        <v>9062</v>
      </c>
      <c r="M28" s="22">
        <v>18236</v>
      </c>
      <c r="N28" s="22">
        <v>6950664577</v>
      </c>
      <c r="O28" s="9"/>
      <c r="P28" s="9"/>
      <c r="Q28" s="9"/>
      <c r="R28" s="19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3">
      <c r="A29" s="20" t="s">
        <v>7</v>
      </c>
      <c r="B29" s="21" t="s">
        <v>170</v>
      </c>
      <c r="C29" s="22">
        <v>590201</v>
      </c>
      <c r="D29" s="22">
        <v>15464801907</v>
      </c>
      <c r="E29" s="23">
        <v>12795.466595279</v>
      </c>
      <c r="F29" s="22">
        <v>9610</v>
      </c>
      <c r="G29" s="22">
        <v>20940</v>
      </c>
      <c r="H29" s="22">
        <v>7551897180</v>
      </c>
      <c r="I29" s="23">
        <v>0.89258538872214999</v>
      </c>
      <c r="J29" s="23">
        <v>0.65494637926902</v>
      </c>
      <c r="K29" s="23">
        <v>11421.046524828</v>
      </c>
      <c r="L29" s="22">
        <v>9216</v>
      </c>
      <c r="M29" s="22">
        <v>18249</v>
      </c>
      <c r="N29" s="22">
        <v>6740713080</v>
      </c>
      <c r="O29" s="9"/>
      <c r="P29" s="9"/>
      <c r="Q29" s="9"/>
      <c r="R29" s="18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3">
      <c r="A30" s="20" t="s">
        <v>7</v>
      </c>
      <c r="B30" s="21" t="s">
        <v>171</v>
      </c>
      <c r="C30" s="22">
        <v>540850</v>
      </c>
      <c r="D30" s="22">
        <v>12728130002</v>
      </c>
      <c r="E30" s="23">
        <v>12452.05098641</v>
      </c>
      <c r="F30" s="22">
        <v>9409.5</v>
      </c>
      <c r="G30" s="22">
        <v>20408</v>
      </c>
      <c r="H30" s="22">
        <v>6734691776</v>
      </c>
      <c r="I30" s="23">
        <v>0.90826292656751995</v>
      </c>
      <c r="J30" s="23">
        <v>0.62537073031415003</v>
      </c>
      <c r="K30" s="23">
        <v>11309.736270685</v>
      </c>
      <c r="L30" s="22">
        <v>9060</v>
      </c>
      <c r="M30" s="22">
        <v>18181</v>
      </c>
      <c r="N30" s="22">
        <v>6116870862</v>
      </c>
      <c r="O30" s="9"/>
      <c r="P30" s="9"/>
      <c r="Q30" s="9"/>
      <c r="R30" s="18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8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8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8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8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8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8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8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8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8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8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8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8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8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8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8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8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8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8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18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18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18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18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18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18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18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18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18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18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18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18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18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18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18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18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8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18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18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18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18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18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18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18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18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18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18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18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18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18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18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18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18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18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18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18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8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8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18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18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8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18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18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18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18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18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18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18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18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18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18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18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18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18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18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18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18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18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18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18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8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18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18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18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18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18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18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18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18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18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8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8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8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8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8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18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18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18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18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18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18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18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18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18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18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18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18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18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18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18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18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18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18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18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18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18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18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18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18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8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8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18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18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18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18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18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18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18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18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18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18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18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18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18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18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18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18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18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18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18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18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18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18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18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18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18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18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18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18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18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18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18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18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18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18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18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18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18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18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18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18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18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18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18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18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18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18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18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18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18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18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18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18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18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18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18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18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18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18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18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18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18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18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18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18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18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18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18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18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18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18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18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18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18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18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18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18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18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18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18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18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18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18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18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18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18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18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18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18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18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18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18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18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18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18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18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18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18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18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18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18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18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18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18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18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18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18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18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18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18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18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18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18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18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18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18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18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18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18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18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18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18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18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18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18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18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18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18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18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18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18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18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18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18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18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18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18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18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18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18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18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18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18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18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18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18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18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18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18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18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18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18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18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18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18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18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18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18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18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18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18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18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18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18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18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18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18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18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18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18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18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18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18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18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18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18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18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18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18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18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18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18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18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18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18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18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18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18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18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18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18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18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18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18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18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18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18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18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18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18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18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18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18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18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18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18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18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18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18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18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18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18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18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18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18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18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18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18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18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18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18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18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18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18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18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18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18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18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18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18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18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18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18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18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18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18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18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18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18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18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18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18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18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18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18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18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18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18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18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18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18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18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18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18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18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18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18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18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18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18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18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18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18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18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18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18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18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18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18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18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18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18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18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18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18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18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18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18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18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18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18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18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18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18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18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18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18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18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18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18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18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18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18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18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18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18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18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18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18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18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18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18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18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18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18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18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18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18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18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18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18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18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18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18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18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18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18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18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18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18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18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18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18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18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18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18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18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18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18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18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18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18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18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18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18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18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18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18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18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18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18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18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18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18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18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18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18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18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18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18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18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18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18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18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18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18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18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18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18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18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18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18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18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18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18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18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18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18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18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18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18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18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18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18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18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18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18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18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18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18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18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18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18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18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18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18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18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18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18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18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18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18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18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18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18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18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18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18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18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18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18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18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18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18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18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18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18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18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18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18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18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18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18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18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18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18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18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18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18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18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18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18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18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18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18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18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18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18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18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18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18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18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18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18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18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18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18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18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18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18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18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18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18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18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18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18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18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18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18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18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18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18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18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18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18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18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18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18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18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18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18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18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18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18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18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18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18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18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18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18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18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18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18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18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18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18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18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18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18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18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18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18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18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18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18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18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18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18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18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18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18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18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18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18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18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18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18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18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18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18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18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18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18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18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18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18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18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18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18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18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18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18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18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18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18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18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18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18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18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18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18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18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18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18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18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18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18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18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18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18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18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18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18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18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18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18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18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18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18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18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18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18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18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18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18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18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18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18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18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18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18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18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18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18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18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18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18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18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18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18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18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18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18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18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18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18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18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18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18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18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18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18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18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18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18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18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18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18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18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18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18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18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18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18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18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18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18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18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18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18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18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18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18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18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18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18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18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18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18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18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18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18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18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18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18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18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18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18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18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18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18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18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18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18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18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18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18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18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18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18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18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18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18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18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18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18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18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18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18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18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18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18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18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18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18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18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18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18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18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18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18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18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18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18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18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18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18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18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18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18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18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18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18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18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18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18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18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18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18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18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18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18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18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18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18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18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18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18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18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18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18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18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18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18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18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18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18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18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18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18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18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18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18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18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18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18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18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18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18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18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18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18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18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18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18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18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18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18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18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18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18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18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18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18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18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18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18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18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18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18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18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18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18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18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18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18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18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18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18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18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18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18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18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18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18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18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18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18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18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18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18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18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18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18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18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18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18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18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18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18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18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18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18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18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18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18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18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18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18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18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18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18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18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18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18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18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18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18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18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18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18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18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18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18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18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18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18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18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18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18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18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18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18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18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18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18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18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18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18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18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18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18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18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18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18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18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18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18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18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18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18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18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18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18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18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18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18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18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18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18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18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18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18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18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18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18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18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18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18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18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18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18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18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18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18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18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18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18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18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18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18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18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18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18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18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18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18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18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18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18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18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18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18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18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18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18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18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18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18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18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18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18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18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18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18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18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18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18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18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18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18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18"/>
      <c r="S1000" s="9"/>
      <c r="T1000" s="9"/>
      <c r="U1000" s="9"/>
      <c r="V1000" s="9"/>
      <c r="W1000" s="9"/>
      <c r="X1000" s="9"/>
      <c r="Y1000" s="9"/>
      <c r="Z1000" s="9"/>
    </row>
  </sheetData>
  <mergeCells count="11">
    <mergeCell ref="P2:Q2"/>
    <mergeCell ref="P3:Q3"/>
    <mergeCell ref="P4:P8"/>
    <mergeCell ref="P9:P13"/>
    <mergeCell ref="B1:B2"/>
    <mergeCell ref="C1:D1"/>
    <mergeCell ref="E1:H1"/>
    <mergeCell ref="I1:I2"/>
    <mergeCell ref="J1:J2"/>
    <mergeCell ref="K1:N1"/>
    <mergeCell ref="P1:R1"/>
  </mergeCells>
  <hyperlinks>
    <hyperlink ref="A1" location="INDEX!A1" display="INDEX" xr:uid="{00000000-0004-0000-0600-000000000000}"/>
  </hyperlinks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Z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8" customWidth="1"/>
    <col min="16" max="16" width="8.69921875" customWidth="1"/>
    <col min="17" max="17" width="15.59765625" customWidth="1"/>
    <col min="18" max="18" width="9.19921875" customWidth="1"/>
    <col min="19" max="26" width="8" customWidth="1"/>
  </cols>
  <sheetData>
    <row r="1" spans="1:26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8">
        <v>2.3506</v>
      </c>
      <c r="P1" s="50" t="s">
        <v>58</v>
      </c>
      <c r="Q1" s="49"/>
      <c r="R1" s="40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O2" s="9"/>
      <c r="P2" s="39" t="s">
        <v>64</v>
      </c>
      <c r="Q2" s="40"/>
      <c r="R2" s="12">
        <f>(COUNTA(A3:A29))</f>
        <v>22</v>
      </c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3">
      <c r="A3" s="13" t="s">
        <v>9</v>
      </c>
      <c r="B3" s="13" t="s">
        <v>172</v>
      </c>
      <c r="C3" s="14">
        <v>602410</v>
      </c>
      <c r="D3" s="14">
        <v>16201796867</v>
      </c>
      <c r="E3" s="15">
        <v>10922.443158314099</v>
      </c>
      <c r="F3" s="14">
        <v>7277</v>
      </c>
      <c r="G3" s="14">
        <v>19959</v>
      </c>
      <c r="H3" s="14">
        <v>6579788983</v>
      </c>
      <c r="I3" s="15">
        <v>0.88416845601445004</v>
      </c>
      <c r="J3" s="15">
        <v>0.70487648484961996</v>
      </c>
      <c r="K3" s="15">
        <v>9657.27970319218</v>
      </c>
      <c r="L3" s="14">
        <v>6876</v>
      </c>
      <c r="M3" s="14">
        <v>17207</v>
      </c>
      <c r="N3" s="14">
        <v>5817641866</v>
      </c>
      <c r="O3" s="9"/>
      <c r="P3" s="39" t="s">
        <v>66</v>
      </c>
      <c r="Q3" s="40"/>
      <c r="R3" s="16"/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3">
      <c r="A4" s="17" t="str">
        <f t="shared" ref="A4:A24" si="0">A3</f>
        <v>CML247</v>
      </c>
      <c r="B4" s="13" t="s">
        <v>173</v>
      </c>
      <c r="C4" s="14">
        <v>678809</v>
      </c>
      <c r="D4" s="14">
        <v>19437786591</v>
      </c>
      <c r="E4" s="15">
        <v>10600.5753680343</v>
      </c>
      <c r="F4" s="14">
        <v>7045</v>
      </c>
      <c r="G4" s="14">
        <v>19345</v>
      </c>
      <c r="H4" s="14">
        <v>7195765965</v>
      </c>
      <c r="I4" s="15">
        <v>0.88461406290330902</v>
      </c>
      <c r="J4" s="15">
        <v>0.72501028009933</v>
      </c>
      <c r="K4" s="15">
        <v>9377.4180454295692</v>
      </c>
      <c r="L4" s="14">
        <v>6702</v>
      </c>
      <c r="M4" s="14">
        <v>16687</v>
      </c>
      <c r="N4" s="14">
        <v>6365475766</v>
      </c>
      <c r="O4" s="9"/>
      <c r="P4" s="41" t="s">
        <v>68</v>
      </c>
      <c r="Q4" s="17" t="s">
        <v>69</v>
      </c>
      <c r="R4" s="16">
        <f>AVERAGE(E3:E27)</f>
        <v>12007.034526763413</v>
      </c>
      <c r="S4" s="9"/>
      <c r="T4" s="9"/>
      <c r="U4" s="9"/>
      <c r="V4" s="9"/>
      <c r="W4" s="9"/>
      <c r="X4" s="9"/>
      <c r="Y4" s="9"/>
      <c r="Z4" s="9"/>
    </row>
    <row r="5" spans="1:26" ht="14.25" customHeight="1" x14ac:dyDescent="0.3">
      <c r="A5" s="17" t="str">
        <f t="shared" si="0"/>
        <v>CML247</v>
      </c>
      <c r="B5" s="13" t="s">
        <v>174</v>
      </c>
      <c r="C5" s="14">
        <v>658870</v>
      </c>
      <c r="D5" s="14">
        <v>17115062157</v>
      </c>
      <c r="E5" s="15">
        <v>10004.5955833472</v>
      </c>
      <c r="F5" s="14">
        <v>6940</v>
      </c>
      <c r="G5" s="14">
        <v>17660</v>
      </c>
      <c r="H5" s="14">
        <v>6591727892</v>
      </c>
      <c r="I5" s="15">
        <v>0.92612754804533404</v>
      </c>
      <c r="J5" s="15">
        <v>0.68975372294485604</v>
      </c>
      <c r="K5" s="15">
        <v>9265.5315767905595</v>
      </c>
      <c r="L5" s="14">
        <v>6629</v>
      </c>
      <c r="M5" s="14">
        <v>16105</v>
      </c>
      <c r="N5" s="14">
        <v>6104780790</v>
      </c>
      <c r="O5" s="9"/>
      <c r="P5" s="42"/>
      <c r="Q5" s="17" t="s">
        <v>71</v>
      </c>
      <c r="R5" s="16">
        <f>AVERAGE(G3:G28)</f>
        <v>20575</v>
      </c>
      <c r="S5" s="9"/>
      <c r="T5" s="9"/>
      <c r="U5" s="9"/>
      <c r="V5" s="9"/>
      <c r="W5" s="9"/>
      <c r="X5" s="9"/>
      <c r="Y5" s="9"/>
      <c r="Z5" s="9"/>
    </row>
    <row r="6" spans="1:26" ht="14.25" customHeight="1" x14ac:dyDescent="0.3">
      <c r="A6" s="17" t="str">
        <f t="shared" si="0"/>
        <v>CML247</v>
      </c>
      <c r="B6" s="13" t="s">
        <v>175</v>
      </c>
      <c r="C6" s="14">
        <v>692045</v>
      </c>
      <c r="D6" s="14">
        <v>21475594997</v>
      </c>
      <c r="E6" s="15">
        <v>12751.413095969199</v>
      </c>
      <c r="F6" s="14">
        <v>8796</v>
      </c>
      <c r="G6" s="14">
        <v>22358</v>
      </c>
      <c r="H6" s="14">
        <v>8824551676</v>
      </c>
      <c r="I6" s="15">
        <v>0.87287923464135897</v>
      </c>
      <c r="J6" s="15">
        <v>0.76252436448498195</v>
      </c>
      <c r="K6" s="15">
        <v>11130.4437038054</v>
      </c>
      <c r="L6" s="14">
        <v>8213</v>
      </c>
      <c r="M6" s="14">
        <v>18890</v>
      </c>
      <c r="N6" s="14">
        <v>7702767913</v>
      </c>
      <c r="O6" s="9"/>
      <c r="P6" s="42"/>
      <c r="Q6" s="17" t="s">
        <v>73</v>
      </c>
      <c r="R6" s="16">
        <f>(SUM(H3:H28)/1000000000)</f>
        <v>179.68526917400001</v>
      </c>
      <c r="S6" s="9"/>
      <c r="T6" s="9"/>
      <c r="U6" s="9"/>
      <c r="V6" s="9"/>
      <c r="W6" s="9"/>
      <c r="X6" s="9"/>
      <c r="Y6" s="9"/>
      <c r="Z6" s="9"/>
    </row>
    <row r="7" spans="1:26" ht="14.25" customHeight="1" x14ac:dyDescent="0.3">
      <c r="A7" s="17" t="str">
        <f t="shared" si="0"/>
        <v>CML247</v>
      </c>
      <c r="B7" s="13" t="s">
        <v>176</v>
      </c>
      <c r="C7" s="14">
        <v>796559</v>
      </c>
      <c r="D7" s="14">
        <v>28309358417</v>
      </c>
      <c r="E7" s="15">
        <v>10839.2474405537</v>
      </c>
      <c r="F7" s="14">
        <v>7414</v>
      </c>
      <c r="G7" s="14">
        <v>19015</v>
      </c>
      <c r="H7" s="14">
        <v>8634100102</v>
      </c>
      <c r="I7" s="15">
        <v>0.89941213099917305</v>
      </c>
      <c r="J7" s="15">
        <v>0.811828685750277</v>
      </c>
      <c r="K7" s="15">
        <v>9748.9506389357193</v>
      </c>
      <c r="L7" s="14">
        <v>7033</v>
      </c>
      <c r="M7" s="14">
        <v>16728</v>
      </c>
      <c r="N7" s="14">
        <v>7765614372</v>
      </c>
      <c r="O7" s="9"/>
      <c r="P7" s="42"/>
      <c r="Q7" s="17" t="s">
        <v>75</v>
      </c>
      <c r="R7" s="16">
        <f>(AVERAGE(H3:H28)/1000000000)</f>
        <v>8.1675122351818175</v>
      </c>
      <c r="S7" s="9"/>
      <c r="T7" s="9"/>
      <c r="U7" s="9"/>
      <c r="V7" s="9"/>
      <c r="W7" s="9"/>
      <c r="X7" s="9"/>
      <c r="Y7" s="9"/>
      <c r="Z7" s="9"/>
    </row>
    <row r="8" spans="1:26" ht="14.25" customHeight="1" x14ac:dyDescent="0.3">
      <c r="A8" s="17" t="str">
        <f t="shared" si="0"/>
        <v>CML247</v>
      </c>
      <c r="B8" s="13" t="s">
        <v>177</v>
      </c>
      <c r="C8" s="14">
        <v>765144</v>
      </c>
      <c r="D8" s="14">
        <v>26298486841</v>
      </c>
      <c r="E8" s="15">
        <v>11688.419662181201</v>
      </c>
      <c r="F8" s="14">
        <v>8061</v>
      </c>
      <c r="G8" s="14">
        <v>20433</v>
      </c>
      <c r="H8" s="14">
        <v>8943324174</v>
      </c>
      <c r="I8" s="15">
        <v>0.88713058507544595</v>
      </c>
      <c r="J8" s="15">
        <v>0.79294217378643095</v>
      </c>
      <c r="K8" s="15">
        <v>10369.154573518201</v>
      </c>
      <c r="L8" s="14">
        <v>7579</v>
      </c>
      <c r="M8" s="14">
        <v>17676</v>
      </c>
      <c r="N8" s="14">
        <v>7933896407</v>
      </c>
      <c r="O8" s="9"/>
      <c r="P8" s="43"/>
      <c r="Q8" s="17" t="s">
        <v>77</v>
      </c>
      <c r="R8" s="16">
        <f>(SUM(H3:H29)/(O1*1000000000))</f>
        <v>76.442299486939504</v>
      </c>
      <c r="S8" s="9"/>
      <c r="T8" s="9"/>
      <c r="U8" s="9"/>
      <c r="V8" s="9"/>
      <c r="W8" s="9"/>
      <c r="X8" s="9"/>
      <c r="Y8" s="9"/>
      <c r="Z8" s="9"/>
    </row>
    <row r="9" spans="1:26" ht="14.25" customHeight="1" x14ac:dyDescent="0.3">
      <c r="A9" s="17" t="str">
        <f t="shared" si="0"/>
        <v>CML247</v>
      </c>
      <c r="B9" s="13" t="s">
        <v>178</v>
      </c>
      <c r="C9" s="14">
        <v>755188</v>
      </c>
      <c r="D9" s="14">
        <v>24799402610</v>
      </c>
      <c r="E9" s="15">
        <v>11956.1854955322</v>
      </c>
      <c r="F9" s="14">
        <v>8154</v>
      </c>
      <c r="G9" s="14">
        <v>21230</v>
      </c>
      <c r="H9" s="14">
        <v>9029167812</v>
      </c>
      <c r="I9" s="15">
        <v>0.87308628260546495</v>
      </c>
      <c r="J9" s="15">
        <v>0.78660090723024001</v>
      </c>
      <c r="K9" s="15">
        <v>10438.7815484356</v>
      </c>
      <c r="L9" s="14">
        <v>7553</v>
      </c>
      <c r="M9" s="14">
        <v>18040</v>
      </c>
      <c r="N9" s="14">
        <v>7883242560</v>
      </c>
      <c r="O9" s="9"/>
      <c r="P9" s="41" t="s">
        <v>79</v>
      </c>
      <c r="Q9" s="17" t="s">
        <v>69</v>
      </c>
      <c r="R9" s="16">
        <f>AVERAGE(K3:K28)</f>
        <v>10721.713368398576</v>
      </c>
      <c r="S9" s="9"/>
      <c r="T9" s="9"/>
      <c r="U9" s="9"/>
      <c r="V9" s="9"/>
      <c r="W9" s="9"/>
      <c r="X9" s="9"/>
      <c r="Y9" s="9"/>
      <c r="Z9" s="9"/>
    </row>
    <row r="10" spans="1:26" ht="14.25" customHeight="1" x14ac:dyDescent="0.3">
      <c r="A10" s="17" t="str">
        <f t="shared" si="0"/>
        <v>CML247</v>
      </c>
      <c r="B10" s="13" t="s">
        <v>179</v>
      </c>
      <c r="C10" s="14">
        <v>644792</v>
      </c>
      <c r="D10" s="14">
        <v>19318136556</v>
      </c>
      <c r="E10" s="15">
        <v>13183.7354309607</v>
      </c>
      <c r="F10" s="14">
        <v>9170</v>
      </c>
      <c r="G10" s="14">
        <v>22988</v>
      </c>
      <c r="H10" s="14">
        <v>8500767136</v>
      </c>
      <c r="I10" s="15">
        <v>0.86261194709663003</v>
      </c>
      <c r="J10" s="15">
        <v>0.71544744314241504</v>
      </c>
      <c r="K10" s="15">
        <v>11372.4476901078</v>
      </c>
      <c r="L10" s="14">
        <v>8521</v>
      </c>
      <c r="M10" s="14">
        <v>19140</v>
      </c>
      <c r="N10" s="14">
        <v>7332863291</v>
      </c>
      <c r="O10" s="9"/>
      <c r="P10" s="42"/>
      <c r="Q10" s="17" t="s">
        <v>71</v>
      </c>
      <c r="R10" s="16">
        <f>AVERAGE(M3:M26)</f>
        <v>17945.590909090908</v>
      </c>
      <c r="S10" s="9"/>
      <c r="T10" s="9"/>
      <c r="U10" s="9"/>
      <c r="V10" s="9"/>
      <c r="W10" s="9"/>
      <c r="X10" s="9"/>
      <c r="Y10" s="9"/>
      <c r="Z10" s="9"/>
    </row>
    <row r="11" spans="1:26" ht="14.25" customHeight="1" x14ac:dyDescent="0.3">
      <c r="A11" s="17" t="str">
        <f t="shared" si="0"/>
        <v>CML247</v>
      </c>
      <c r="B11" s="13" t="s">
        <v>180</v>
      </c>
      <c r="C11" s="14">
        <v>648700</v>
      </c>
      <c r="D11" s="14">
        <v>18791686078</v>
      </c>
      <c r="E11" s="15">
        <v>13039.6208247264</v>
      </c>
      <c r="F11" s="14">
        <v>9364</v>
      </c>
      <c r="G11" s="14">
        <v>22076</v>
      </c>
      <c r="H11" s="14">
        <v>8458802029</v>
      </c>
      <c r="I11" s="15">
        <v>0.88289991187828998</v>
      </c>
      <c r="J11" s="15">
        <v>0.69534290684848998</v>
      </c>
      <c r="K11" s="15">
        <v>11512.680077077201</v>
      </c>
      <c r="L11" s="14">
        <v>8872</v>
      </c>
      <c r="M11" s="14">
        <v>18871</v>
      </c>
      <c r="N11" s="14">
        <v>7468275566</v>
      </c>
      <c r="O11" s="9"/>
      <c r="P11" s="42"/>
      <c r="Q11" s="17" t="s">
        <v>73</v>
      </c>
      <c r="R11" s="16">
        <f>(SUM(N3:N29)/1000000000)</f>
        <v>160.48144009999999</v>
      </c>
      <c r="S11" s="9"/>
      <c r="T11" s="9"/>
      <c r="U11" s="9"/>
      <c r="V11" s="9"/>
      <c r="W11" s="9"/>
      <c r="X11" s="9"/>
      <c r="Y11" s="9"/>
      <c r="Z11" s="9"/>
    </row>
    <row r="12" spans="1:26" ht="14.25" customHeight="1" x14ac:dyDescent="0.3">
      <c r="A12" s="17" t="str">
        <f t="shared" si="0"/>
        <v>CML247</v>
      </c>
      <c r="B12" s="13" t="s">
        <v>181</v>
      </c>
      <c r="C12" s="14">
        <v>630584</v>
      </c>
      <c r="D12" s="14">
        <v>16825245862</v>
      </c>
      <c r="E12" s="15">
        <v>12962.0827835784</v>
      </c>
      <c r="F12" s="14">
        <v>9360</v>
      </c>
      <c r="G12" s="14">
        <v>21933</v>
      </c>
      <c r="H12" s="14">
        <v>8173682010</v>
      </c>
      <c r="I12" s="15">
        <v>0.87954319891629795</v>
      </c>
      <c r="J12" s="15">
        <v>0.66701291008425101</v>
      </c>
      <c r="K12" s="15">
        <v>11400.711756086401</v>
      </c>
      <c r="L12" s="14">
        <v>8813</v>
      </c>
      <c r="M12" s="14">
        <v>18774</v>
      </c>
      <c r="N12" s="14">
        <v>7189106422</v>
      </c>
      <c r="O12" s="9"/>
      <c r="P12" s="42"/>
      <c r="Q12" s="17" t="s">
        <v>75</v>
      </c>
      <c r="R12" s="16">
        <f>(AVERAGE(N3:N28)/1000000000)</f>
        <v>7.2946109136363644</v>
      </c>
      <c r="S12" s="9"/>
      <c r="T12" s="9"/>
      <c r="U12" s="9"/>
      <c r="V12" s="9"/>
      <c r="W12" s="9"/>
      <c r="X12" s="9"/>
      <c r="Y12" s="9"/>
      <c r="Z12" s="9"/>
    </row>
    <row r="13" spans="1:26" ht="14.25" customHeight="1" x14ac:dyDescent="0.3">
      <c r="A13" s="17" t="str">
        <f t="shared" si="0"/>
        <v>CML247</v>
      </c>
      <c r="B13" s="13" t="s">
        <v>182</v>
      </c>
      <c r="C13" s="14">
        <v>591873</v>
      </c>
      <c r="D13" s="14">
        <v>15493430526</v>
      </c>
      <c r="E13" s="15">
        <v>13142.2282313942</v>
      </c>
      <c r="F13" s="14">
        <v>9666</v>
      </c>
      <c r="G13" s="14">
        <v>22011</v>
      </c>
      <c r="H13" s="14">
        <v>7778530050</v>
      </c>
      <c r="I13" s="15">
        <v>0.88692366458107297</v>
      </c>
      <c r="J13" s="15">
        <v>0.63959027181935502</v>
      </c>
      <c r="K13" s="15">
        <v>11656.153223748999</v>
      </c>
      <c r="L13" s="14">
        <v>9140</v>
      </c>
      <c r="M13" s="14">
        <v>18959</v>
      </c>
      <c r="N13" s="14">
        <v>6898962377</v>
      </c>
      <c r="O13" s="9"/>
      <c r="P13" s="43"/>
      <c r="Q13" s="17" t="s">
        <v>77</v>
      </c>
      <c r="R13" s="16">
        <f>(SUM(N3:N28)/(O1*1000000000))</f>
        <v>68.272543223006892</v>
      </c>
      <c r="S13" s="9"/>
      <c r="T13" s="9"/>
      <c r="U13" s="9"/>
      <c r="V13" s="9"/>
      <c r="W13" s="9"/>
      <c r="X13" s="9"/>
      <c r="Y13" s="9"/>
      <c r="Z13" s="9"/>
    </row>
    <row r="14" spans="1:26" ht="14.25" customHeight="1" x14ac:dyDescent="0.3">
      <c r="A14" s="17" t="str">
        <f t="shared" si="0"/>
        <v>CML247</v>
      </c>
      <c r="B14" s="13" t="s">
        <v>183</v>
      </c>
      <c r="C14" s="14">
        <v>745695</v>
      </c>
      <c r="D14" s="14">
        <v>20202297523</v>
      </c>
      <c r="E14" s="15">
        <v>11367.435773339001</v>
      </c>
      <c r="F14" s="14">
        <v>8270</v>
      </c>
      <c r="G14" s="14">
        <v>19044</v>
      </c>
      <c r="H14" s="14">
        <v>8476640019</v>
      </c>
      <c r="I14" s="15">
        <v>0.92179366004524399</v>
      </c>
      <c r="J14" s="15">
        <v>0.78046715307076198</v>
      </c>
      <c r="K14" s="15">
        <v>10478.4302268354</v>
      </c>
      <c r="L14" s="14">
        <v>7922</v>
      </c>
      <c r="M14" s="14">
        <v>17341</v>
      </c>
      <c r="N14" s="14">
        <v>7813713028</v>
      </c>
      <c r="O14" s="9"/>
      <c r="P14" s="9"/>
      <c r="Q14" s="9"/>
      <c r="R14" s="18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3">
      <c r="A15" s="17" t="str">
        <f t="shared" si="0"/>
        <v>CML247</v>
      </c>
      <c r="B15" s="13" t="s">
        <v>184</v>
      </c>
      <c r="C15" s="14">
        <v>680081</v>
      </c>
      <c r="D15" s="14">
        <v>15779171904</v>
      </c>
      <c r="E15" s="15">
        <v>11332.436456833801</v>
      </c>
      <c r="F15" s="14">
        <v>8212</v>
      </c>
      <c r="G15" s="14">
        <v>19139</v>
      </c>
      <c r="H15" s="14">
        <v>7706974718</v>
      </c>
      <c r="I15" s="15">
        <v>0.92432267934682499</v>
      </c>
      <c r="J15" s="15">
        <v>0.74562763405445898</v>
      </c>
      <c r="K15" s="15">
        <v>10474.828029308301</v>
      </c>
      <c r="L15" s="14">
        <v>7881</v>
      </c>
      <c r="M15" s="14">
        <v>17502</v>
      </c>
      <c r="N15" s="14">
        <v>7123731521</v>
      </c>
      <c r="O15" s="9"/>
      <c r="P15" s="9"/>
      <c r="Q15" s="9"/>
      <c r="R15" s="18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3">
      <c r="A16" s="17" t="str">
        <f t="shared" si="0"/>
        <v>CML247</v>
      </c>
      <c r="B16" s="13" t="s">
        <v>185</v>
      </c>
      <c r="C16" s="14">
        <v>583198</v>
      </c>
      <c r="D16" s="14">
        <v>13406713967</v>
      </c>
      <c r="E16" s="15">
        <v>12278.5410512382</v>
      </c>
      <c r="F16" s="14">
        <v>9267</v>
      </c>
      <c r="G16" s="14">
        <v>20180</v>
      </c>
      <c r="H16" s="14">
        <v>7160820584</v>
      </c>
      <c r="I16" s="15">
        <v>0.912396932636233</v>
      </c>
      <c r="J16" s="15">
        <v>0.65206375756383095</v>
      </c>
      <c r="K16" s="15">
        <v>11202.9031923978</v>
      </c>
      <c r="L16" s="14">
        <v>8784</v>
      </c>
      <c r="M16" s="14">
        <v>18256</v>
      </c>
      <c r="N16" s="14">
        <v>6533510736</v>
      </c>
      <c r="O16" s="9"/>
      <c r="P16" s="9"/>
      <c r="Q16" s="9"/>
      <c r="R16" s="18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3">
      <c r="A17" s="17" t="str">
        <f t="shared" si="0"/>
        <v>CML247</v>
      </c>
      <c r="B17" s="13" t="s">
        <v>186</v>
      </c>
      <c r="C17" s="14">
        <v>722535</v>
      </c>
      <c r="D17" s="14">
        <v>18318108909</v>
      </c>
      <c r="E17" s="15">
        <v>11766.713600033199</v>
      </c>
      <c r="F17" s="14">
        <v>8418</v>
      </c>
      <c r="G17" s="14">
        <v>20033</v>
      </c>
      <c r="H17" s="14">
        <v>8501862411</v>
      </c>
      <c r="I17" s="15">
        <v>0.91254345741493303</v>
      </c>
      <c r="J17" s="15">
        <v>0.76880638083705899</v>
      </c>
      <c r="K17" s="15">
        <v>10737.6375109856</v>
      </c>
      <c r="L17" s="14">
        <v>8079</v>
      </c>
      <c r="M17" s="14">
        <v>17952</v>
      </c>
      <c r="N17" s="14">
        <v>7758318919</v>
      </c>
      <c r="O17" s="9"/>
      <c r="P17" s="9"/>
      <c r="Q17" s="9"/>
      <c r="R17" s="19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3">
      <c r="A18" s="17" t="str">
        <f t="shared" si="0"/>
        <v>CML247</v>
      </c>
      <c r="B18" s="13" t="s">
        <v>187</v>
      </c>
      <c r="C18" s="14">
        <v>586872</v>
      </c>
      <c r="D18" s="14">
        <v>12190086328</v>
      </c>
      <c r="E18" s="15">
        <v>12154.0868434684</v>
      </c>
      <c r="F18" s="14">
        <v>9222</v>
      </c>
      <c r="G18" s="14">
        <v>19765</v>
      </c>
      <c r="H18" s="14">
        <v>7132893254</v>
      </c>
      <c r="I18" s="15">
        <v>0.93214729734969903</v>
      </c>
      <c r="J18" s="15">
        <v>0.67309476649298505</v>
      </c>
      <c r="K18" s="15">
        <v>11329.3992028926</v>
      </c>
      <c r="L18" s="14">
        <v>8834</v>
      </c>
      <c r="M18" s="14">
        <v>18281</v>
      </c>
      <c r="N18" s="14">
        <v>6648907169</v>
      </c>
      <c r="O18" s="9"/>
      <c r="P18" s="9"/>
      <c r="Q18" s="9"/>
      <c r="R18" s="19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3">
      <c r="A19" s="17" t="str">
        <f t="shared" si="0"/>
        <v>CML247</v>
      </c>
      <c r="B19" s="13" t="s">
        <v>188</v>
      </c>
      <c r="C19" s="14">
        <v>722921</v>
      </c>
      <c r="D19" s="14">
        <v>18276635131</v>
      </c>
      <c r="E19" s="15">
        <v>11968.1955192891</v>
      </c>
      <c r="F19" s="14">
        <v>8531</v>
      </c>
      <c r="G19" s="14">
        <v>20348</v>
      </c>
      <c r="H19" s="14">
        <v>8652059873</v>
      </c>
      <c r="I19" s="15">
        <v>0.89941818563742204</v>
      </c>
      <c r="J19" s="15">
        <v>0.78678684888450201</v>
      </c>
      <c r="K19" s="15">
        <v>10764.412699312899</v>
      </c>
      <c r="L19" s="14">
        <v>8079</v>
      </c>
      <c r="M19" s="14">
        <v>18004</v>
      </c>
      <c r="N19" s="14">
        <v>7781819993</v>
      </c>
      <c r="O19" s="9"/>
      <c r="P19" s="9"/>
      <c r="Q19" s="9"/>
      <c r="R19" s="19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3">
      <c r="A20" s="17" t="str">
        <f t="shared" si="0"/>
        <v>CML247</v>
      </c>
      <c r="B20" s="13" t="s">
        <v>189</v>
      </c>
      <c r="C20" s="14">
        <v>759158</v>
      </c>
      <c r="D20" s="14">
        <v>22670337099</v>
      </c>
      <c r="E20" s="15">
        <v>11694.219697348901</v>
      </c>
      <c r="F20" s="14">
        <v>8068</v>
      </c>
      <c r="G20" s="14">
        <v>20512</v>
      </c>
      <c r="H20" s="14">
        <v>8877760437</v>
      </c>
      <c r="I20" s="15">
        <v>0.89758933354285997</v>
      </c>
      <c r="J20" s="15">
        <v>0.79762338788053899</v>
      </c>
      <c r="K20" s="15">
        <v>10496.6068644472</v>
      </c>
      <c r="L20" s="14">
        <v>7707</v>
      </c>
      <c r="M20" s="14">
        <v>17917</v>
      </c>
      <c r="N20" s="14">
        <v>7968583074</v>
      </c>
      <c r="O20" s="9"/>
      <c r="P20" s="9"/>
      <c r="Q20" s="9"/>
      <c r="R20" s="19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3">
      <c r="A21" s="17" t="str">
        <f t="shared" si="0"/>
        <v>CML247</v>
      </c>
      <c r="B21" s="13" t="s">
        <v>190</v>
      </c>
      <c r="C21" s="14">
        <v>776435</v>
      </c>
      <c r="D21" s="14">
        <v>24895043161</v>
      </c>
      <c r="E21" s="15">
        <v>11562.0946119121</v>
      </c>
      <c r="F21" s="14">
        <v>8050</v>
      </c>
      <c r="G21" s="14">
        <v>20163</v>
      </c>
      <c r="H21" s="14">
        <v>8977214930</v>
      </c>
      <c r="I21" s="15">
        <v>0.88142814544376702</v>
      </c>
      <c r="J21" s="15">
        <v>0.80859273299105405</v>
      </c>
      <c r="K21" s="15">
        <v>10191.155611223099</v>
      </c>
      <c r="L21" s="14">
        <v>7518</v>
      </c>
      <c r="M21" s="14">
        <v>17359</v>
      </c>
      <c r="N21" s="14">
        <v>7912769907</v>
      </c>
      <c r="O21" s="9"/>
      <c r="P21" s="9"/>
      <c r="Q21" s="9"/>
      <c r="R21" s="19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3">
      <c r="A22" s="17" t="str">
        <f t="shared" si="0"/>
        <v>CML247</v>
      </c>
      <c r="B22" s="13" t="s">
        <v>191</v>
      </c>
      <c r="C22" s="14">
        <v>805912</v>
      </c>
      <c r="D22" s="14">
        <v>25129137255</v>
      </c>
      <c r="E22" s="15">
        <v>11119.217931982599</v>
      </c>
      <c r="F22" s="14">
        <v>7800</v>
      </c>
      <c r="G22" s="14">
        <v>19136</v>
      </c>
      <c r="H22" s="14">
        <v>8961111162</v>
      </c>
      <c r="I22" s="15">
        <v>0.89603982127233395</v>
      </c>
      <c r="J22" s="15">
        <v>0.83420402966612694</v>
      </c>
      <c r="K22" s="15">
        <v>9963.2620484618692</v>
      </c>
      <c r="L22" s="14">
        <v>7394</v>
      </c>
      <c r="M22" s="14">
        <v>16775</v>
      </c>
      <c r="N22" s="14">
        <v>8029512444</v>
      </c>
      <c r="O22" s="9"/>
      <c r="P22" s="9"/>
      <c r="Q22" s="9"/>
      <c r="R22" s="19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3">
      <c r="A23" s="17" t="str">
        <f t="shared" si="0"/>
        <v>CML247</v>
      </c>
      <c r="B23" s="13" t="s">
        <v>192</v>
      </c>
      <c r="C23" s="14">
        <v>558955</v>
      </c>
      <c r="D23" s="14">
        <v>13500663525</v>
      </c>
      <c r="E23" s="15">
        <v>14888.2155951731</v>
      </c>
      <c r="F23" s="14">
        <v>11385</v>
      </c>
      <c r="G23" s="14">
        <v>24067</v>
      </c>
      <c r="H23" s="14">
        <v>8321842548</v>
      </c>
      <c r="I23" s="15">
        <v>0.86803964811087198</v>
      </c>
      <c r="J23" s="15">
        <v>0.67321994866736301</v>
      </c>
      <c r="K23" s="15">
        <v>12923.5614262329</v>
      </c>
      <c r="L23" s="14">
        <v>10761</v>
      </c>
      <c r="M23" s="14">
        <v>20023</v>
      </c>
      <c r="N23" s="14">
        <v>7223689277</v>
      </c>
      <c r="O23" s="9"/>
      <c r="P23" s="9"/>
      <c r="Q23" s="9"/>
      <c r="R23" s="19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3">
      <c r="A24" s="17" t="str">
        <f t="shared" si="0"/>
        <v>CML247</v>
      </c>
      <c r="B24" s="13" t="s">
        <v>193</v>
      </c>
      <c r="C24" s="14">
        <v>634489</v>
      </c>
      <c r="D24" s="14">
        <v>16154286400</v>
      </c>
      <c r="E24" s="15">
        <v>12933.055433585099</v>
      </c>
      <c r="F24" s="14">
        <v>9592</v>
      </c>
      <c r="G24" s="14">
        <v>21255</v>
      </c>
      <c r="H24" s="14">
        <v>8205881409</v>
      </c>
      <c r="I24" s="15">
        <v>0.880375469974087</v>
      </c>
      <c r="J24" s="15">
        <v>0.70703030978381998</v>
      </c>
      <c r="K24" s="15">
        <v>11385.9447555434</v>
      </c>
      <c r="L24" s="14">
        <v>8983</v>
      </c>
      <c r="M24" s="14">
        <v>18316</v>
      </c>
      <c r="N24" s="14">
        <v>7224256702</v>
      </c>
      <c r="O24" s="9"/>
      <c r="P24" s="9"/>
      <c r="Q24" s="9"/>
      <c r="R24" s="19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9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9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8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8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8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8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8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8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8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8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8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8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8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8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8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8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8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8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8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8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8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8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8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8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18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18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18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18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18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18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18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18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18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18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18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18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18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18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18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18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8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18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18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18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18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18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18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18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18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18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18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18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18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18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18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18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18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18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18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18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8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8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18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18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8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18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18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18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18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18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18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18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18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18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18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18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18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18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18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18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18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18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18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18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8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18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18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18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18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18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18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18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18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18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8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8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8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8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8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18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18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18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18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18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18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18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18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18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18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18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18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18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18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18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18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18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18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18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18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18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18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18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18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8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8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18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18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18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18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18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18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18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18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18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18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18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18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18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18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18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18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18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18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18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18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18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18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18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18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18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18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18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18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18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18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18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18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18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18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18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18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18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18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18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18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18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18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18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18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18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18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18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18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18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18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18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18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18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18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18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18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18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18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18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18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18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18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18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18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18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18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18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18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18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18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18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18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18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18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18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18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18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18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18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18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18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18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18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18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18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18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18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18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18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18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18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18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18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18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18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18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18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18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18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18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18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18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18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18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18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18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18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18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18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18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18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18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18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18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18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18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18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18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18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18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18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18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18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18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18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18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18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18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18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18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18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18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18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18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18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18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18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18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18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18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18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18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18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18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18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18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18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18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18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18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18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18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18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18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18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18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18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18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18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18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18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18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18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18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18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18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18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18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18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18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18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18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18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18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18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18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18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18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18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18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18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18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18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18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18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18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18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18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18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18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18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18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18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18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18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18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18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18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18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18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18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18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18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18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18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18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18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18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18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18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18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18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18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18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18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18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18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18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18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18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18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18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18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18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18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18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18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18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18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18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18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18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18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18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18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18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18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18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18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18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18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18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18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18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18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18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18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18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18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18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18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18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18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18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18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18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18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18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18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18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18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18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18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18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18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18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18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18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18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18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18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18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18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18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18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18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18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18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18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18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18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18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18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18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18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18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18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18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18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18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18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18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18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18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18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18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18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18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18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18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18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18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18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18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18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18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18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18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18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18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18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18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18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18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18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18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18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18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18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18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18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18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18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18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18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18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18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18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18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18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18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18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18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18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18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18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18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18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18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18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18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18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18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18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18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18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18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18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18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18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18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18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18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18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18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18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18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18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18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18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18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18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18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18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18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18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18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18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18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18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18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18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18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18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18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18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18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18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18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18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18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18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18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18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18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18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18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18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18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18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18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18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18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18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18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18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18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18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18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18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18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18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18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18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18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18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18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18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18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18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18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18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18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18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18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18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18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18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18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18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18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18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18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18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18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18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18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18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18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18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18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18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18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18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18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18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18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18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18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18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18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18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18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18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18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18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18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18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18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18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18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18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18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18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18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18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18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18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18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18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18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18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18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18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18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18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18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18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18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18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18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18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18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18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18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18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18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18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18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18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18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18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18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18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18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18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18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18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18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18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18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18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18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18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18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18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18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18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18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18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18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18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18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18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18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18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18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18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18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18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18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18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18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18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18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18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18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18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18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18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18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18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18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18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18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18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18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18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18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18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18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18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18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18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18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18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18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18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18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18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18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18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18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18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18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18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18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18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18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18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18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18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18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18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18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18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18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18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18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18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18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18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18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18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18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18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18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18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18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18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18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18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18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18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18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18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18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18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18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18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18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18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18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18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18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18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18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18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18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18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18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18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18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18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18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18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18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18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18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18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18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18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18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18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18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18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18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18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18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18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18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18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18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18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18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18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18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18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18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18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18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18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18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18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18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18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18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18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18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18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18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18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18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18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18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18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18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18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18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18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18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18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18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18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18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18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18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18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18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18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18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18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18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18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18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18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18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18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18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18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18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18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18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18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18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18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18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18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18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18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18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18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18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18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18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18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18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18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18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18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18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18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18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18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18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18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18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18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18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18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18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18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18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18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18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18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18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18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18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18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18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18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18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18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18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18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18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18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18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18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18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18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18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18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18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18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18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18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18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18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18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18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18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18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18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18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18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18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18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18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18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18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18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18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18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18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18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18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18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18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18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18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18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18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18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18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18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18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18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18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18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18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18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18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18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18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18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18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18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18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18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18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18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18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18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18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18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18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18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18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18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18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18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18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18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18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18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18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18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18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18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18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18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18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18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18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18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18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18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18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18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18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18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18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18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18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18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18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18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18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18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18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18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18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18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18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18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18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18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18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18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18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18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18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18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18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18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18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18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18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18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18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18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18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18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18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18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18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18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18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18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18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18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18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18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18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18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18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18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18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18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18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18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18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18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18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18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18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18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18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18"/>
      <c r="S1000" s="9"/>
      <c r="T1000" s="9"/>
      <c r="U1000" s="9"/>
      <c r="V1000" s="9"/>
      <c r="W1000" s="9"/>
      <c r="X1000" s="9"/>
      <c r="Y1000" s="9"/>
      <c r="Z1000" s="9"/>
    </row>
  </sheetData>
  <mergeCells count="11">
    <mergeCell ref="P2:Q2"/>
    <mergeCell ref="P3:Q3"/>
    <mergeCell ref="P4:P8"/>
    <mergeCell ref="P9:P13"/>
    <mergeCell ref="B1:B2"/>
    <mergeCell ref="C1:D1"/>
    <mergeCell ref="E1:H1"/>
    <mergeCell ref="I1:I2"/>
    <mergeCell ref="J1:J2"/>
    <mergeCell ref="K1:N1"/>
    <mergeCell ref="P1:R1"/>
  </mergeCells>
  <hyperlinks>
    <hyperlink ref="A1" location="INDEX!A1" display="INDEX" xr:uid="{00000000-0004-0000-0700-000000000000}"/>
  </hyperlink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548135"/>
  </sheetPr>
  <dimension ref="A1:Z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6.3984375" customWidth="1"/>
    <col min="16" max="16" width="8.69921875" customWidth="1"/>
    <col min="17" max="17" width="15.59765625" customWidth="1"/>
    <col min="18" max="18" width="9.19921875" customWidth="1"/>
    <col min="19" max="20" width="8" customWidth="1"/>
    <col min="21" max="21" width="9" customWidth="1"/>
    <col min="22" max="26" width="8" customWidth="1"/>
  </cols>
  <sheetData>
    <row r="1" spans="1:26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8">
        <v>2.3368000000000002</v>
      </c>
      <c r="P1" s="50" t="s">
        <v>58</v>
      </c>
      <c r="Q1" s="49"/>
      <c r="R1" s="40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O2" s="9"/>
      <c r="P2" s="39" t="s">
        <v>64</v>
      </c>
      <c r="Q2" s="40"/>
      <c r="R2" s="12">
        <f>(COUNTA(A3:A29))</f>
        <v>27</v>
      </c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3">
      <c r="A3" s="13" t="s">
        <v>11</v>
      </c>
      <c r="B3" s="13" t="s">
        <v>194</v>
      </c>
      <c r="C3" s="14">
        <v>614075</v>
      </c>
      <c r="D3" s="14">
        <v>16035732948</v>
      </c>
      <c r="E3" s="15">
        <v>12044.7394341082</v>
      </c>
      <c r="F3" s="14">
        <v>8511</v>
      </c>
      <c r="G3" s="14">
        <v>20906</v>
      </c>
      <c r="H3" s="14">
        <v>7396373368</v>
      </c>
      <c r="I3" s="15">
        <v>0.87025566568180301</v>
      </c>
      <c r="J3" s="15">
        <v>0.68159064270365299</v>
      </c>
      <c r="K3" s="15">
        <v>10482.0027341937</v>
      </c>
      <c r="L3" s="14">
        <v>8118</v>
      </c>
      <c r="M3" s="14">
        <v>18009</v>
      </c>
      <c r="N3" s="14">
        <v>6436735829</v>
      </c>
      <c r="O3" s="9"/>
      <c r="P3" s="39" t="s">
        <v>66</v>
      </c>
      <c r="Q3" s="40"/>
      <c r="R3" s="16"/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3">
      <c r="A4" s="17" t="str">
        <f t="shared" ref="A4:A29" si="0">A3</f>
        <v>CML277</v>
      </c>
      <c r="B4" s="13" t="s">
        <v>195</v>
      </c>
      <c r="C4" s="14">
        <v>657181</v>
      </c>
      <c r="D4" s="14">
        <v>16430520749</v>
      </c>
      <c r="E4" s="15">
        <v>10808.636896075801</v>
      </c>
      <c r="F4" s="14">
        <v>7799</v>
      </c>
      <c r="G4" s="14">
        <v>18807</v>
      </c>
      <c r="H4" s="14">
        <v>7103230804</v>
      </c>
      <c r="I4" s="15">
        <v>0.90746228496054904</v>
      </c>
      <c r="J4" s="15">
        <v>0.72755120793377004</v>
      </c>
      <c r="K4" s="15">
        <v>9808.4303350218597</v>
      </c>
      <c r="L4" s="14">
        <v>7489</v>
      </c>
      <c r="M4" s="14">
        <v>16979</v>
      </c>
      <c r="N4" s="14">
        <v>6445914056</v>
      </c>
      <c r="O4" s="9"/>
      <c r="P4" s="41" t="s">
        <v>68</v>
      </c>
      <c r="Q4" s="17" t="s">
        <v>69</v>
      </c>
      <c r="R4" s="16">
        <f>AVERAGE(E3:E29)</f>
        <v>10829.068284303998</v>
      </c>
      <c r="S4" s="9"/>
      <c r="T4" s="9"/>
      <c r="U4" s="24">
        <v>10829.068284303998</v>
      </c>
      <c r="V4" s="9"/>
      <c r="W4" s="9"/>
      <c r="X4" s="9"/>
      <c r="Y4" s="9"/>
      <c r="Z4" s="9"/>
    </row>
    <row r="5" spans="1:26" ht="14.25" customHeight="1" x14ac:dyDescent="0.3">
      <c r="A5" s="17" t="str">
        <f t="shared" si="0"/>
        <v>CML277</v>
      </c>
      <c r="B5" s="13" t="s">
        <v>196</v>
      </c>
      <c r="C5" s="14">
        <v>747421</v>
      </c>
      <c r="D5" s="14">
        <v>24733471319</v>
      </c>
      <c r="E5" s="15">
        <v>10320.893929927</v>
      </c>
      <c r="F5" s="14">
        <v>6934</v>
      </c>
      <c r="G5" s="14">
        <v>18659</v>
      </c>
      <c r="H5" s="14">
        <v>7714052862</v>
      </c>
      <c r="I5" s="15">
        <v>0.89759399706846299</v>
      </c>
      <c r="J5" s="15">
        <v>0.77090667175501704</v>
      </c>
      <c r="K5" s="15">
        <v>9263.9724358828607</v>
      </c>
      <c r="L5" s="14">
        <v>6670</v>
      </c>
      <c r="M5" s="14">
        <v>16468</v>
      </c>
      <c r="N5" s="14">
        <v>6924087542</v>
      </c>
      <c r="O5" s="9"/>
      <c r="P5" s="42"/>
      <c r="Q5" s="17" t="s">
        <v>71</v>
      </c>
      <c r="R5" s="16">
        <f>AVERAGE(G3:G29)</f>
        <v>19548.777777777777</v>
      </c>
      <c r="S5" s="9"/>
      <c r="T5" s="9"/>
      <c r="U5" s="24">
        <v>19548.777777777777</v>
      </c>
      <c r="V5" s="9"/>
      <c r="W5" s="9"/>
      <c r="X5" s="9"/>
      <c r="Y5" s="9"/>
      <c r="Z5" s="9"/>
    </row>
    <row r="6" spans="1:26" ht="14.25" customHeight="1" x14ac:dyDescent="0.3">
      <c r="A6" s="17" t="str">
        <f t="shared" si="0"/>
        <v>CML277</v>
      </c>
      <c r="B6" s="13" t="s">
        <v>197</v>
      </c>
      <c r="C6" s="14">
        <v>620275</v>
      </c>
      <c r="D6" s="14">
        <v>18321621199</v>
      </c>
      <c r="E6" s="15">
        <v>9527.1138672363104</v>
      </c>
      <c r="F6" s="14">
        <v>6470</v>
      </c>
      <c r="G6" s="14">
        <v>17208</v>
      </c>
      <c r="H6" s="14">
        <v>5909430554</v>
      </c>
      <c r="I6" s="15">
        <v>0.91036721116191699</v>
      </c>
      <c r="J6" s="15">
        <v>0.65610558193505497</v>
      </c>
      <c r="K6" s="15">
        <v>8673.1720817379392</v>
      </c>
      <c r="L6" s="14">
        <v>6249</v>
      </c>
      <c r="M6" s="14">
        <v>15371</v>
      </c>
      <c r="N6" s="14">
        <v>5379751813</v>
      </c>
      <c r="O6" s="9"/>
      <c r="P6" s="42"/>
      <c r="Q6" s="17" t="s">
        <v>73</v>
      </c>
      <c r="R6" s="16">
        <f>(SUM(H3:H29)/1000000000)</f>
        <v>203.28496319800001</v>
      </c>
      <c r="S6" s="9"/>
      <c r="T6" s="9"/>
      <c r="U6" s="24">
        <v>203.28496319800001</v>
      </c>
      <c r="V6" s="9"/>
      <c r="W6" s="9"/>
      <c r="X6" s="9"/>
      <c r="Y6" s="9"/>
      <c r="Z6" s="9"/>
    </row>
    <row r="7" spans="1:26" ht="14.25" customHeight="1" x14ac:dyDescent="0.3">
      <c r="A7" s="17" t="str">
        <f t="shared" si="0"/>
        <v>CML277</v>
      </c>
      <c r="B7" s="13" t="s">
        <v>198</v>
      </c>
      <c r="C7" s="14">
        <v>592729</v>
      </c>
      <c r="D7" s="14">
        <v>14729017449</v>
      </c>
      <c r="E7" s="15">
        <v>11245.831891134099</v>
      </c>
      <c r="F7" s="14">
        <v>7969</v>
      </c>
      <c r="G7" s="14">
        <v>19481</v>
      </c>
      <c r="H7" s="14">
        <v>6665730691</v>
      </c>
      <c r="I7" s="15">
        <v>0.89302520217884396</v>
      </c>
      <c r="J7" s="15">
        <v>0.65506425990864703</v>
      </c>
      <c r="K7" s="15">
        <v>10042.8112982493</v>
      </c>
      <c r="L7" s="14">
        <v>7624</v>
      </c>
      <c r="M7" s="14">
        <v>17379</v>
      </c>
      <c r="N7" s="14">
        <v>5952665498</v>
      </c>
      <c r="O7" s="9"/>
      <c r="P7" s="42"/>
      <c r="Q7" s="17" t="s">
        <v>75</v>
      </c>
      <c r="R7" s="16">
        <f>(AVERAGE(H3:H29)/1000000000)</f>
        <v>7.5290727110370366</v>
      </c>
      <c r="S7" s="9"/>
      <c r="T7" s="9"/>
      <c r="U7" s="24">
        <v>7.5290727110370366</v>
      </c>
      <c r="V7" s="9"/>
      <c r="W7" s="9"/>
      <c r="X7" s="9"/>
      <c r="Y7" s="9"/>
      <c r="Z7" s="9"/>
    </row>
    <row r="8" spans="1:26" ht="14.25" customHeight="1" x14ac:dyDescent="0.3">
      <c r="A8" s="17" t="str">
        <f t="shared" si="0"/>
        <v>CML277</v>
      </c>
      <c r="B8" s="13" t="s">
        <v>199</v>
      </c>
      <c r="C8" s="14">
        <v>679027</v>
      </c>
      <c r="D8" s="14">
        <v>19866260028</v>
      </c>
      <c r="E8" s="15">
        <v>10827.516160624</v>
      </c>
      <c r="F8" s="14">
        <v>7365</v>
      </c>
      <c r="G8" s="14">
        <v>19358</v>
      </c>
      <c r="H8" s="14">
        <v>7352175816</v>
      </c>
      <c r="I8" s="15">
        <v>0.88450731059068</v>
      </c>
      <c r="J8" s="15">
        <v>0.71415484869774504</v>
      </c>
      <c r="K8" s="15">
        <v>9577.0171996106201</v>
      </c>
      <c r="L8" s="14">
        <v>6977</v>
      </c>
      <c r="M8" s="14">
        <v>16992</v>
      </c>
      <c r="N8" s="14">
        <v>6503053258</v>
      </c>
      <c r="O8" s="9"/>
      <c r="P8" s="43"/>
      <c r="Q8" s="17" t="s">
        <v>77</v>
      </c>
      <c r="R8" s="16">
        <f>(SUM(H3:H29)/(O1*1000000000))</f>
        <v>86.992880519513861</v>
      </c>
      <c r="S8" s="9"/>
      <c r="T8" s="9"/>
      <c r="U8" s="24">
        <v>86.992880519513861</v>
      </c>
      <c r="V8" s="9"/>
      <c r="W8" s="9"/>
      <c r="X8" s="9"/>
      <c r="Y8" s="9"/>
      <c r="Z8" s="9"/>
    </row>
    <row r="9" spans="1:26" ht="14.25" customHeight="1" x14ac:dyDescent="0.3">
      <c r="A9" s="17" t="str">
        <f t="shared" si="0"/>
        <v>CML277</v>
      </c>
      <c r="B9" s="13" t="s">
        <v>200</v>
      </c>
      <c r="C9" s="14">
        <v>654079</v>
      </c>
      <c r="D9" s="14">
        <v>18435746637</v>
      </c>
      <c r="E9" s="15">
        <v>10303.9025698731</v>
      </c>
      <c r="F9" s="14">
        <v>6963</v>
      </c>
      <c r="G9" s="14">
        <v>18549</v>
      </c>
      <c r="H9" s="14">
        <v>6739566289</v>
      </c>
      <c r="I9" s="15">
        <v>0.89666305587991502</v>
      </c>
      <c r="J9" s="15">
        <v>0.69090127431594295</v>
      </c>
      <c r="K9" s="15">
        <v>9239.1287657912908</v>
      </c>
      <c r="L9" s="14">
        <v>6625</v>
      </c>
      <c r="M9" s="14">
        <v>16512</v>
      </c>
      <c r="N9" s="14">
        <v>6043120104</v>
      </c>
      <c r="O9" s="9"/>
      <c r="P9" s="41" t="s">
        <v>79</v>
      </c>
      <c r="Q9" s="17" t="s">
        <v>69</v>
      </c>
      <c r="R9" s="16">
        <f>AVERAGE(K3:K29)</f>
        <v>8840.8122691142598</v>
      </c>
      <c r="S9" s="9"/>
      <c r="T9" s="9"/>
      <c r="U9" s="24">
        <v>8840.8122691142598</v>
      </c>
      <c r="V9" s="9"/>
      <c r="W9" s="9"/>
      <c r="X9" s="9"/>
      <c r="Y9" s="9"/>
      <c r="Z9" s="9"/>
    </row>
    <row r="10" spans="1:26" ht="14.25" customHeight="1" x14ac:dyDescent="0.3">
      <c r="A10" s="17" t="str">
        <f t="shared" si="0"/>
        <v>CML277</v>
      </c>
      <c r="B10" s="13" t="s">
        <v>201</v>
      </c>
      <c r="C10" s="14">
        <v>667685</v>
      </c>
      <c r="D10" s="14">
        <v>19337079165</v>
      </c>
      <c r="E10" s="15">
        <v>10858.8102218861</v>
      </c>
      <c r="F10" s="14">
        <v>7417</v>
      </c>
      <c r="G10" s="14">
        <v>19391</v>
      </c>
      <c r="H10" s="14">
        <v>7250264703</v>
      </c>
      <c r="I10" s="15">
        <v>0.88986570922443697</v>
      </c>
      <c r="J10" s="15">
        <v>0.70427638379653301</v>
      </c>
      <c r="K10" s="15">
        <v>9662.8828594322204</v>
      </c>
      <c r="L10" s="14">
        <v>7059</v>
      </c>
      <c r="M10" s="14">
        <v>17117</v>
      </c>
      <c r="N10" s="14">
        <v>6451761942</v>
      </c>
      <c r="O10" s="9"/>
      <c r="P10" s="42"/>
      <c r="Q10" s="17" t="s">
        <v>71</v>
      </c>
      <c r="R10" s="16">
        <f>AVERAGE(M3:M29)</f>
        <v>15682.222222222223</v>
      </c>
      <c r="S10" s="9"/>
      <c r="T10" s="9"/>
      <c r="U10" s="24">
        <v>15682.222222222223</v>
      </c>
      <c r="V10" s="9"/>
      <c r="W10" s="9"/>
      <c r="X10" s="9"/>
      <c r="Y10" s="9"/>
      <c r="Z10" s="9"/>
    </row>
    <row r="11" spans="1:26" ht="14.25" customHeight="1" x14ac:dyDescent="0.3">
      <c r="A11" s="17" t="str">
        <f t="shared" si="0"/>
        <v>CML277</v>
      </c>
      <c r="B11" s="13" t="s">
        <v>202</v>
      </c>
      <c r="C11" s="14">
        <v>656950</v>
      </c>
      <c r="D11" s="14">
        <v>18133635152</v>
      </c>
      <c r="E11" s="15">
        <v>10525.6861465865</v>
      </c>
      <c r="F11" s="14">
        <v>7207</v>
      </c>
      <c r="G11" s="14">
        <v>18766</v>
      </c>
      <c r="H11" s="14">
        <v>6914849514</v>
      </c>
      <c r="I11" s="15">
        <v>0.89358100902844895</v>
      </c>
      <c r="J11" s="15">
        <v>0.69680442594643199</v>
      </c>
      <c r="K11" s="15">
        <v>9405.5532475835298</v>
      </c>
      <c r="L11" s="14">
        <v>6826</v>
      </c>
      <c r="M11" s="14">
        <v>16687</v>
      </c>
      <c r="N11" s="14">
        <v>6178978206</v>
      </c>
      <c r="O11" s="9"/>
      <c r="P11" s="42"/>
      <c r="Q11" s="17" t="s">
        <v>73</v>
      </c>
      <c r="R11" s="16">
        <f>(SUM(N3:N29)/1000000000)</f>
        <v>165.224768614</v>
      </c>
      <c r="S11" s="9"/>
      <c r="T11" s="9"/>
      <c r="U11" s="24">
        <v>165.224768614</v>
      </c>
      <c r="V11" s="9"/>
      <c r="W11" s="9"/>
      <c r="X11" s="9"/>
      <c r="Y11" s="9"/>
      <c r="Z11" s="9"/>
    </row>
    <row r="12" spans="1:26" ht="14.25" customHeight="1" x14ac:dyDescent="0.3">
      <c r="A12" s="17" t="str">
        <f t="shared" si="0"/>
        <v>CML277</v>
      </c>
      <c r="B12" s="13" t="s">
        <v>203</v>
      </c>
      <c r="C12" s="14">
        <v>629375</v>
      </c>
      <c r="D12" s="14">
        <v>16524387904</v>
      </c>
      <c r="E12" s="15">
        <v>11051.0595225422</v>
      </c>
      <c r="F12" s="14">
        <v>7803</v>
      </c>
      <c r="G12" s="14">
        <v>19326</v>
      </c>
      <c r="H12" s="14">
        <v>6955260587</v>
      </c>
      <c r="I12" s="15">
        <v>0.89598623474263805</v>
      </c>
      <c r="J12" s="15">
        <v>0.68435245442633996</v>
      </c>
      <c r="K12" s="15">
        <v>9901.5972115193599</v>
      </c>
      <c r="L12" s="14">
        <v>7503</v>
      </c>
      <c r="M12" s="14">
        <v>17186</v>
      </c>
      <c r="N12" s="14">
        <v>6231817745</v>
      </c>
      <c r="O12" s="9"/>
      <c r="P12" s="42"/>
      <c r="Q12" s="17" t="s">
        <v>75</v>
      </c>
      <c r="R12" s="16">
        <f>(AVERAGE(N3:N29)/1000000000)</f>
        <v>6.1194358745925923</v>
      </c>
      <c r="S12" s="9"/>
      <c r="T12" s="9"/>
      <c r="U12" s="24">
        <v>6.1194358745925923</v>
      </c>
      <c r="V12" s="9"/>
      <c r="W12" s="9"/>
      <c r="X12" s="9"/>
      <c r="Y12" s="9"/>
      <c r="Z12" s="9"/>
    </row>
    <row r="13" spans="1:26" ht="14.25" customHeight="1" x14ac:dyDescent="0.3">
      <c r="A13" s="17" t="str">
        <f t="shared" si="0"/>
        <v>CML277</v>
      </c>
      <c r="B13" s="13" t="s">
        <v>204</v>
      </c>
      <c r="C13" s="14">
        <v>489718</v>
      </c>
      <c r="D13" s="14">
        <v>10460043323</v>
      </c>
      <c r="E13" s="15">
        <v>11963.2138271413</v>
      </c>
      <c r="F13" s="14">
        <v>8951</v>
      </c>
      <c r="G13" s="14">
        <v>19565</v>
      </c>
      <c r="H13" s="14">
        <v>5858601149</v>
      </c>
      <c r="I13" s="15">
        <v>0.89578989361578099</v>
      </c>
      <c r="J13" s="15">
        <v>0.57758482412439605</v>
      </c>
      <c r="K13" s="15">
        <v>10716.5260415178</v>
      </c>
      <c r="L13" s="14">
        <v>8641</v>
      </c>
      <c r="M13" s="14">
        <v>17502</v>
      </c>
      <c r="N13" s="14">
        <v>5248075700</v>
      </c>
      <c r="O13" s="9"/>
      <c r="P13" s="43"/>
      <c r="Q13" s="17" t="s">
        <v>77</v>
      </c>
      <c r="R13" s="16">
        <f>(SUM(N3:N29)/(O1*1000000000))</f>
        <v>70.705566849537831</v>
      </c>
      <c r="S13" s="9"/>
      <c r="T13" s="9"/>
      <c r="U13" s="24">
        <v>70.705566849537831</v>
      </c>
      <c r="V13" s="9"/>
      <c r="W13" s="9"/>
      <c r="X13" s="9"/>
      <c r="Y13" s="9"/>
      <c r="Z13" s="9"/>
    </row>
    <row r="14" spans="1:26" ht="14.25" customHeight="1" x14ac:dyDescent="0.3">
      <c r="A14" s="17" t="str">
        <f t="shared" si="0"/>
        <v>CML277</v>
      </c>
      <c r="B14" s="13" t="s">
        <v>205</v>
      </c>
      <c r="C14" s="14">
        <v>633819</v>
      </c>
      <c r="D14" s="14">
        <v>16755192529</v>
      </c>
      <c r="E14" s="15">
        <v>11026.463166929399</v>
      </c>
      <c r="F14" s="14">
        <v>7717</v>
      </c>
      <c r="G14" s="14">
        <v>19370</v>
      </c>
      <c r="H14" s="14">
        <v>6988781858</v>
      </c>
      <c r="I14" s="15">
        <v>0.89027675486505398</v>
      </c>
      <c r="J14" s="15">
        <v>0.68162035379101005</v>
      </c>
      <c r="K14" s="15">
        <v>9816.6038458929106</v>
      </c>
      <c r="L14" s="14">
        <v>7393</v>
      </c>
      <c r="M14" s="14">
        <v>17117</v>
      </c>
      <c r="N14" s="14">
        <v>6221950033</v>
      </c>
      <c r="O14" s="9"/>
      <c r="P14" s="9"/>
      <c r="Q14" s="9"/>
      <c r="R14" s="18"/>
      <c r="S14" s="9"/>
      <c r="T14" s="9"/>
      <c r="U14" s="24"/>
      <c r="V14" s="9"/>
      <c r="W14" s="9"/>
      <c r="X14" s="9"/>
      <c r="Y14" s="9"/>
      <c r="Z14" s="9"/>
    </row>
    <row r="15" spans="1:26" ht="14.25" customHeight="1" x14ac:dyDescent="0.3">
      <c r="A15" s="17" t="str">
        <f t="shared" si="0"/>
        <v>CML277</v>
      </c>
      <c r="B15" s="13" t="s">
        <v>206</v>
      </c>
      <c r="C15" s="14">
        <v>697197</v>
      </c>
      <c r="D15" s="14">
        <v>19255947821</v>
      </c>
      <c r="E15" s="15">
        <v>11203.1902661658</v>
      </c>
      <c r="F15" s="14">
        <v>6964</v>
      </c>
      <c r="G15" s="14">
        <v>20676</v>
      </c>
      <c r="H15" s="14">
        <v>7810830644</v>
      </c>
      <c r="I15" s="15">
        <v>0.70825999271275497</v>
      </c>
      <c r="J15" s="15">
        <v>0.73199609432417101</v>
      </c>
      <c r="K15" s="15">
        <v>7934.7714562741903</v>
      </c>
      <c r="L15" s="14">
        <v>5401</v>
      </c>
      <c r="M15" s="14">
        <v>14293</v>
      </c>
      <c r="N15" s="14">
        <v>5532098855</v>
      </c>
      <c r="O15" s="9"/>
      <c r="P15" s="9"/>
      <c r="Q15" s="9"/>
      <c r="R15" s="18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3">
      <c r="A16" s="17" t="str">
        <f t="shared" si="0"/>
        <v>CML277</v>
      </c>
      <c r="B16" s="13" t="s">
        <v>207</v>
      </c>
      <c r="C16" s="14">
        <v>802077</v>
      </c>
      <c r="D16" s="14">
        <v>26090225204</v>
      </c>
      <c r="E16" s="15">
        <v>10096.776124985499</v>
      </c>
      <c r="F16" s="14">
        <v>6316</v>
      </c>
      <c r="G16" s="14">
        <v>18742</v>
      </c>
      <c r="H16" s="14">
        <v>8098391904</v>
      </c>
      <c r="I16" s="15">
        <v>0.75558005336561695</v>
      </c>
      <c r="J16" s="15">
        <v>0.81120385456774202</v>
      </c>
      <c r="K16" s="15">
        <v>7628.9226433372396</v>
      </c>
      <c r="L16" s="14">
        <v>5143</v>
      </c>
      <c r="M16" s="14">
        <v>13725</v>
      </c>
      <c r="N16" s="14">
        <v>6118983387</v>
      </c>
      <c r="O16" s="9"/>
      <c r="P16" s="9"/>
      <c r="Q16" s="9"/>
      <c r="R16" s="18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3">
      <c r="A17" s="17" t="str">
        <f t="shared" si="0"/>
        <v>CML277</v>
      </c>
      <c r="B17" s="13" t="s">
        <v>208</v>
      </c>
      <c r="C17" s="14">
        <v>800025</v>
      </c>
      <c r="D17" s="14">
        <v>27943794042</v>
      </c>
      <c r="E17" s="15">
        <v>9827.8884697353205</v>
      </c>
      <c r="F17" s="14">
        <v>6100</v>
      </c>
      <c r="G17" s="14">
        <v>18333</v>
      </c>
      <c r="H17" s="14">
        <v>7862556473</v>
      </c>
      <c r="I17" s="15">
        <v>0.72935339411456601</v>
      </c>
      <c r="J17" s="15">
        <v>0.80257397494442395</v>
      </c>
      <c r="K17" s="15">
        <v>7168.0038123808599</v>
      </c>
      <c r="L17" s="14">
        <v>4746</v>
      </c>
      <c r="M17" s="14">
        <v>12903</v>
      </c>
      <c r="N17" s="14">
        <v>5734582250</v>
      </c>
      <c r="O17" s="9"/>
      <c r="P17" s="9"/>
      <c r="Q17" s="9"/>
      <c r="R17" s="19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3">
      <c r="A18" s="17" t="str">
        <f t="shared" si="0"/>
        <v>CML277</v>
      </c>
      <c r="B18" s="13" t="s">
        <v>209</v>
      </c>
      <c r="C18" s="14">
        <v>786621</v>
      </c>
      <c r="D18" s="14">
        <v>27287957861</v>
      </c>
      <c r="E18" s="15">
        <v>10143.5991691043</v>
      </c>
      <c r="F18" s="14">
        <v>6227</v>
      </c>
      <c r="G18" s="14">
        <v>19104</v>
      </c>
      <c r="H18" s="14">
        <v>7979168122</v>
      </c>
      <c r="I18" s="15">
        <v>0.73347726436086702</v>
      </c>
      <c r="J18" s="15">
        <v>0.79399643286488197</v>
      </c>
      <c r="K18" s="15">
        <v>7440.0993693277996</v>
      </c>
      <c r="L18" s="14">
        <v>4923</v>
      </c>
      <c r="M18" s="14">
        <v>13502</v>
      </c>
      <c r="N18" s="14">
        <v>5852538406</v>
      </c>
      <c r="O18" s="9"/>
      <c r="P18" s="9"/>
      <c r="Q18" s="9"/>
      <c r="R18" s="19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3">
      <c r="A19" s="17" t="str">
        <f t="shared" si="0"/>
        <v>CML277</v>
      </c>
      <c r="B19" s="13" t="s">
        <v>210</v>
      </c>
      <c r="C19" s="14">
        <v>692227</v>
      </c>
      <c r="D19" s="14">
        <v>20617662736</v>
      </c>
      <c r="E19" s="15">
        <v>13047.9387195241</v>
      </c>
      <c r="F19" s="14">
        <v>8378</v>
      </c>
      <c r="G19" s="14">
        <v>23816</v>
      </c>
      <c r="H19" s="14">
        <v>9032135476</v>
      </c>
      <c r="I19" s="15">
        <v>0.67879227435095701</v>
      </c>
      <c r="J19" s="15">
        <v>0.75666041788499705</v>
      </c>
      <c r="K19" s="15">
        <v>8856.8399990176604</v>
      </c>
      <c r="L19" s="14">
        <v>5983</v>
      </c>
      <c r="M19" s="14">
        <v>16006</v>
      </c>
      <c r="N19" s="14">
        <v>6130943782</v>
      </c>
      <c r="O19" s="9"/>
      <c r="P19" s="9"/>
      <c r="Q19" s="9"/>
      <c r="R19" s="19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3">
      <c r="A20" s="17" t="str">
        <f t="shared" si="0"/>
        <v>CML277</v>
      </c>
      <c r="B20" s="13" t="s">
        <v>211</v>
      </c>
      <c r="C20" s="14">
        <v>750507</v>
      </c>
      <c r="D20" s="14">
        <v>22898777909</v>
      </c>
      <c r="E20" s="15">
        <v>12120.938414964799</v>
      </c>
      <c r="F20" s="14">
        <v>7673</v>
      </c>
      <c r="G20" s="14">
        <v>22397</v>
      </c>
      <c r="H20" s="14">
        <v>9096849127</v>
      </c>
      <c r="I20" s="15">
        <v>0.71079667572022198</v>
      </c>
      <c r="J20" s="15">
        <v>0.77849789169592698</v>
      </c>
      <c r="K20" s="15">
        <v>8615.5227319665191</v>
      </c>
      <c r="L20" s="14">
        <v>5891</v>
      </c>
      <c r="M20" s="14">
        <v>15505</v>
      </c>
      <c r="N20" s="14">
        <v>6466010119</v>
      </c>
      <c r="O20" s="9"/>
      <c r="P20" s="9"/>
      <c r="Q20" s="9"/>
      <c r="R20" s="19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3">
      <c r="A21" s="17" t="str">
        <f t="shared" si="0"/>
        <v>CML277</v>
      </c>
      <c r="B21" s="13" t="s">
        <v>212</v>
      </c>
      <c r="C21" s="14">
        <v>778406</v>
      </c>
      <c r="D21" s="14">
        <v>25135895752</v>
      </c>
      <c r="E21" s="15">
        <v>11843.087549427901</v>
      </c>
      <c r="F21" s="14">
        <v>7247</v>
      </c>
      <c r="G21" s="14">
        <v>22334</v>
      </c>
      <c r="H21" s="14">
        <v>9218730407</v>
      </c>
      <c r="I21" s="15">
        <v>0.68456030194874495</v>
      </c>
      <c r="J21" s="15">
        <v>0.80188354647365601</v>
      </c>
      <c r="K21" s="15">
        <v>8107.3075888418098</v>
      </c>
      <c r="L21" s="14">
        <v>5363</v>
      </c>
      <c r="M21" s="14">
        <v>14787</v>
      </c>
      <c r="N21" s="14">
        <v>6310776871</v>
      </c>
      <c r="O21" s="9"/>
      <c r="P21" s="9"/>
      <c r="Q21" s="9"/>
      <c r="R21" s="19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3">
      <c r="A22" s="17" t="str">
        <f t="shared" si="0"/>
        <v>CML277</v>
      </c>
      <c r="B22" s="13" t="s">
        <v>213</v>
      </c>
      <c r="C22" s="14">
        <v>698530</v>
      </c>
      <c r="D22" s="14">
        <v>19922072677</v>
      </c>
      <c r="E22" s="15">
        <v>12546.1442615206</v>
      </c>
      <c r="F22" s="14">
        <v>7865</v>
      </c>
      <c r="G22" s="14">
        <v>23358</v>
      </c>
      <c r="H22" s="14">
        <v>8763858151</v>
      </c>
      <c r="I22" s="15">
        <v>0.66221631626223698</v>
      </c>
      <c r="J22" s="15">
        <v>0.75123434816415202</v>
      </c>
      <c r="K22" s="15">
        <v>8308.2614361587894</v>
      </c>
      <c r="L22" s="14">
        <v>5479</v>
      </c>
      <c r="M22" s="14">
        <v>15326</v>
      </c>
      <c r="N22" s="14">
        <v>5803569861</v>
      </c>
      <c r="O22" s="9"/>
      <c r="P22" s="9"/>
      <c r="Q22" s="9"/>
      <c r="R22" s="19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3">
      <c r="A23" s="17" t="str">
        <f t="shared" si="0"/>
        <v>CML277</v>
      </c>
      <c r="B23" s="13" t="s">
        <v>214</v>
      </c>
      <c r="C23" s="14">
        <v>677220</v>
      </c>
      <c r="D23" s="14">
        <v>18925181643</v>
      </c>
      <c r="E23" s="15">
        <v>11987.7087135643</v>
      </c>
      <c r="F23" s="14">
        <v>7868</v>
      </c>
      <c r="G23" s="14">
        <v>21520</v>
      </c>
      <c r="H23" s="14">
        <v>8118316095</v>
      </c>
      <c r="I23" s="15">
        <v>0.73349539206381398</v>
      </c>
      <c r="J23" s="15">
        <v>0.73176819668552895</v>
      </c>
      <c r="K23" s="15">
        <v>8792.9291028026291</v>
      </c>
      <c r="L23" s="14">
        <v>6137</v>
      </c>
      <c r="M23" s="14">
        <v>15646</v>
      </c>
      <c r="N23" s="14">
        <v>5954747447</v>
      </c>
      <c r="O23" s="9"/>
      <c r="P23" s="9"/>
      <c r="Q23" s="9"/>
      <c r="R23" s="19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3">
      <c r="A24" s="17" t="str">
        <f t="shared" si="0"/>
        <v>CML277</v>
      </c>
      <c r="B24" s="13" t="s">
        <v>215</v>
      </c>
      <c r="C24" s="14">
        <v>658439</v>
      </c>
      <c r="D24" s="14">
        <v>17854551301</v>
      </c>
      <c r="E24" s="15">
        <v>12314.7210857802</v>
      </c>
      <c r="F24" s="14">
        <v>7757</v>
      </c>
      <c r="G24" s="14">
        <v>22418</v>
      </c>
      <c r="H24" s="14">
        <v>8108492637</v>
      </c>
      <c r="I24" s="15">
        <v>0.68449846222632804</v>
      </c>
      <c r="J24" s="15">
        <v>0.71755162000786799</v>
      </c>
      <c r="K24" s="15">
        <v>8429.4076459626503</v>
      </c>
      <c r="L24" s="14">
        <v>5716</v>
      </c>
      <c r="M24" s="14">
        <v>15190</v>
      </c>
      <c r="N24" s="14">
        <v>5550250741</v>
      </c>
      <c r="O24" s="9"/>
      <c r="P24" s="9"/>
      <c r="Q24" s="9"/>
      <c r="R24" s="19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3">
      <c r="A25" s="20" t="str">
        <f t="shared" si="0"/>
        <v>CML277</v>
      </c>
      <c r="B25" s="21" t="s">
        <v>216</v>
      </c>
      <c r="C25" s="22">
        <v>833100</v>
      </c>
      <c r="D25" s="22">
        <v>29656264111</v>
      </c>
      <c r="E25" s="23">
        <v>8943.4532193014002</v>
      </c>
      <c r="F25" s="22">
        <v>5780</v>
      </c>
      <c r="G25" s="22">
        <v>16361</v>
      </c>
      <c r="H25" s="22">
        <v>7450790877</v>
      </c>
      <c r="I25" s="23">
        <v>0.88056722840699297</v>
      </c>
      <c r="J25" s="23">
        <v>0.83015874755740404</v>
      </c>
      <c r="K25" s="23">
        <v>7875.31181370784</v>
      </c>
      <c r="L25" s="22">
        <v>5546</v>
      </c>
      <c r="M25" s="22">
        <v>14051</v>
      </c>
      <c r="N25" s="22">
        <v>6560922272</v>
      </c>
      <c r="O25" s="9"/>
      <c r="P25" s="9"/>
      <c r="Q25" s="9"/>
      <c r="R25" s="19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3">
      <c r="A26" s="20" t="str">
        <f t="shared" si="0"/>
        <v>CML277</v>
      </c>
      <c r="B26" s="21" t="s">
        <v>217</v>
      </c>
      <c r="C26" s="22">
        <v>827393</v>
      </c>
      <c r="D26" s="22">
        <v>32989209417</v>
      </c>
      <c r="E26" s="23">
        <v>8383.7993504900296</v>
      </c>
      <c r="F26" s="22">
        <v>5136</v>
      </c>
      <c r="G26" s="22">
        <v>15901</v>
      </c>
      <c r="H26" s="22">
        <v>6936696896</v>
      </c>
      <c r="I26" s="23">
        <v>0.87402890149288703</v>
      </c>
      <c r="J26" s="23">
        <v>0.825852784556802</v>
      </c>
      <c r="K26" s="23">
        <v>7327.6829366455804</v>
      </c>
      <c r="L26" s="22">
        <v>4937</v>
      </c>
      <c r="M26" s="22">
        <v>13454</v>
      </c>
      <c r="N26" s="22">
        <v>6062873568</v>
      </c>
      <c r="O26" s="9"/>
      <c r="P26" s="9"/>
      <c r="Q26" s="9"/>
      <c r="R26" s="19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3">
      <c r="A27" s="20" t="str">
        <f t="shared" si="0"/>
        <v>CML277</v>
      </c>
      <c r="B27" s="21" t="s">
        <v>218</v>
      </c>
      <c r="C27" s="22">
        <v>763437</v>
      </c>
      <c r="D27" s="22">
        <v>23901644976</v>
      </c>
      <c r="E27" s="23">
        <v>9615.8912012386099</v>
      </c>
      <c r="F27" s="22">
        <v>6238</v>
      </c>
      <c r="G27" s="22">
        <v>17643</v>
      </c>
      <c r="H27" s="22">
        <v>7341127131</v>
      </c>
      <c r="I27" s="23">
        <v>0.87564692754808005</v>
      </c>
      <c r="J27" s="23">
        <v>0.78208904155197301</v>
      </c>
      <c r="K27" s="23">
        <v>8420.1255860012006</v>
      </c>
      <c r="L27" s="22">
        <v>5973</v>
      </c>
      <c r="M27" s="22">
        <v>15172</v>
      </c>
      <c r="N27" s="22">
        <v>6428235417</v>
      </c>
      <c r="O27" s="9"/>
      <c r="P27" s="9"/>
      <c r="Q27" s="9"/>
      <c r="R27" s="18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3">
      <c r="A28" s="20" t="str">
        <f t="shared" si="0"/>
        <v>CML277</v>
      </c>
      <c r="B28" s="21" t="s">
        <v>219</v>
      </c>
      <c r="C28" s="22">
        <v>741083</v>
      </c>
      <c r="D28" s="22">
        <v>22268486823</v>
      </c>
      <c r="E28" s="23">
        <v>10077.5969952084</v>
      </c>
      <c r="F28" s="22">
        <v>6660</v>
      </c>
      <c r="G28" s="22">
        <v>18136</v>
      </c>
      <c r="H28" s="22">
        <v>7468335814</v>
      </c>
      <c r="I28" s="23">
        <v>0.86540306836288206</v>
      </c>
      <c r="J28" s="23">
        <v>0.76615068423756905</v>
      </c>
      <c r="K28" s="23">
        <v>8721.1833613778708</v>
      </c>
      <c r="L28" s="22">
        <v>6350</v>
      </c>
      <c r="M28" s="22">
        <v>15380</v>
      </c>
      <c r="N28" s="22">
        <v>6463120729</v>
      </c>
      <c r="O28" s="9"/>
      <c r="P28" s="9"/>
      <c r="Q28" s="9"/>
      <c r="R28" s="18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3">
      <c r="A29" s="20" t="str">
        <f t="shared" si="0"/>
        <v>CML277</v>
      </c>
      <c r="B29" s="21" t="s">
        <v>220</v>
      </c>
      <c r="C29" s="22">
        <v>735011</v>
      </c>
      <c r="D29" s="22">
        <v>22543815136</v>
      </c>
      <c r="E29" s="23">
        <v>9728.2425011326395</v>
      </c>
      <c r="F29" s="22">
        <v>6343</v>
      </c>
      <c r="G29" s="22">
        <v>17692</v>
      </c>
      <c r="H29" s="22">
        <v>7150365249</v>
      </c>
      <c r="I29" s="23">
        <v>0.87229154956416999</v>
      </c>
      <c r="J29" s="23">
        <v>0.75916301206586301</v>
      </c>
      <c r="K29" s="23">
        <v>8485.8637258489998</v>
      </c>
      <c r="L29" s="22">
        <v>6066</v>
      </c>
      <c r="M29" s="22">
        <v>15161</v>
      </c>
      <c r="N29" s="22">
        <v>6237203183</v>
      </c>
      <c r="O29" s="9"/>
      <c r="P29" s="9"/>
      <c r="Q29" s="9"/>
      <c r="R29" s="18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8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8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8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8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8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8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8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8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8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8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8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8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8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8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8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8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8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8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8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18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18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18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18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18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18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18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18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18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18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18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18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18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18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18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18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8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18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18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18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18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18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18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18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18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18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18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18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18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18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18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18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18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18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18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18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8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8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18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18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8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18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18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18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18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18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18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18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18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18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18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18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18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18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18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18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18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18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18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18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8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18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18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18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18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18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18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18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18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18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8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8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8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8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8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18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18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18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18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18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18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18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18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18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18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18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18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18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18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18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18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18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18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18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18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18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18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18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18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8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8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18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18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18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18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18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18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18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18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18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18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18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18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18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18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18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18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18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18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18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18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18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18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18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18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18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18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18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18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18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18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18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18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18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18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18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18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18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18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18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18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18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18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18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18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18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18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18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18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18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18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18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18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18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18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18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18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18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18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18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18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18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18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18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18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18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18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18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18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18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18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18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18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18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18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18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18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18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18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18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18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18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18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18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18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18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18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18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18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18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18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18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18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18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18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18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18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18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18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18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18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18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18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18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18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18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18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18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18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18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18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18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18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18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18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18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18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18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18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18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18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18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18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18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18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18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18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18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18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18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18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18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18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18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18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18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18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18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18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18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18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18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18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18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18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18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18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18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18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18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18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18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18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18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18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18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18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18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18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18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18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18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18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18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18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18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18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18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18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18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18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18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18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18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18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18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18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18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18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18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18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18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18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18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18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18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18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18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18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18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18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18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18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18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18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18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18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18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18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18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18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18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18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18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18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18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18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18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18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18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18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18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18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18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18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18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18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18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18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18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18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18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18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18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18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18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18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18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18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18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18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18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18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18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18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18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18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18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18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18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18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18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18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18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18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18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18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18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18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18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18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18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18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18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18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18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18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18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18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18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18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18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18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18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18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18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18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18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18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18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18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18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18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18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18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18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18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18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18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18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18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18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18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18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18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18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18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18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18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18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18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18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18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18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18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18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18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18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18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18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18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18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18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18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18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18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18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18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18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18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18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18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18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18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18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18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18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18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18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18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18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18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18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18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18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18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18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18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18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18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18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18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18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18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18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18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18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18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18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18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18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18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18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18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18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18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18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18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18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18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18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18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18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18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18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18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18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18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18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18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18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18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18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18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18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18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18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18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18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18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18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18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18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18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18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18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18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18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18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18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18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18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18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18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18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18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18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18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18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18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18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18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18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18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18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18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18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18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18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18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18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18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18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18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18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18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18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18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18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18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18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18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18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18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18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18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18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18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18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18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18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18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18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18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18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18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18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18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18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18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18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18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18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18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18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18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18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18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18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18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18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18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18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18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18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18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18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18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18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18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18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18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18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18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18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18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18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18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18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18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18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18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18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18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18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18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18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18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18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18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18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18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18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18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18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18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18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18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18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18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18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18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18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18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18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18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18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18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18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18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18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18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18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18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18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18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18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18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18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18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18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18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18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18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18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18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18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18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18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18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18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18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18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18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18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18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18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18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18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18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18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18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18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18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18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18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18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18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18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18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18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18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18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18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18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18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18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18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18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18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18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18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18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18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18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18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18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18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18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18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18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18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18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18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18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18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18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18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18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18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18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18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18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18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18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18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18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18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18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18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18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18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18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18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18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18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18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18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18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18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18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18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18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18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18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18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18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18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18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18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18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18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18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18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18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18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18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18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18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18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18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18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18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18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18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18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18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18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18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18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18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18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18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18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18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18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18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18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18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18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18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18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18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18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18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18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18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18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18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18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18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18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18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18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18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18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18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18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18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18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18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18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18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18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18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18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18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18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18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18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18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18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18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18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18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18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18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18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18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18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18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18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18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18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18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18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18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18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18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18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18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18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18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18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18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18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18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18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18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18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18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18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18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18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18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18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18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18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18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18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18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18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18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18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18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18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18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18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18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18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18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18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18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18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18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18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18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18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18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18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18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18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18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18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18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18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18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18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18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18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18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18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18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18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18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18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18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18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18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18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18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18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18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18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18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18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18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18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18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18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18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18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18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18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18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18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18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18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18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18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18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18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18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18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18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18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18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18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18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18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18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18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18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18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18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18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18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18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18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18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18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18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18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18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18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18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18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18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18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18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18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18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18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18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18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18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18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18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18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18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18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18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18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18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18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18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18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18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18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18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18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18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18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18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18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18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18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18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18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18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18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18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18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18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18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18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18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18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18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18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18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18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18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18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18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18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18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18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18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18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18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18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18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18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18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18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18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18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18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18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18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18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18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18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18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18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18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18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18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18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18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18"/>
      <c r="S1000" s="9"/>
      <c r="T1000" s="9"/>
      <c r="U1000" s="9"/>
      <c r="V1000" s="9"/>
      <c r="W1000" s="9"/>
      <c r="X1000" s="9"/>
      <c r="Y1000" s="9"/>
      <c r="Z1000" s="9"/>
    </row>
  </sheetData>
  <mergeCells count="11">
    <mergeCell ref="P2:Q2"/>
    <mergeCell ref="P3:Q3"/>
    <mergeCell ref="P4:P8"/>
    <mergeCell ref="P9:P13"/>
    <mergeCell ref="B1:B2"/>
    <mergeCell ref="C1:D1"/>
    <mergeCell ref="E1:H1"/>
    <mergeCell ref="I1:I2"/>
    <mergeCell ref="J1:J2"/>
    <mergeCell ref="K1:N1"/>
    <mergeCell ref="P1:R1"/>
  </mergeCells>
  <hyperlinks>
    <hyperlink ref="A1" location="INDEX!A1" display="INDEX" xr:uid="{00000000-0004-0000-0800-000000000000}"/>
  </hyperlink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548135"/>
  </sheetPr>
  <dimension ref="A1:Z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8" customWidth="1"/>
    <col min="16" max="16" width="8.69921875" customWidth="1"/>
    <col min="17" max="17" width="15.59765625" customWidth="1"/>
    <col min="18" max="18" width="9.19921875" customWidth="1"/>
    <col min="19" max="26" width="8" customWidth="1"/>
  </cols>
  <sheetData>
    <row r="1" spans="1:26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8">
        <v>2.1021999999999998</v>
      </c>
      <c r="P1" s="50" t="s">
        <v>58</v>
      </c>
      <c r="Q1" s="49"/>
      <c r="R1" s="40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O2" s="9"/>
      <c r="P2" s="39" t="s">
        <v>64</v>
      </c>
      <c r="Q2" s="40"/>
      <c r="R2" s="12">
        <f>(COUNTA(A3:A29))</f>
        <v>26</v>
      </c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3">
      <c r="A3" s="13" t="s">
        <v>16</v>
      </c>
      <c r="B3" s="13" t="s">
        <v>221</v>
      </c>
      <c r="C3" s="14">
        <v>849394</v>
      </c>
      <c r="D3" s="14">
        <v>41933073074</v>
      </c>
      <c r="E3" s="15">
        <v>8492.3972679345497</v>
      </c>
      <c r="F3" s="14">
        <v>5689</v>
      </c>
      <c r="G3" s="14">
        <v>14758</v>
      </c>
      <c r="H3" s="14">
        <v>7213391285</v>
      </c>
      <c r="I3" s="15">
        <v>0.91348633585180605</v>
      </c>
      <c r="J3" s="15">
        <v>0.85854957264266096</v>
      </c>
      <c r="K3" s="15">
        <v>7757.6888628834204</v>
      </c>
      <c r="L3" s="14">
        <v>5459</v>
      </c>
      <c r="M3" s="14">
        <v>13209</v>
      </c>
      <c r="N3" s="14">
        <v>6589334374</v>
      </c>
      <c r="O3" s="9"/>
      <c r="P3" s="39" t="s">
        <v>66</v>
      </c>
      <c r="Q3" s="40"/>
      <c r="R3" s="16"/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3">
      <c r="A4" s="17" t="str">
        <f t="shared" ref="A4:A24" si="0">A3</f>
        <v>IL14H</v>
      </c>
      <c r="B4" s="13" t="s">
        <v>222</v>
      </c>
      <c r="C4" s="14">
        <v>831059</v>
      </c>
      <c r="D4" s="14">
        <v>46476977657</v>
      </c>
      <c r="E4" s="15">
        <v>7328.6061266408296</v>
      </c>
      <c r="F4" s="14">
        <v>4448</v>
      </c>
      <c r="G4" s="14">
        <v>13432</v>
      </c>
      <c r="H4" s="14">
        <v>6090504079</v>
      </c>
      <c r="I4" s="15">
        <v>0.91319346032080695</v>
      </c>
      <c r="J4" s="15">
        <v>0.83342843704652303</v>
      </c>
      <c r="K4" s="15">
        <v>6692.4351881153998</v>
      </c>
      <c r="L4" s="14">
        <v>4305</v>
      </c>
      <c r="M4" s="14">
        <v>11917</v>
      </c>
      <c r="N4" s="14">
        <v>5561808495</v>
      </c>
      <c r="O4" s="9"/>
      <c r="P4" s="41" t="s">
        <v>68</v>
      </c>
      <c r="Q4" s="17" t="s">
        <v>69</v>
      </c>
      <c r="R4" s="16">
        <f>AVERAGE(E3:E28)</f>
        <v>12380.364030389765</v>
      </c>
      <c r="S4" s="9"/>
      <c r="T4" s="9"/>
      <c r="U4" s="9"/>
      <c r="V4" s="9"/>
      <c r="W4" s="9"/>
      <c r="X4" s="9"/>
      <c r="Y4" s="9"/>
      <c r="Z4" s="9"/>
    </row>
    <row r="5" spans="1:26" ht="14.25" customHeight="1" x14ac:dyDescent="0.3">
      <c r="A5" s="17" t="str">
        <f t="shared" si="0"/>
        <v>IL14H</v>
      </c>
      <c r="B5" s="13" t="s">
        <v>223</v>
      </c>
      <c r="C5" s="14">
        <v>443986</v>
      </c>
      <c r="D5" s="14">
        <v>12319355520</v>
      </c>
      <c r="E5" s="15">
        <v>12863.4793574572</v>
      </c>
      <c r="F5" s="14">
        <v>9437</v>
      </c>
      <c r="G5" s="14">
        <v>21942</v>
      </c>
      <c r="H5" s="14">
        <v>5711204746</v>
      </c>
      <c r="I5" s="15">
        <v>0.88472904592308899</v>
      </c>
      <c r="J5" s="15">
        <v>0.61339198503497405</v>
      </c>
      <c r="K5" s="15">
        <v>11380.693819174499</v>
      </c>
      <c r="L5" s="14">
        <v>8978</v>
      </c>
      <c r="M5" s="14">
        <v>19185</v>
      </c>
      <c r="N5" s="14">
        <v>5052868726</v>
      </c>
      <c r="O5" s="9"/>
      <c r="P5" s="42"/>
      <c r="Q5" s="17" t="s">
        <v>71</v>
      </c>
      <c r="R5" s="16">
        <f>AVERAGE(G3:G28)</f>
        <v>21238.615384615383</v>
      </c>
      <c r="S5" s="9"/>
      <c r="T5" s="9"/>
      <c r="U5" s="9"/>
      <c r="V5" s="9"/>
      <c r="W5" s="9"/>
      <c r="X5" s="9"/>
      <c r="Y5" s="9"/>
      <c r="Z5" s="9"/>
    </row>
    <row r="6" spans="1:26" ht="14.25" customHeight="1" x14ac:dyDescent="0.3">
      <c r="A6" s="17" t="str">
        <f t="shared" si="0"/>
        <v>IL14H</v>
      </c>
      <c r="B6" s="13" t="s">
        <v>224</v>
      </c>
      <c r="C6" s="14">
        <v>698063</v>
      </c>
      <c r="D6" s="14">
        <v>22092261620</v>
      </c>
      <c r="E6" s="15">
        <v>11787.5615954434</v>
      </c>
      <c r="F6" s="14">
        <v>8513</v>
      </c>
      <c r="G6" s="14">
        <v>20119</v>
      </c>
      <c r="H6" s="14">
        <v>8228460610</v>
      </c>
      <c r="I6" s="15">
        <v>0.87517351182896397</v>
      </c>
      <c r="J6" s="15">
        <v>0.76512380624604703</v>
      </c>
      <c r="K6" s="15">
        <v>10316.1616773844</v>
      </c>
      <c r="L6" s="14">
        <v>8024</v>
      </c>
      <c r="M6" s="14">
        <v>17418</v>
      </c>
      <c r="N6" s="14">
        <v>7201330769</v>
      </c>
      <c r="O6" s="9"/>
      <c r="P6" s="42"/>
      <c r="Q6" s="17" t="s">
        <v>73</v>
      </c>
      <c r="R6" s="16">
        <f>(SUM(H3:H28)/1000000000)</f>
        <v>205.80656452299999</v>
      </c>
      <c r="S6" s="9"/>
      <c r="T6" s="9"/>
      <c r="U6" s="9"/>
      <c r="V6" s="9"/>
      <c r="W6" s="9"/>
      <c r="X6" s="9"/>
      <c r="Y6" s="9"/>
      <c r="Z6" s="9"/>
    </row>
    <row r="7" spans="1:26" ht="14.25" customHeight="1" x14ac:dyDescent="0.3">
      <c r="A7" s="17" t="str">
        <f t="shared" si="0"/>
        <v>IL14H</v>
      </c>
      <c r="B7" s="13" t="s">
        <v>225</v>
      </c>
      <c r="C7" s="14">
        <v>624715</v>
      </c>
      <c r="D7" s="14">
        <v>18848193798</v>
      </c>
      <c r="E7" s="15">
        <v>12067.734506134801</v>
      </c>
      <c r="F7" s="14">
        <v>8838</v>
      </c>
      <c r="G7" s="14">
        <v>20615</v>
      </c>
      <c r="H7" s="14">
        <v>7538894762</v>
      </c>
      <c r="I7" s="15">
        <v>0.88108852646164604</v>
      </c>
      <c r="J7" s="15">
        <v>0.72147738204815204</v>
      </c>
      <c r="K7" s="15">
        <v>10632.7424137407</v>
      </c>
      <c r="L7" s="14">
        <v>8396</v>
      </c>
      <c r="M7" s="14">
        <v>17938</v>
      </c>
      <c r="N7" s="14">
        <v>6642433677</v>
      </c>
      <c r="O7" s="9"/>
      <c r="P7" s="42"/>
      <c r="Q7" s="17" t="s">
        <v>75</v>
      </c>
      <c r="R7" s="16">
        <f>(AVERAGE(H3:H28)/1000000000)</f>
        <v>7.915637097038462</v>
      </c>
      <c r="S7" s="9"/>
      <c r="T7" s="9"/>
      <c r="U7" s="9"/>
      <c r="V7" s="9"/>
      <c r="W7" s="9"/>
      <c r="X7" s="9"/>
      <c r="Y7" s="9"/>
      <c r="Z7" s="9"/>
    </row>
    <row r="8" spans="1:26" ht="14.25" customHeight="1" x14ac:dyDescent="0.3">
      <c r="A8" s="17" t="str">
        <f t="shared" si="0"/>
        <v>IL14H</v>
      </c>
      <c r="B8" s="13" t="s">
        <v>226</v>
      </c>
      <c r="C8" s="14">
        <v>681490</v>
      </c>
      <c r="D8" s="14">
        <v>20693352445</v>
      </c>
      <c r="E8" s="15">
        <v>11038.8708550382</v>
      </c>
      <c r="F8" s="14">
        <v>7919.5</v>
      </c>
      <c r="G8" s="14">
        <v>19003</v>
      </c>
      <c r="H8" s="14">
        <v>7522880099</v>
      </c>
      <c r="I8" s="15">
        <v>0.88937383461546504</v>
      </c>
      <c r="J8" s="15">
        <v>0.75110545829677899</v>
      </c>
      <c r="K8" s="15">
        <v>9817.6829021702506</v>
      </c>
      <c r="L8" s="14">
        <v>7481</v>
      </c>
      <c r="M8" s="14">
        <v>16763</v>
      </c>
      <c r="N8" s="14">
        <v>6690652721</v>
      </c>
      <c r="O8" s="9"/>
      <c r="P8" s="43"/>
      <c r="Q8" s="17" t="s">
        <v>77</v>
      </c>
      <c r="R8" s="16">
        <f>(SUM(H3:H29)/(O1*1000000000))</f>
        <v>97.900563468271343</v>
      </c>
      <c r="S8" s="9"/>
      <c r="T8" s="9"/>
      <c r="U8" s="9"/>
      <c r="V8" s="9"/>
      <c r="W8" s="9"/>
      <c r="X8" s="9"/>
      <c r="Y8" s="9"/>
      <c r="Z8" s="9"/>
    </row>
    <row r="9" spans="1:26" ht="14.25" customHeight="1" x14ac:dyDescent="0.3">
      <c r="A9" s="17" t="str">
        <f t="shared" si="0"/>
        <v>IL14H</v>
      </c>
      <c r="B9" s="13" t="s">
        <v>227</v>
      </c>
      <c r="C9" s="14">
        <v>597530</v>
      </c>
      <c r="D9" s="14">
        <v>17431441361</v>
      </c>
      <c r="E9" s="15">
        <v>12634.5724365304</v>
      </c>
      <c r="F9" s="14">
        <v>9391</v>
      </c>
      <c r="G9" s="14">
        <v>21149</v>
      </c>
      <c r="H9" s="14">
        <v>7549536068</v>
      </c>
      <c r="I9" s="15">
        <v>0.87763546253978897</v>
      </c>
      <c r="J9" s="15">
        <v>0.70170844215629202</v>
      </c>
      <c r="K9" s="15">
        <v>11088.548824326799</v>
      </c>
      <c r="L9" s="14">
        <v>8913</v>
      </c>
      <c r="M9" s="14">
        <v>18373</v>
      </c>
      <c r="N9" s="14">
        <v>6625740579</v>
      </c>
      <c r="O9" s="9"/>
      <c r="P9" s="41" t="s">
        <v>79</v>
      </c>
      <c r="Q9" s="17" t="s">
        <v>69</v>
      </c>
      <c r="R9" s="16">
        <f>AVERAGE(K3:K28)</f>
        <v>10795.127167899285</v>
      </c>
      <c r="S9" s="9"/>
      <c r="T9" s="9"/>
      <c r="U9" s="9"/>
      <c r="V9" s="9"/>
      <c r="W9" s="9"/>
      <c r="X9" s="9"/>
      <c r="Y9" s="9"/>
      <c r="Z9" s="9"/>
    </row>
    <row r="10" spans="1:26" ht="14.25" customHeight="1" x14ac:dyDescent="0.3">
      <c r="A10" s="17" t="str">
        <f t="shared" si="0"/>
        <v>IL14H</v>
      </c>
      <c r="B10" s="13" t="s">
        <v>228</v>
      </c>
      <c r="C10" s="14">
        <v>592781</v>
      </c>
      <c r="D10" s="14">
        <v>16580694345</v>
      </c>
      <c r="E10" s="15">
        <v>12366.9634924196</v>
      </c>
      <c r="F10" s="14">
        <v>9308</v>
      </c>
      <c r="G10" s="14">
        <v>20564</v>
      </c>
      <c r="H10" s="14">
        <v>7330900986</v>
      </c>
      <c r="I10" s="15">
        <v>0.88585462815579796</v>
      </c>
      <c r="J10" s="15">
        <v>0.69566906309338505</v>
      </c>
      <c r="K10" s="15">
        <v>10955.3318459937</v>
      </c>
      <c r="L10" s="14">
        <v>8841</v>
      </c>
      <c r="M10" s="14">
        <v>18049</v>
      </c>
      <c r="N10" s="14">
        <v>6494112567</v>
      </c>
      <c r="O10" s="9"/>
      <c r="P10" s="42"/>
      <c r="Q10" s="17" t="s">
        <v>71</v>
      </c>
      <c r="R10" s="16">
        <f>AVERAGE(M3:M28)</f>
        <v>18152.423076923078</v>
      </c>
      <c r="S10" s="9"/>
      <c r="T10" s="9"/>
      <c r="U10" s="9"/>
      <c r="V10" s="9"/>
      <c r="W10" s="9"/>
      <c r="X10" s="9"/>
      <c r="Y10" s="9"/>
      <c r="Z10" s="9"/>
    </row>
    <row r="11" spans="1:26" ht="14.25" customHeight="1" x14ac:dyDescent="0.3">
      <c r="A11" s="17" t="str">
        <f t="shared" si="0"/>
        <v>IL14H</v>
      </c>
      <c r="B11" s="13" t="s">
        <v>229</v>
      </c>
      <c r="C11" s="14">
        <v>574971</v>
      </c>
      <c r="D11" s="14">
        <v>17003637170</v>
      </c>
      <c r="E11" s="15">
        <v>12365.363573119301</v>
      </c>
      <c r="F11" s="14">
        <v>9175</v>
      </c>
      <c r="G11" s="14">
        <v>20978</v>
      </c>
      <c r="H11" s="14">
        <v>7109725459</v>
      </c>
      <c r="I11" s="15">
        <v>0.88654804736813997</v>
      </c>
      <c r="J11" s="15">
        <v>0.68823525187089696</v>
      </c>
      <c r="K11" s="15">
        <v>10962.4889307461</v>
      </c>
      <c r="L11" s="14">
        <v>8760</v>
      </c>
      <c r="M11" s="14">
        <v>18344</v>
      </c>
      <c r="N11" s="14">
        <v>6303113223</v>
      </c>
      <c r="O11" s="9"/>
      <c r="P11" s="42"/>
      <c r="Q11" s="17" t="s">
        <v>73</v>
      </c>
      <c r="R11" s="16">
        <f>(SUM(N3:N29)/1000000000)</f>
        <v>179.813186059</v>
      </c>
      <c r="S11" s="9"/>
      <c r="T11" s="9"/>
      <c r="U11" s="9"/>
      <c r="V11" s="9"/>
      <c r="W11" s="9"/>
      <c r="X11" s="9"/>
      <c r="Y11" s="9"/>
      <c r="Z11" s="9"/>
    </row>
    <row r="12" spans="1:26" ht="14.25" customHeight="1" x14ac:dyDescent="0.3">
      <c r="A12" s="17" t="str">
        <f t="shared" si="0"/>
        <v>IL14H</v>
      </c>
      <c r="B12" s="13" t="s">
        <v>230</v>
      </c>
      <c r="C12" s="14">
        <v>598106</v>
      </c>
      <c r="D12" s="14">
        <v>15268059742</v>
      </c>
      <c r="E12" s="15">
        <v>10828.448505783301</v>
      </c>
      <c r="F12" s="14">
        <v>8235</v>
      </c>
      <c r="G12" s="14">
        <v>17882</v>
      </c>
      <c r="H12" s="14">
        <v>6476560022</v>
      </c>
      <c r="I12" s="15">
        <v>0.92177954017578001</v>
      </c>
      <c r="J12" s="15">
        <v>0.68264472242512797</v>
      </c>
      <c r="K12" s="15">
        <v>9981.4422844780001</v>
      </c>
      <c r="L12" s="14">
        <v>7916</v>
      </c>
      <c r="M12" s="14">
        <v>16382</v>
      </c>
      <c r="N12" s="14">
        <v>5969960519</v>
      </c>
      <c r="O12" s="9"/>
      <c r="P12" s="42"/>
      <c r="Q12" s="17" t="s">
        <v>75</v>
      </c>
      <c r="R12" s="16">
        <f>(AVERAGE(N3:N28)/1000000000)</f>
        <v>6.9158917715000001</v>
      </c>
      <c r="S12" s="9"/>
      <c r="T12" s="9"/>
      <c r="U12" s="9"/>
      <c r="V12" s="9"/>
      <c r="W12" s="9"/>
      <c r="X12" s="9"/>
      <c r="Y12" s="9"/>
      <c r="Z12" s="9"/>
    </row>
    <row r="13" spans="1:26" ht="14.25" customHeight="1" x14ac:dyDescent="0.3">
      <c r="A13" s="17" t="str">
        <f t="shared" si="0"/>
        <v>IL14H</v>
      </c>
      <c r="B13" s="13" t="s">
        <v>231</v>
      </c>
      <c r="C13" s="14">
        <v>614441</v>
      </c>
      <c r="D13" s="14">
        <v>17200347604</v>
      </c>
      <c r="E13" s="15">
        <v>12025.9796872279</v>
      </c>
      <c r="F13" s="14">
        <v>8861</v>
      </c>
      <c r="G13" s="14">
        <v>20408</v>
      </c>
      <c r="H13" s="14">
        <v>7389254985</v>
      </c>
      <c r="I13" s="15">
        <v>0.88480538244682005</v>
      </c>
      <c r="J13" s="15">
        <v>0.69703394637371396</v>
      </c>
      <c r="K13" s="15">
        <v>10640.651556455399</v>
      </c>
      <c r="L13" s="14">
        <v>8370</v>
      </c>
      <c r="M13" s="14">
        <v>17897</v>
      </c>
      <c r="N13" s="14">
        <v>6538052583</v>
      </c>
      <c r="O13" s="9"/>
      <c r="P13" s="43"/>
      <c r="Q13" s="17" t="s">
        <v>77</v>
      </c>
      <c r="R13" s="16">
        <f>(SUM(N3:N28)/(O1*1000000000))</f>
        <v>85.535717847493117</v>
      </c>
      <c r="S13" s="9"/>
      <c r="T13" s="9"/>
      <c r="U13" s="9"/>
      <c r="V13" s="9"/>
      <c r="W13" s="9"/>
      <c r="X13" s="9"/>
      <c r="Y13" s="9"/>
      <c r="Z13" s="9"/>
    </row>
    <row r="14" spans="1:26" ht="14.25" customHeight="1" x14ac:dyDescent="0.3">
      <c r="A14" s="17" t="str">
        <f t="shared" si="0"/>
        <v>IL14H</v>
      </c>
      <c r="B14" s="13" t="s">
        <v>232</v>
      </c>
      <c r="C14" s="14">
        <v>680379</v>
      </c>
      <c r="D14" s="14">
        <v>22534599891</v>
      </c>
      <c r="E14" s="15">
        <v>11656.933986792699</v>
      </c>
      <c r="F14" s="14">
        <v>8150</v>
      </c>
      <c r="G14" s="14">
        <v>20621</v>
      </c>
      <c r="H14" s="14">
        <v>7931133089</v>
      </c>
      <c r="I14" s="15">
        <v>0.88326864691199702</v>
      </c>
      <c r="J14" s="15">
        <v>0.75036146172806795</v>
      </c>
      <c r="K14" s="15">
        <v>10296.2043096568</v>
      </c>
      <c r="L14" s="14">
        <v>7683</v>
      </c>
      <c r="M14" s="14">
        <v>17831</v>
      </c>
      <c r="N14" s="14">
        <v>7005321192</v>
      </c>
      <c r="O14" s="9"/>
      <c r="P14" s="9"/>
      <c r="Q14" s="9"/>
      <c r="R14" s="18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3">
      <c r="A15" s="17" t="str">
        <f t="shared" si="0"/>
        <v>IL14H</v>
      </c>
      <c r="B15" s="13" t="s">
        <v>233</v>
      </c>
      <c r="C15" s="14">
        <v>597608</v>
      </c>
      <c r="D15" s="14">
        <v>18446118496</v>
      </c>
      <c r="E15" s="15">
        <v>12583.3280176972</v>
      </c>
      <c r="F15" s="14">
        <v>9109</v>
      </c>
      <c r="G15" s="14">
        <v>21619</v>
      </c>
      <c r="H15" s="14">
        <v>7519897490</v>
      </c>
      <c r="I15" s="15">
        <v>0.88255866304369002</v>
      </c>
      <c r="J15" s="15">
        <v>0.71211714980594598</v>
      </c>
      <c r="K15" s="15">
        <v>11105.5251519391</v>
      </c>
      <c r="L15" s="14">
        <v>8655</v>
      </c>
      <c r="M15" s="14">
        <v>18789</v>
      </c>
      <c r="N15" s="14">
        <v>6636750675</v>
      </c>
      <c r="O15" s="9"/>
      <c r="P15" s="9"/>
      <c r="Q15" s="9"/>
      <c r="R15" s="18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3">
      <c r="A16" s="17" t="str">
        <f t="shared" si="0"/>
        <v>IL14H</v>
      </c>
      <c r="B16" s="13" t="s">
        <v>234</v>
      </c>
      <c r="C16" s="14">
        <v>733003</v>
      </c>
      <c r="D16" s="14">
        <v>22514965552</v>
      </c>
      <c r="E16" s="15">
        <v>12198.0369971201</v>
      </c>
      <c r="F16" s="14">
        <v>8616</v>
      </c>
      <c r="G16" s="14">
        <v>21454</v>
      </c>
      <c r="H16" s="14">
        <v>8941197713</v>
      </c>
      <c r="I16" s="15">
        <v>0.87989335730283502</v>
      </c>
      <c r="J16" s="15">
        <v>0.80403463587142499</v>
      </c>
      <c r="K16" s="15">
        <v>10732.971725900201</v>
      </c>
      <c r="L16" s="14">
        <v>8127</v>
      </c>
      <c r="M16" s="14">
        <v>18560</v>
      </c>
      <c r="N16" s="14">
        <v>7867300474</v>
      </c>
      <c r="O16" s="9"/>
      <c r="P16" s="9"/>
      <c r="Q16" s="9"/>
      <c r="R16" s="18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3">
      <c r="A17" s="17" t="str">
        <f t="shared" si="0"/>
        <v>IL14H</v>
      </c>
      <c r="B17" s="13" t="s">
        <v>235</v>
      </c>
      <c r="C17" s="14">
        <v>738847</v>
      </c>
      <c r="D17" s="14">
        <v>22937613707</v>
      </c>
      <c r="E17" s="15">
        <v>12390.804331613999</v>
      </c>
      <c r="F17" s="14">
        <v>8589</v>
      </c>
      <c r="G17" s="14">
        <v>22116</v>
      </c>
      <c r="H17" s="14">
        <v>9154908608</v>
      </c>
      <c r="I17" s="15">
        <v>0.86644219703825998</v>
      </c>
      <c r="J17" s="15">
        <v>0.802077147791877</v>
      </c>
      <c r="K17" s="15">
        <v>10735.9157281548</v>
      </c>
      <c r="L17" s="14">
        <v>8045</v>
      </c>
      <c r="M17" s="14">
        <v>18813</v>
      </c>
      <c r="N17" s="14">
        <v>7932199128</v>
      </c>
      <c r="O17" s="9"/>
      <c r="P17" s="9"/>
      <c r="Q17" s="9"/>
      <c r="R17" s="18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3">
      <c r="A18" s="17" t="str">
        <f t="shared" si="0"/>
        <v>IL14H</v>
      </c>
      <c r="B18" s="13" t="s">
        <v>236</v>
      </c>
      <c r="C18" s="14">
        <v>682436</v>
      </c>
      <c r="D18" s="14">
        <v>20141952231</v>
      </c>
      <c r="E18" s="15">
        <v>10727.7917313858</v>
      </c>
      <c r="F18" s="14">
        <v>7593</v>
      </c>
      <c r="G18" s="14">
        <v>18723</v>
      </c>
      <c r="H18" s="14">
        <v>7321031278</v>
      </c>
      <c r="I18" s="15">
        <v>0.909056205373584</v>
      </c>
      <c r="J18" s="15">
        <v>0.76492814605501003</v>
      </c>
      <c r="K18" s="15">
        <v>9752.1656433716907</v>
      </c>
      <c r="L18" s="14">
        <v>7265</v>
      </c>
      <c r="M18" s="14">
        <v>16737</v>
      </c>
      <c r="N18" s="14">
        <v>6655228913</v>
      </c>
      <c r="O18" s="9"/>
      <c r="P18" s="9"/>
      <c r="Q18" s="9"/>
      <c r="R18" s="19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3">
      <c r="A19" s="17" t="str">
        <f t="shared" si="0"/>
        <v>IL14H</v>
      </c>
      <c r="B19" s="13" t="s">
        <v>237</v>
      </c>
      <c r="C19" s="14">
        <v>696501</v>
      </c>
      <c r="D19" s="14">
        <v>20962911459</v>
      </c>
      <c r="E19" s="15">
        <v>12412.866761138899</v>
      </c>
      <c r="F19" s="14">
        <v>8581</v>
      </c>
      <c r="G19" s="14">
        <v>22267</v>
      </c>
      <c r="H19" s="14">
        <v>8645574112</v>
      </c>
      <c r="I19" s="15">
        <v>0.86634364403907804</v>
      </c>
      <c r="J19" s="15">
        <v>0.77919632698677999</v>
      </c>
      <c r="K19" s="15">
        <v>10753.8082228166</v>
      </c>
      <c r="L19" s="14">
        <v>8061</v>
      </c>
      <c r="M19" s="14">
        <v>18960</v>
      </c>
      <c r="N19" s="14">
        <v>7490038181</v>
      </c>
      <c r="O19" s="9"/>
      <c r="P19" s="9"/>
      <c r="Q19" s="9"/>
      <c r="R19" s="19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3">
      <c r="A20" s="17" t="str">
        <f t="shared" si="0"/>
        <v>IL14H</v>
      </c>
      <c r="B20" s="13" t="s">
        <v>238</v>
      </c>
      <c r="C20" s="14">
        <v>677476</v>
      </c>
      <c r="D20" s="14">
        <v>20642577315</v>
      </c>
      <c r="E20" s="15">
        <v>11567.818981041401</v>
      </c>
      <c r="F20" s="14">
        <v>8081</v>
      </c>
      <c r="G20" s="14">
        <v>20714</v>
      </c>
      <c r="H20" s="14">
        <v>7836919732</v>
      </c>
      <c r="I20" s="15">
        <v>0.89051051352531596</v>
      </c>
      <c r="J20" s="15">
        <v>0.75916096015132195</v>
      </c>
      <c r="K20" s="15">
        <v>10301.264421175099</v>
      </c>
      <c r="L20" s="14">
        <v>7677</v>
      </c>
      <c r="M20" s="14">
        <v>18091</v>
      </c>
      <c r="N20" s="14">
        <v>6978859415</v>
      </c>
      <c r="O20" s="9"/>
      <c r="P20" s="9"/>
      <c r="Q20" s="9"/>
      <c r="R20" s="19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3">
      <c r="A21" s="17" t="str">
        <f t="shared" si="0"/>
        <v>IL14H</v>
      </c>
      <c r="B21" s="13" t="s">
        <v>239</v>
      </c>
      <c r="C21" s="14">
        <v>666660</v>
      </c>
      <c r="D21" s="14">
        <v>19984338340</v>
      </c>
      <c r="E21" s="15">
        <v>11260.989570395701</v>
      </c>
      <c r="F21" s="14">
        <v>7900</v>
      </c>
      <c r="G21" s="14">
        <v>20056</v>
      </c>
      <c r="H21" s="14">
        <v>7507251307</v>
      </c>
      <c r="I21" s="15">
        <v>0.89973102494942203</v>
      </c>
      <c r="J21" s="15">
        <v>0.76342748778694702</v>
      </c>
      <c r="K21" s="15">
        <v>10131.8616881169</v>
      </c>
      <c r="L21" s="14">
        <v>7531</v>
      </c>
      <c r="M21" s="14">
        <v>17728</v>
      </c>
      <c r="N21" s="14">
        <v>6754506913</v>
      </c>
      <c r="O21" s="9"/>
      <c r="P21" s="9"/>
      <c r="Q21" s="9"/>
      <c r="R21" s="19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3">
      <c r="A22" s="17" t="str">
        <f t="shared" si="0"/>
        <v>IL14H</v>
      </c>
      <c r="B22" s="13" t="s">
        <v>240</v>
      </c>
      <c r="C22" s="14">
        <v>674561</v>
      </c>
      <c r="D22" s="14">
        <v>18040168600</v>
      </c>
      <c r="E22" s="15">
        <v>10709.703414517</v>
      </c>
      <c r="F22" s="14">
        <v>7607</v>
      </c>
      <c r="G22" s="14">
        <v>18849</v>
      </c>
      <c r="H22" s="14">
        <v>7224348245</v>
      </c>
      <c r="I22" s="15">
        <v>0.90997322319696705</v>
      </c>
      <c r="J22" s="15">
        <v>0.75065906245653102</v>
      </c>
      <c r="K22" s="15">
        <v>9745.5433355915902</v>
      </c>
      <c r="L22" s="14">
        <v>7242</v>
      </c>
      <c r="M22" s="14">
        <v>16946</v>
      </c>
      <c r="N22" s="14">
        <v>6573963458</v>
      </c>
      <c r="O22" s="9"/>
      <c r="P22" s="9"/>
      <c r="Q22" s="9"/>
      <c r="R22" s="19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3">
      <c r="A23" s="17" t="str">
        <f t="shared" si="0"/>
        <v>IL14H</v>
      </c>
      <c r="B23" s="13" t="s">
        <v>241</v>
      </c>
      <c r="C23" s="14">
        <v>710454</v>
      </c>
      <c r="D23" s="14">
        <v>19878865394</v>
      </c>
      <c r="E23" s="15">
        <v>11056.9292930999</v>
      </c>
      <c r="F23" s="14">
        <v>7863</v>
      </c>
      <c r="G23" s="14">
        <v>19377</v>
      </c>
      <c r="H23" s="14">
        <v>7855439644</v>
      </c>
      <c r="I23" s="15">
        <v>0.90141111623312697</v>
      </c>
      <c r="J23" s="15">
        <v>0.77689737073471599</v>
      </c>
      <c r="K23" s="15">
        <v>9966.8389762039496</v>
      </c>
      <c r="L23" s="14">
        <v>7450</v>
      </c>
      <c r="M23" s="14">
        <v>17243</v>
      </c>
      <c r="N23" s="14">
        <v>7080980618</v>
      </c>
      <c r="O23" s="9"/>
      <c r="P23" s="9"/>
      <c r="Q23" s="9"/>
      <c r="R23" s="19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3">
      <c r="A24" s="17" t="str">
        <f t="shared" si="0"/>
        <v>IL14H</v>
      </c>
      <c r="B24" s="13" t="s">
        <v>242</v>
      </c>
      <c r="C24" s="14">
        <v>554327</v>
      </c>
      <c r="D24" s="14">
        <v>13523730020</v>
      </c>
      <c r="E24" s="15">
        <v>11680.527423344</v>
      </c>
      <c r="F24" s="14">
        <v>8640</v>
      </c>
      <c r="G24" s="14">
        <v>19956</v>
      </c>
      <c r="H24" s="14">
        <v>6474831725</v>
      </c>
      <c r="I24" s="15">
        <v>0.90683954647485499</v>
      </c>
      <c r="J24" s="15">
        <v>0.68061513905089299</v>
      </c>
      <c r="K24" s="15">
        <v>10592.364191172401</v>
      </c>
      <c r="L24" s="14">
        <v>8207</v>
      </c>
      <c r="M24" s="14">
        <v>17920</v>
      </c>
      <c r="N24" s="14">
        <v>5871633465</v>
      </c>
      <c r="O24" s="9"/>
      <c r="P24" s="9"/>
      <c r="Q24" s="9"/>
      <c r="R24" s="19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3">
      <c r="A25" s="20" t="s">
        <v>16</v>
      </c>
      <c r="B25" s="21" t="s">
        <v>243</v>
      </c>
      <c r="C25" s="22">
        <v>589840</v>
      </c>
      <c r="D25" s="22">
        <v>16934502825</v>
      </c>
      <c r="E25" s="23">
        <v>18242.4577834667</v>
      </c>
      <c r="F25" s="22">
        <v>13585</v>
      </c>
      <c r="G25" s="22">
        <v>30809</v>
      </c>
      <c r="H25" s="22">
        <v>10760131299</v>
      </c>
      <c r="I25" s="23">
        <v>0.79584965564461596</v>
      </c>
      <c r="J25" s="23">
        <v>0.71407212632093797</v>
      </c>
      <c r="K25" s="23">
        <v>14518.253745083401</v>
      </c>
      <c r="L25" s="22">
        <v>12463</v>
      </c>
      <c r="M25" s="22">
        <v>22981</v>
      </c>
      <c r="N25" s="22">
        <v>8563446789</v>
      </c>
      <c r="O25" s="9"/>
      <c r="P25" s="9"/>
      <c r="Q25" s="9"/>
      <c r="R25" s="19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3">
      <c r="A26" s="20" t="s">
        <v>16</v>
      </c>
      <c r="B26" s="21" t="s">
        <v>244</v>
      </c>
      <c r="C26" s="22">
        <v>655543</v>
      </c>
      <c r="D26" s="22">
        <v>18749298520</v>
      </c>
      <c r="E26" s="23">
        <v>15947.413562497</v>
      </c>
      <c r="F26" s="22">
        <v>12161</v>
      </c>
      <c r="G26" s="22">
        <v>26489</v>
      </c>
      <c r="H26" s="22">
        <v>10454215329</v>
      </c>
      <c r="I26" s="23">
        <v>0.83560011823820002</v>
      </c>
      <c r="J26" s="23">
        <v>0.73847025585104897</v>
      </c>
      <c r="K26" s="23">
        <v>13325.660658416</v>
      </c>
      <c r="L26" s="22">
        <v>11267</v>
      </c>
      <c r="M26" s="22">
        <v>21470</v>
      </c>
      <c r="N26" s="22">
        <v>8735543565</v>
      </c>
      <c r="O26" s="9"/>
      <c r="P26" s="9"/>
      <c r="Q26" s="9"/>
      <c r="R26" s="19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3">
      <c r="A27" s="20" t="s">
        <v>16</v>
      </c>
      <c r="B27" s="21" t="s">
        <v>245</v>
      </c>
      <c r="C27" s="22">
        <v>543004</v>
      </c>
      <c r="D27" s="22">
        <v>14507835484</v>
      </c>
      <c r="E27" s="23">
        <v>18041.174691162501</v>
      </c>
      <c r="F27" s="22">
        <v>13707</v>
      </c>
      <c r="G27" s="22">
        <v>29577</v>
      </c>
      <c r="H27" s="22">
        <v>9796430022</v>
      </c>
      <c r="I27" s="23">
        <v>0.79544900320832401</v>
      </c>
      <c r="J27" s="23">
        <v>0.67603732993366705</v>
      </c>
      <c r="K27" s="23">
        <v>14350.8344247925</v>
      </c>
      <c r="L27" s="22">
        <v>12651</v>
      </c>
      <c r="M27" s="22">
        <v>22294</v>
      </c>
      <c r="N27" s="22">
        <v>7792560496</v>
      </c>
      <c r="O27" s="9"/>
      <c r="P27" s="9"/>
      <c r="Q27" s="9"/>
      <c r="R27" s="19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3">
      <c r="A28" s="20" t="s">
        <v>16</v>
      </c>
      <c r="B28" s="21" t="s">
        <v>246</v>
      </c>
      <c r="C28" s="22">
        <v>580373</v>
      </c>
      <c r="D28" s="22">
        <v>15898926408</v>
      </c>
      <c r="E28" s="23">
        <v>17612.710841131498</v>
      </c>
      <c r="F28" s="22">
        <v>13306</v>
      </c>
      <c r="G28" s="22">
        <v>28727</v>
      </c>
      <c r="H28" s="22">
        <v>10221941829</v>
      </c>
      <c r="I28" s="23">
        <v>0.80272855013916</v>
      </c>
      <c r="J28" s="23">
        <v>0.799572641330075</v>
      </c>
      <c r="K28" s="23">
        <v>14138.225837521701</v>
      </c>
      <c r="L28" s="22">
        <v>12231</v>
      </c>
      <c r="M28" s="22">
        <v>22125</v>
      </c>
      <c r="N28" s="22">
        <v>8205444544</v>
      </c>
      <c r="O28" s="9"/>
      <c r="P28" s="9"/>
      <c r="Q28" s="9"/>
      <c r="R28" s="25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8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8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8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8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8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8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8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8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8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8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8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8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8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8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8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8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8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8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8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8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18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18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18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18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18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18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18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18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18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18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18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18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18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18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18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18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8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18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18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18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18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18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18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18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18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18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18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18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18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18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18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18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18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18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18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18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8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8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18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18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8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18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18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18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18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18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18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18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18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18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18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18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18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18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18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18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18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18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18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18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8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18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18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18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18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18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18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18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18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18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8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8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8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8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8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18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18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18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18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18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18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18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18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18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18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18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18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18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18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18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18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18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18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18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18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18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18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18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18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8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8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18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18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18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18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18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18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18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18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18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18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18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18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18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18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18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18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18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18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18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18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18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18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18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18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18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18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18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18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18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18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18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18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18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18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18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18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18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18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18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18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18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18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18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18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18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18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18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18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18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18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18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18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18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18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18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18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18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18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18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18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18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18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18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18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18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18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18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18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18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18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18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18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18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18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18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18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18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18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18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18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18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18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18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18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18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18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18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18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18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18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18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18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18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18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18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18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18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18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18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18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18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18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18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18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18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18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18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18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18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18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18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18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18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18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18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18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18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18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18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18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18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18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18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18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18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18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18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18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18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18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18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18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18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18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18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18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18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18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18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18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18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18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18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18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18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18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18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18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18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18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18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18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18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18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18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18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18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18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18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18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18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18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18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18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18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18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18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18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18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18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18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18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18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18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18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18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18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18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18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18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18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18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18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18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18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18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18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18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18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18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18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18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18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18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18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18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18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18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18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18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18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18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18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18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18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18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18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18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18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18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18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18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18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18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18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18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18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18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18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18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18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18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18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18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18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18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18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18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18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18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18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18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18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18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18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18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18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18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18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18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18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18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18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18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18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18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18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18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18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18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18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18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18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18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18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18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18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18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18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18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18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18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18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18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18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18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18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18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18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18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18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18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18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18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18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18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18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18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18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18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18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18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18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18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18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18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18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18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18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18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18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18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18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18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18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18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18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18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18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18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18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18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18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18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18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18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18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18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18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18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18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18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18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18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18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18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18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18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18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18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18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18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18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18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18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18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18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18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18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18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18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18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18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18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18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18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18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18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18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18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18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18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18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18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18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18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18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18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18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18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18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18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18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18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18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18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18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18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18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18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18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18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18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18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18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18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18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18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18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18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18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18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18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18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18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18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18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18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18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18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18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18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18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18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18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18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18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18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18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18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18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18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18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18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18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18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18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18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18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18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18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18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18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18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18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18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18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18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18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18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18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18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18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18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18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18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18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18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18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18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18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18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18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18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18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18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18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18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18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18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18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18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18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18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18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18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18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18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18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18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18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18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18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18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18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18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18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18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18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18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18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18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18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18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18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18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18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18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18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18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18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18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18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18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18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18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18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18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18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18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18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18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18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18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18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18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18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18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18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18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18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18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18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18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18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18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18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18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18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18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18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18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18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18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18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18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18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18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18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18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18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18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18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18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18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18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18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18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18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18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18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18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18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18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18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18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18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18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18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18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18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18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18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18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18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18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18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18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18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18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18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18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18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18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18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18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18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18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18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18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18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18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18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18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18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18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18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18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18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18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18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18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18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18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18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18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18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18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18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18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18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18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18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18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18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18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18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18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18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18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18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18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18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18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18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18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18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18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18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18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18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18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18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18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18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18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18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18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18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18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18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18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18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18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18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18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18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18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18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18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18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18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18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18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18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18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18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18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18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18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18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18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18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18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18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18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18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18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18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18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18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18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18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18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18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18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18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18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18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18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18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18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18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18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18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18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18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18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18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18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18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18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18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18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18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18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18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18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18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18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18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18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18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18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18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18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18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18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18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18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18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18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18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18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18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18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18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18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18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18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18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18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18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18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18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18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18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18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18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18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18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18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18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18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18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18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18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18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18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18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18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18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18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18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18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18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18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18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18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18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18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18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18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18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18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18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18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18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18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18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18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18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18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18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18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18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18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18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18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18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18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18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18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18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18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18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18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18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18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18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18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18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18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18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18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18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18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18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18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18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18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18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18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18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18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18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18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18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18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18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18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18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18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18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18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18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18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18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18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18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18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18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18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18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18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18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18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18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18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18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18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18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18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18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18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18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18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18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18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18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18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18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18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18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18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18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18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18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18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18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18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18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18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18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18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18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18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18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18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18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18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18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18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18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18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18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18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18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18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18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18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18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18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18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18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18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18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18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18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18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18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18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18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18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18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18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18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18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18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18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18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18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18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18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18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18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18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18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18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18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18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18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18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18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18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18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18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18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18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18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18"/>
      <c r="S1000" s="9"/>
      <c r="T1000" s="9"/>
      <c r="U1000" s="9"/>
      <c r="V1000" s="9"/>
      <c r="W1000" s="9"/>
      <c r="X1000" s="9"/>
      <c r="Y1000" s="9"/>
      <c r="Z1000" s="9"/>
    </row>
  </sheetData>
  <mergeCells count="11">
    <mergeCell ref="P2:Q2"/>
    <mergeCell ref="P3:Q3"/>
    <mergeCell ref="P4:P8"/>
    <mergeCell ref="P9:P13"/>
    <mergeCell ref="B1:B2"/>
    <mergeCell ref="C1:D1"/>
    <mergeCell ref="E1:H1"/>
    <mergeCell ref="I1:I2"/>
    <mergeCell ref="J1:J2"/>
    <mergeCell ref="K1:N1"/>
    <mergeCell ref="P1:R1"/>
  </mergeCells>
  <hyperlinks>
    <hyperlink ref="A1" location="INDEX!A1" display="INDEX" xr:uid="{00000000-0004-0000-0900-000000000000}"/>
  </hyperlink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Z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8" customWidth="1"/>
    <col min="16" max="16" width="8.69921875" customWidth="1"/>
    <col min="17" max="17" width="15.59765625" customWidth="1"/>
    <col min="18" max="18" width="9.19921875" customWidth="1"/>
    <col min="19" max="26" width="8" customWidth="1"/>
  </cols>
  <sheetData>
    <row r="1" spans="1:26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8">
        <v>2.2862</v>
      </c>
      <c r="P1" s="50" t="s">
        <v>58</v>
      </c>
      <c r="Q1" s="49"/>
      <c r="R1" s="40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O2" s="9"/>
      <c r="P2" s="39" t="s">
        <v>64</v>
      </c>
      <c r="Q2" s="40"/>
      <c r="R2" s="12">
        <f>(COUNTA(A3:A29))</f>
        <v>21</v>
      </c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3">
      <c r="A3" s="13" t="s">
        <v>29</v>
      </c>
      <c r="B3" s="13" t="s">
        <v>247</v>
      </c>
      <c r="C3" s="14">
        <v>326984</v>
      </c>
      <c r="D3" s="14">
        <v>6852057317</v>
      </c>
      <c r="E3" s="15">
        <v>15012.7774906417</v>
      </c>
      <c r="F3" s="14">
        <v>13187.5</v>
      </c>
      <c r="G3" s="14">
        <v>21998</v>
      </c>
      <c r="H3" s="14">
        <v>4908938035</v>
      </c>
      <c r="I3" s="15">
        <v>0.92570656088960002</v>
      </c>
      <c r="J3" s="15">
        <v>0.47775272821845</v>
      </c>
      <c r="K3" s="15">
        <v>13897.4266202628</v>
      </c>
      <c r="L3" s="14">
        <v>12591</v>
      </c>
      <c r="M3" s="14">
        <v>20067</v>
      </c>
      <c r="N3" s="14">
        <v>4544236146</v>
      </c>
      <c r="O3" s="9"/>
      <c r="P3" s="39" t="s">
        <v>66</v>
      </c>
      <c r="Q3" s="40"/>
      <c r="R3" s="16"/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3">
      <c r="A4" s="17" t="str">
        <f t="shared" ref="A4:A23" si="0">A3</f>
        <v>KY21</v>
      </c>
      <c r="B4" s="17" t="s">
        <v>248</v>
      </c>
      <c r="C4" s="14">
        <v>643362</v>
      </c>
      <c r="D4" s="14">
        <v>17060713849</v>
      </c>
      <c r="E4" s="15">
        <v>12914.131689468801</v>
      </c>
      <c r="F4" s="14">
        <v>10134</v>
      </c>
      <c r="G4" s="14">
        <v>20369</v>
      </c>
      <c r="H4" s="14">
        <v>8308461592</v>
      </c>
      <c r="I4" s="15">
        <v>0.93310124866735999</v>
      </c>
      <c r="J4" s="15">
        <v>0.73262419989045302</v>
      </c>
      <c r="K4" s="15">
        <v>12050.192404898</v>
      </c>
      <c r="L4" s="14">
        <v>9753</v>
      </c>
      <c r="M4" s="14">
        <v>18803</v>
      </c>
      <c r="N4" s="14">
        <v>7752635886</v>
      </c>
      <c r="O4" s="9"/>
      <c r="P4" s="41" t="s">
        <v>68</v>
      </c>
      <c r="Q4" s="17" t="s">
        <v>69</v>
      </c>
      <c r="R4" s="16">
        <f>AVERAGE(E3:E27)</f>
        <v>12784.741898526236</v>
      </c>
      <c r="S4" s="9"/>
      <c r="T4" s="9"/>
      <c r="U4" s="9"/>
      <c r="V4" s="9"/>
      <c r="W4" s="9"/>
      <c r="X4" s="9"/>
      <c r="Y4" s="9"/>
      <c r="Z4" s="9"/>
    </row>
    <row r="5" spans="1:26" ht="14.25" customHeight="1" x14ac:dyDescent="0.3">
      <c r="A5" s="17" t="str">
        <f t="shared" si="0"/>
        <v>KY21</v>
      </c>
      <c r="B5" s="17" t="s">
        <v>249</v>
      </c>
      <c r="C5" s="14">
        <v>610642</v>
      </c>
      <c r="D5" s="14">
        <v>14886303824</v>
      </c>
      <c r="E5" s="15">
        <v>13622.311586821699</v>
      </c>
      <c r="F5" s="14">
        <v>10920</v>
      </c>
      <c r="G5" s="14">
        <v>21072</v>
      </c>
      <c r="H5" s="14">
        <v>8318355592</v>
      </c>
      <c r="I5" s="15">
        <v>0.92039267488915</v>
      </c>
      <c r="J5" s="15">
        <v>0.71843700696151203</v>
      </c>
      <c r="K5" s="15">
        <v>12537.875799568301</v>
      </c>
      <c r="L5" s="14">
        <v>10400</v>
      </c>
      <c r="M5" s="14">
        <v>19164</v>
      </c>
      <c r="N5" s="14">
        <v>7656153554</v>
      </c>
      <c r="O5" s="9"/>
      <c r="P5" s="42"/>
      <c r="Q5" s="17" t="s">
        <v>71</v>
      </c>
      <c r="R5" s="16">
        <f>AVERAGE(G3:G28)</f>
        <v>20001.142857142859</v>
      </c>
      <c r="S5" s="9"/>
      <c r="T5" s="9"/>
      <c r="U5" s="9"/>
      <c r="V5" s="9"/>
      <c r="W5" s="9"/>
      <c r="X5" s="9"/>
      <c r="Y5" s="9"/>
      <c r="Z5" s="9"/>
    </row>
    <row r="6" spans="1:26" ht="14.25" customHeight="1" x14ac:dyDescent="0.3">
      <c r="A6" s="17" t="str">
        <f t="shared" si="0"/>
        <v>KY21</v>
      </c>
      <c r="B6" s="17" t="s">
        <v>250</v>
      </c>
      <c r="C6" s="14">
        <v>653404</v>
      </c>
      <c r="D6" s="14">
        <v>16563626401</v>
      </c>
      <c r="E6" s="15">
        <v>12082.3516553312</v>
      </c>
      <c r="F6" s="14">
        <v>9287</v>
      </c>
      <c r="G6" s="14">
        <v>19376</v>
      </c>
      <c r="H6" s="14">
        <v>7894656901</v>
      </c>
      <c r="I6" s="15">
        <v>0.93475135975386703</v>
      </c>
      <c r="J6" s="15">
        <v>0.73087859256955801</v>
      </c>
      <c r="K6" s="15">
        <v>11293.994638845201</v>
      </c>
      <c r="L6" s="14">
        <v>8913</v>
      </c>
      <c r="M6" s="14">
        <v>18027</v>
      </c>
      <c r="N6" s="14">
        <v>7379541273</v>
      </c>
      <c r="O6" s="9"/>
      <c r="P6" s="42"/>
      <c r="Q6" s="17" t="s">
        <v>73</v>
      </c>
      <c r="R6" s="16">
        <f>(SUM(H3:H28)/1000000000)</f>
        <v>169.80427051999999</v>
      </c>
      <c r="S6" s="9"/>
      <c r="T6" s="9"/>
      <c r="U6" s="9"/>
      <c r="V6" s="9"/>
      <c r="W6" s="9"/>
      <c r="X6" s="9"/>
      <c r="Y6" s="9"/>
      <c r="Z6" s="9"/>
    </row>
    <row r="7" spans="1:26" ht="14.25" customHeight="1" x14ac:dyDescent="0.3">
      <c r="A7" s="17" t="str">
        <f t="shared" si="0"/>
        <v>KY21</v>
      </c>
      <c r="B7" s="17" t="s">
        <v>251</v>
      </c>
      <c r="C7" s="14">
        <v>522894</v>
      </c>
      <c r="D7" s="14">
        <v>11413416948</v>
      </c>
      <c r="E7" s="15">
        <v>13667.6823180224</v>
      </c>
      <c r="F7" s="14">
        <v>11288</v>
      </c>
      <c r="G7" s="14">
        <v>20771</v>
      </c>
      <c r="H7" s="14">
        <v>7146749078</v>
      </c>
      <c r="I7" s="15">
        <v>0.93349049997246902</v>
      </c>
      <c r="J7" s="15">
        <v>0.64484041588922802</v>
      </c>
      <c r="K7" s="15">
        <v>12758.651600515601</v>
      </c>
      <c r="L7" s="14">
        <v>10847.5</v>
      </c>
      <c r="M7" s="14">
        <v>19193</v>
      </c>
      <c r="N7" s="14">
        <v>6671422370</v>
      </c>
      <c r="O7" s="9"/>
      <c r="P7" s="42"/>
      <c r="Q7" s="17" t="s">
        <v>75</v>
      </c>
      <c r="R7" s="16">
        <f>(AVERAGE(H3:H28)/1000000000)</f>
        <v>8.0859176438095233</v>
      </c>
      <c r="S7" s="9"/>
      <c r="T7" s="9"/>
      <c r="U7" s="9"/>
      <c r="V7" s="9"/>
      <c r="W7" s="9"/>
      <c r="X7" s="9"/>
      <c r="Y7" s="9"/>
      <c r="Z7" s="9"/>
    </row>
    <row r="8" spans="1:26" ht="14.25" customHeight="1" x14ac:dyDescent="0.3">
      <c r="A8" s="17" t="str">
        <f t="shared" si="0"/>
        <v>KY21</v>
      </c>
      <c r="B8" s="17" t="s">
        <v>252</v>
      </c>
      <c r="C8" s="14">
        <v>462408</v>
      </c>
      <c r="D8" s="14">
        <v>9924906798</v>
      </c>
      <c r="E8" s="15">
        <v>13834.9234355807</v>
      </c>
      <c r="F8" s="14">
        <v>11321</v>
      </c>
      <c r="G8" s="14">
        <v>21271</v>
      </c>
      <c r="H8" s="14">
        <v>6397379276</v>
      </c>
      <c r="I8" s="15">
        <v>0.92542425196051503</v>
      </c>
      <c r="J8" s="15">
        <v>0.59413023870157</v>
      </c>
      <c r="K8" s="15">
        <v>12803.173671303301</v>
      </c>
      <c r="L8" s="14">
        <v>10850</v>
      </c>
      <c r="M8" s="14">
        <v>19463</v>
      </c>
      <c r="N8" s="14">
        <v>5920289931</v>
      </c>
      <c r="O8" s="9"/>
      <c r="P8" s="43"/>
      <c r="Q8" s="17" t="s">
        <v>77</v>
      </c>
      <c r="R8" s="16">
        <f>(SUM(H3:H29)/(O1*1000000000))</f>
        <v>74.273585215641674</v>
      </c>
      <c r="S8" s="9"/>
      <c r="T8" s="9"/>
      <c r="U8" s="9"/>
      <c r="V8" s="9"/>
      <c r="W8" s="9"/>
      <c r="X8" s="9"/>
      <c r="Y8" s="9"/>
      <c r="Z8" s="9"/>
    </row>
    <row r="9" spans="1:26" ht="14.25" customHeight="1" x14ac:dyDescent="0.3">
      <c r="A9" s="17" t="str">
        <f t="shared" si="0"/>
        <v>KY21</v>
      </c>
      <c r="B9" s="17" t="s">
        <v>253</v>
      </c>
      <c r="C9" s="14">
        <v>577324</v>
      </c>
      <c r="D9" s="14">
        <v>13297305771</v>
      </c>
      <c r="E9" s="15">
        <v>12642.791410022801</v>
      </c>
      <c r="F9" s="14">
        <v>10215</v>
      </c>
      <c r="G9" s="14">
        <v>19426</v>
      </c>
      <c r="H9" s="14">
        <v>7298986908</v>
      </c>
      <c r="I9" s="15">
        <v>0.93118260693830501</v>
      </c>
      <c r="J9" s="15">
        <v>0.66247905813232999</v>
      </c>
      <c r="K9" s="15">
        <v>11772.747464162199</v>
      </c>
      <c r="L9" s="14">
        <v>9733</v>
      </c>
      <c r="M9" s="14">
        <v>18104</v>
      </c>
      <c r="N9" s="14">
        <v>6796689657</v>
      </c>
      <c r="O9" s="9"/>
      <c r="P9" s="41" t="s">
        <v>79</v>
      </c>
      <c r="Q9" s="17" t="s">
        <v>69</v>
      </c>
      <c r="R9" s="16">
        <f>AVERAGE(K3:K28)</f>
        <v>11824.671191230966</v>
      </c>
      <c r="S9" s="9"/>
      <c r="T9" s="9"/>
      <c r="U9" s="9"/>
      <c r="V9" s="9"/>
      <c r="W9" s="9"/>
      <c r="X9" s="9"/>
      <c r="Y9" s="9"/>
      <c r="Z9" s="9"/>
    </row>
    <row r="10" spans="1:26" ht="14.25" customHeight="1" x14ac:dyDescent="0.3">
      <c r="A10" s="17" t="str">
        <f t="shared" si="0"/>
        <v>KY21</v>
      </c>
      <c r="B10" s="17" t="s">
        <v>254</v>
      </c>
      <c r="C10" s="14">
        <v>668874</v>
      </c>
      <c r="D10" s="14">
        <v>16308501565</v>
      </c>
      <c r="E10" s="15">
        <v>13511.8078875842</v>
      </c>
      <c r="F10" s="14">
        <v>11044</v>
      </c>
      <c r="G10" s="14">
        <v>20513</v>
      </c>
      <c r="H10" s="14">
        <v>9037696989</v>
      </c>
      <c r="I10" s="15">
        <v>0.92037841312052904</v>
      </c>
      <c r="J10" s="15">
        <v>0.74339487594414499</v>
      </c>
      <c r="K10" s="15">
        <v>12435.9763019642</v>
      </c>
      <c r="L10" s="14">
        <v>10535</v>
      </c>
      <c r="M10" s="14">
        <v>18734</v>
      </c>
      <c r="N10" s="14">
        <v>8318101213</v>
      </c>
      <c r="O10" s="9"/>
      <c r="P10" s="42"/>
      <c r="Q10" s="17" t="s">
        <v>71</v>
      </c>
      <c r="R10" s="16">
        <f>AVERAGE(M3:M26)</f>
        <v>18338.809523809523</v>
      </c>
      <c r="S10" s="9"/>
      <c r="T10" s="9"/>
      <c r="U10" s="9"/>
      <c r="V10" s="9"/>
      <c r="W10" s="9"/>
      <c r="X10" s="9"/>
      <c r="Y10" s="9"/>
      <c r="Z10" s="9"/>
    </row>
    <row r="11" spans="1:26" ht="14.25" customHeight="1" x14ac:dyDescent="0.3">
      <c r="A11" s="17" t="str">
        <f t="shared" si="0"/>
        <v>KY21</v>
      </c>
      <c r="B11" s="17" t="s">
        <v>255</v>
      </c>
      <c r="C11" s="14">
        <v>592895</v>
      </c>
      <c r="D11" s="14">
        <v>14718594493</v>
      </c>
      <c r="E11" s="15">
        <v>13494.6605385439</v>
      </c>
      <c r="F11" s="14">
        <v>10881</v>
      </c>
      <c r="G11" s="14">
        <v>20738</v>
      </c>
      <c r="H11" s="14">
        <v>8000916760</v>
      </c>
      <c r="I11" s="15">
        <v>0.92763582744735396</v>
      </c>
      <c r="J11" s="15">
        <v>0.71306413301662697</v>
      </c>
      <c r="K11" s="15">
        <v>12518.1305947933</v>
      </c>
      <c r="L11" s="14">
        <v>10462</v>
      </c>
      <c r="M11" s="14">
        <v>19005</v>
      </c>
      <c r="N11" s="14">
        <v>7421937039</v>
      </c>
      <c r="O11" s="9"/>
      <c r="P11" s="42"/>
      <c r="Q11" s="17" t="s">
        <v>73</v>
      </c>
      <c r="R11" s="16">
        <f>(SUM(N3:N29)/1000000000)</f>
        <v>156.95523316000001</v>
      </c>
      <c r="S11" s="9"/>
      <c r="T11" s="9"/>
      <c r="U11" s="9"/>
      <c r="V11" s="9"/>
      <c r="W11" s="9"/>
      <c r="X11" s="9"/>
      <c r="Y11" s="9"/>
      <c r="Z11" s="9"/>
    </row>
    <row r="12" spans="1:26" ht="14.25" customHeight="1" x14ac:dyDescent="0.3">
      <c r="A12" s="17" t="str">
        <f t="shared" si="0"/>
        <v>KY21</v>
      </c>
      <c r="B12" s="17" t="s">
        <v>256</v>
      </c>
      <c r="C12" s="14">
        <v>592887</v>
      </c>
      <c r="D12" s="14">
        <v>14349002828</v>
      </c>
      <c r="E12" s="15">
        <v>13734.4341552437</v>
      </c>
      <c r="F12" s="14">
        <v>11183</v>
      </c>
      <c r="G12" s="14">
        <v>20816</v>
      </c>
      <c r="H12" s="14">
        <v>8142967463</v>
      </c>
      <c r="I12" s="15">
        <v>0.91369938487497104</v>
      </c>
      <c r="J12" s="15">
        <v>0.70636192400575204</v>
      </c>
      <c r="K12" s="15">
        <v>12549.144039252</v>
      </c>
      <c r="L12" s="14">
        <v>10562</v>
      </c>
      <c r="M12" s="14">
        <v>18934</v>
      </c>
      <c r="N12" s="14">
        <v>7440224362</v>
      </c>
      <c r="O12" s="9"/>
      <c r="P12" s="42"/>
      <c r="Q12" s="17" t="s">
        <v>75</v>
      </c>
      <c r="R12" s="16">
        <f>(AVERAGE(N3:N28)/1000000000)</f>
        <v>7.4740587219047621</v>
      </c>
      <c r="S12" s="9"/>
      <c r="T12" s="9"/>
      <c r="U12" s="9"/>
      <c r="V12" s="9"/>
      <c r="W12" s="9"/>
      <c r="X12" s="9"/>
      <c r="Y12" s="9"/>
      <c r="Z12" s="9"/>
    </row>
    <row r="13" spans="1:26" ht="14.25" customHeight="1" x14ac:dyDescent="0.3">
      <c r="A13" s="17" t="str">
        <f t="shared" si="0"/>
        <v>KY21</v>
      </c>
      <c r="B13" s="17" t="s">
        <v>257</v>
      </c>
      <c r="C13" s="14">
        <v>739722</v>
      </c>
      <c r="D13" s="14">
        <v>21263361253</v>
      </c>
      <c r="E13" s="15">
        <v>12231.452764687299</v>
      </c>
      <c r="F13" s="14">
        <v>9323</v>
      </c>
      <c r="G13" s="14">
        <v>19619</v>
      </c>
      <c r="H13" s="14">
        <v>9047874702</v>
      </c>
      <c r="I13" s="15">
        <v>0.931650034691208</v>
      </c>
      <c r="J13" s="15">
        <v>0.80241117549686802</v>
      </c>
      <c r="K13" s="15">
        <v>11395.433392544801</v>
      </c>
      <c r="L13" s="14">
        <v>8999</v>
      </c>
      <c r="M13" s="14">
        <v>18074</v>
      </c>
      <c r="N13" s="14">
        <v>8429452780</v>
      </c>
      <c r="O13" s="9"/>
      <c r="P13" s="43"/>
      <c r="Q13" s="17" t="s">
        <v>77</v>
      </c>
      <c r="R13" s="16">
        <f>(SUM(N3:N28)/(O1*1000000000))</f>
        <v>68.653325675793894</v>
      </c>
      <c r="S13" s="9"/>
      <c r="T13" s="9"/>
      <c r="U13" s="9"/>
      <c r="V13" s="9"/>
      <c r="W13" s="9"/>
      <c r="X13" s="9"/>
      <c r="Y13" s="9"/>
      <c r="Z13" s="9"/>
    </row>
    <row r="14" spans="1:26" ht="14.25" customHeight="1" x14ac:dyDescent="0.3">
      <c r="A14" s="17" t="str">
        <f t="shared" si="0"/>
        <v>KY21</v>
      </c>
      <c r="B14" s="17" t="s">
        <v>258</v>
      </c>
      <c r="C14" s="14">
        <v>441509</v>
      </c>
      <c r="D14" s="14">
        <v>9203236825</v>
      </c>
      <c r="E14" s="15">
        <v>14365.7245537464</v>
      </c>
      <c r="F14" s="14">
        <v>12323</v>
      </c>
      <c r="G14" s="14">
        <v>21216</v>
      </c>
      <c r="H14" s="14">
        <v>6342596682</v>
      </c>
      <c r="I14" s="15">
        <v>0.93003761609825797</v>
      </c>
      <c r="J14" s="15">
        <v>0.57567831516799906</v>
      </c>
      <c r="K14" s="15">
        <v>13360.664217490499</v>
      </c>
      <c r="L14" s="14">
        <v>11828</v>
      </c>
      <c r="M14" s="14">
        <v>19512</v>
      </c>
      <c r="N14" s="14">
        <v>5898853498</v>
      </c>
      <c r="O14" s="9"/>
      <c r="P14" s="9"/>
      <c r="Q14" s="9"/>
      <c r="R14" s="18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3">
      <c r="A15" s="17" t="str">
        <f t="shared" si="0"/>
        <v>KY21</v>
      </c>
      <c r="B15" s="17" t="s">
        <v>259</v>
      </c>
      <c r="C15" s="14">
        <v>716138</v>
      </c>
      <c r="D15" s="14">
        <v>18315275292</v>
      </c>
      <c r="E15" s="15">
        <v>11695.329655736699</v>
      </c>
      <c r="F15" s="14">
        <v>9008.5</v>
      </c>
      <c r="G15" s="14">
        <v>18671</v>
      </c>
      <c r="H15" s="14">
        <v>8375469989</v>
      </c>
      <c r="I15" s="15">
        <v>0.93743231476105304</v>
      </c>
      <c r="J15" s="15">
        <v>0.77939019028257295</v>
      </c>
      <c r="K15" s="15">
        <v>10963.5799510709</v>
      </c>
      <c r="L15" s="14">
        <v>8686</v>
      </c>
      <c r="M15" s="14">
        <v>17450</v>
      </c>
      <c r="N15" s="14">
        <v>7851436219</v>
      </c>
      <c r="O15" s="9"/>
      <c r="P15" s="9"/>
      <c r="Q15" s="9"/>
      <c r="R15" s="18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3">
      <c r="A16" s="17" t="str">
        <f t="shared" si="0"/>
        <v>KY21</v>
      </c>
      <c r="B16" s="17" t="s">
        <v>260</v>
      </c>
      <c r="C16" s="14">
        <v>692685</v>
      </c>
      <c r="D16" s="14">
        <v>16575979975</v>
      </c>
      <c r="E16" s="15">
        <v>12175.162672787799</v>
      </c>
      <c r="F16" s="14">
        <v>9556</v>
      </c>
      <c r="G16" s="14">
        <v>19094</v>
      </c>
      <c r="H16" s="14">
        <v>8433552556</v>
      </c>
      <c r="I16" s="15">
        <v>0.93750195383261004</v>
      </c>
      <c r="J16" s="15">
        <v>0.75511405445180302</v>
      </c>
      <c r="K16" s="15">
        <v>11414.238793968399</v>
      </c>
      <c r="L16" s="14">
        <v>9224</v>
      </c>
      <c r="M16" s="14">
        <v>17831</v>
      </c>
      <c r="N16" s="14">
        <v>7906471999</v>
      </c>
      <c r="O16" s="9"/>
      <c r="P16" s="9"/>
      <c r="Q16" s="9"/>
      <c r="R16" s="18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3">
      <c r="A17" s="17" t="str">
        <f t="shared" si="0"/>
        <v>KY21</v>
      </c>
      <c r="B17" s="17" t="s">
        <v>261</v>
      </c>
      <c r="C17" s="14">
        <v>692825</v>
      </c>
      <c r="D17" s="14">
        <v>17498435516</v>
      </c>
      <c r="E17" s="15">
        <v>12755.7699447913</v>
      </c>
      <c r="F17" s="14">
        <v>9958</v>
      </c>
      <c r="G17" s="14">
        <v>20026</v>
      </c>
      <c r="H17" s="14">
        <v>8837516312</v>
      </c>
      <c r="I17" s="15">
        <v>0.92426717650396795</v>
      </c>
      <c r="J17" s="15">
        <v>0.75315333531181095</v>
      </c>
      <c r="K17" s="15">
        <v>11789.7394710064</v>
      </c>
      <c r="L17" s="14">
        <v>9569</v>
      </c>
      <c r="M17" s="14">
        <v>18345</v>
      </c>
      <c r="N17" s="14">
        <v>8168226249</v>
      </c>
      <c r="O17" s="9"/>
      <c r="P17" s="9"/>
      <c r="Q17" s="9"/>
      <c r="R17" s="19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3">
      <c r="A18" s="17" t="str">
        <f t="shared" si="0"/>
        <v>KY21</v>
      </c>
      <c r="B18" s="17" t="s">
        <v>262</v>
      </c>
      <c r="C18" s="14">
        <v>732714</v>
      </c>
      <c r="D18" s="14">
        <v>21169174321</v>
      </c>
      <c r="E18" s="15">
        <v>12334.236489271399</v>
      </c>
      <c r="F18" s="14">
        <v>9309</v>
      </c>
      <c r="G18" s="14">
        <v>19936</v>
      </c>
      <c r="H18" s="14">
        <v>9037467755</v>
      </c>
      <c r="I18" s="15">
        <v>0.91929363304267697</v>
      </c>
      <c r="J18" s="15">
        <v>0.79023266498636202</v>
      </c>
      <c r="K18" s="15">
        <v>11338.7850730299</v>
      </c>
      <c r="L18" s="14">
        <v>8889</v>
      </c>
      <c r="M18" s="14">
        <v>18128</v>
      </c>
      <c r="N18" s="14">
        <v>8308086566</v>
      </c>
      <c r="O18" s="9"/>
      <c r="P18" s="9"/>
      <c r="Q18" s="9"/>
      <c r="R18" s="19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3">
      <c r="A19" s="17" t="str">
        <f t="shared" si="0"/>
        <v>KY21</v>
      </c>
      <c r="B19" s="17" t="s">
        <v>263</v>
      </c>
      <c r="C19" s="14">
        <v>634222</v>
      </c>
      <c r="D19" s="14">
        <v>15757712962</v>
      </c>
      <c r="E19" s="15">
        <v>12742.857863650301</v>
      </c>
      <c r="F19" s="14">
        <v>9985</v>
      </c>
      <c r="G19" s="14">
        <v>20015</v>
      </c>
      <c r="H19" s="14">
        <v>8081800800</v>
      </c>
      <c r="I19" s="15">
        <v>0.92489916158289898</v>
      </c>
      <c r="J19" s="15">
        <v>0.71509817319162705</v>
      </c>
      <c r="K19" s="15">
        <v>11785.8585542602</v>
      </c>
      <c r="L19" s="14">
        <v>9602</v>
      </c>
      <c r="M19" s="14">
        <v>18333</v>
      </c>
      <c r="N19" s="14">
        <v>7474850784</v>
      </c>
      <c r="O19" s="9"/>
      <c r="P19" s="9"/>
      <c r="Q19" s="9"/>
      <c r="R19" s="19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3">
      <c r="A20" s="17" t="str">
        <f t="shared" si="0"/>
        <v>KY21</v>
      </c>
      <c r="B20" s="17" t="s">
        <v>264</v>
      </c>
      <c r="C20" s="14">
        <v>815471</v>
      </c>
      <c r="D20" s="14">
        <v>29202732820</v>
      </c>
      <c r="E20" s="15">
        <v>11284.4005685058</v>
      </c>
      <c r="F20" s="14">
        <v>8159</v>
      </c>
      <c r="G20" s="14">
        <v>18797</v>
      </c>
      <c r="H20" s="14">
        <v>9202101416</v>
      </c>
      <c r="I20" s="15">
        <v>0.90703289180093905</v>
      </c>
      <c r="J20" s="15">
        <v>0.84806290552212105</v>
      </c>
      <c r="K20" s="15">
        <v>10235.322479892</v>
      </c>
      <c r="L20" s="14">
        <v>7700</v>
      </c>
      <c r="M20" s="14">
        <v>16969</v>
      </c>
      <c r="N20" s="14">
        <v>8346608658</v>
      </c>
      <c r="O20" s="9"/>
      <c r="P20" s="9"/>
      <c r="Q20" s="9"/>
      <c r="R20" s="19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3">
      <c r="A21" s="17" t="str">
        <f t="shared" si="0"/>
        <v>KY21</v>
      </c>
      <c r="B21" s="17" t="s">
        <v>265</v>
      </c>
      <c r="C21" s="14">
        <v>745343</v>
      </c>
      <c r="D21" s="14">
        <v>26611274634</v>
      </c>
      <c r="E21" s="15">
        <v>11414.374254537801</v>
      </c>
      <c r="F21" s="14">
        <v>8494</v>
      </c>
      <c r="G21" s="14">
        <v>18467</v>
      </c>
      <c r="H21" s="14">
        <v>8507623950</v>
      </c>
      <c r="I21" s="15">
        <v>0.90905511732215205</v>
      </c>
      <c r="J21" s="15">
        <v>0.76316207120045998</v>
      </c>
      <c r="K21" s="15">
        <v>10376.295327117899</v>
      </c>
      <c r="L21" s="14">
        <v>8035</v>
      </c>
      <c r="M21" s="14">
        <v>16651</v>
      </c>
      <c r="N21" s="14">
        <v>7733899088</v>
      </c>
      <c r="O21" s="9"/>
      <c r="P21" s="9"/>
      <c r="Q21" s="9"/>
      <c r="R21" s="19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3">
      <c r="A22" s="17" t="str">
        <f t="shared" si="0"/>
        <v>KY21</v>
      </c>
      <c r="B22" s="17" t="s">
        <v>266</v>
      </c>
      <c r="C22" s="14">
        <v>798102</v>
      </c>
      <c r="D22" s="14">
        <v>27803450578</v>
      </c>
      <c r="E22" s="15">
        <v>11337.3989402357</v>
      </c>
      <c r="F22" s="14">
        <v>8300</v>
      </c>
      <c r="G22" s="14">
        <v>18712</v>
      </c>
      <c r="H22" s="14">
        <v>9048400769</v>
      </c>
      <c r="I22" s="15">
        <v>0.91853094056957096</v>
      </c>
      <c r="J22" s="15">
        <v>0.82452897828294702</v>
      </c>
      <c r="K22" s="15">
        <v>10413.751712187201</v>
      </c>
      <c r="L22" s="14">
        <v>7925</v>
      </c>
      <c r="M22" s="14">
        <v>17042</v>
      </c>
      <c r="N22" s="14">
        <v>8311236069</v>
      </c>
      <c r="O22" s="9"/>
      <c r="P22" s="9"/>
      <c r="Q22" s="9"/>
      <c r="R22" s="19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3">
      <c r="A23" s="17" t="str">
        <f t="shared" si="0"/>
        <v>KY21</v>
      </c>
      <c r="B23" s="17" t="s">
        <v>267</v>
      </c>
      <c r="C23" s="14">
        <v>811592</v>
      </c>
      <c r="D23" s="14">
        <v>28404095410</v>
      </c>
      <c r="E23" s="15">
        <v>11624.999993839299</v>
      </c>
      <c r="F23" s="14">
        <v>8520</v>
      </c>
      <c r="G23" s="14">
        <v>19121</v>
      </c>
      <c r="H23" s="14">
        <v>9434756995</v>
      </c>
      <c r="I23" s="15">
        <v>0.91416025061067296</v>
      </c>
      <c r="J23" s="15">
        <v>0.83175711960777099</v>
      </c>
      <c r="K23" s="15">
        <v>10627.112907717201</v>
      </c>
      <c r="L23" s="14">
        <v>8129</v>
      </c>
      <c r="M23" s="14">
        <v>17286</v>
      </c>
      <c r="N23" s="14">
        <v>8624879819</v>
      </c>
      <c r="O23" s="9"/>
      <c r="P23" s="9"/>
      <c r="Q23" s="9"/>
      <c r="R23" s="19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3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19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9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9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8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8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8"/>
      <c r="S29" s="9"/>
      <c r="T29" s="9"/>
      <c r="U29" s="9"/>
      <c r="V29" s="9"/>
      <c r="W29" s="9"/>
      <c r="X29" s="9"/>
      <c r="Y29" s="9"/>
      <c r="Z29" s="9"/>
    </row>
    <row r="30" spans="1:26" ht="14.25" hidden="1" customHeight="1" x14ac:dyDescent="0.3">
      <c r="A30" s="26" t="s">
        <v>0</v>
      </c>
      <c r="B30" s="26" t="s">
        <v>32</v>
      </c>
      <c r="C30" s="26" t="s">
        <v>33</v>
      </c>
      <c r="D30" s="26" t="s">
        <v>34</v>
      </c>
      <c r="E30" s="26" t="s">
        <v>35</v>
      </c>
      <c r="F30" s="26" t="s">
        <v>36</v>
      </c>
      <c r="G30" s="26" t="s">
        <v>37</v>
      </c>
      <c r="H30" s="26" t="s">
        <v>38</v>
      </c>
      <c r="I30" s="26" t="s">
        <v>39</v>
      </c>
      <c r="J30" s="26" t="s">
        <v>40</v>
      </c>
      <c r="K30" s="26" t="s">
        <v>41</v>
      </c>
      <c r="L30" s="26" t="s">
        <v>42</v>
      </c>
      <c r="M30" s="26" t="s">
        <v>38</v>
      </c>
      <c r="N30" s="26" t="s">
        <v>43</v>
      </c>
      <c r="O30" s="26" t="s">
        <v>44</v>
      </c>
      <c r="P30" s="9"/>
      <c r="Q30" s="9"/>
      <c r="R30" s="18"/>
      <c r="S30" s="9"/>
      <c r="T30" s="9"/>
      <c r="U30" s="9"/>
      <c r="V30" s="9"/>
      <c r="W30" s="9"/>
      <c r="X30" s="9"/>
      <c r="Y30" s="9"/>
      <c r="Z30" s="9"/>
    </row>
    <row r="31" spans="1:26" ht="14.25" hidden="1" customHeight="1" x14ac:dyDescent="0.3">
      <c r="A31" s="9" t="str">
        <f>A3</f>
        <v>KY21</v>
      </c>
      <c r="B31" s="27"/>
      <c r="C31" s="27">
        <f>COUNTA(B3:B29)</f>
        <v>21</v>
      </c>
      <c r="D31" s="28">
        <f>SUM(C3:C23)</f>
        <v>13471997</v>
      </c>
      <c r="E31" s="28">
        <f>SUM(D3:D29)</f>
        <v>367179159380</v>
      </c>
      <c r="F31" s="29">
        <f>AVERAGE(E3:E29)</f>
        <v>12784.741898526236</v>
      </c>
      <c r="G31" s="28">
        <f>MEDIAN(F3:F29)</f>
        <v>9985</v>
      </c>
      <c r="H31" s="29">
        <f>AVERAGE(G3:G29)</f>
        <v>20001.142857142859</v>
      </c>
      <c r="I31" s="28">
        <f>SUM(H3:H29)</f>
        <v>169804270520</v>
      </c>
      <c r="J31" s="29">
        <f>I31/2500000000</f>
        <v>67.921708207999998</v>
      </c>
      <c r="K31" s="29">
        <f>AVERAGE(K3:K29)</f>
        <v>11824.671191230966</v>
      </c>
      <c r="L31" s="28">
        <f>MEDIAN(L3:L29)</f>
        <v>9602</v>
      </c>
      <c r="M31" s="29">
        <f>AVERAGE(M3:M29)</f>
        <v>18338.809523809523</v>
      </c>
      <c r="N31" s="28">
        <f>SUM(N3:N29)</f>
        <v>156955233160</v>
      </c>
      <c r="O31" s="29">
        <f>N31/2500000000</f>
        <v>62.782093263999997</v>
      </c>
      <c r="P31" s="9"/>
      <c r="Q31" s="9"/>
      <c r="R31" s="18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8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8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8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8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8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8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8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8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8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8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8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8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8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8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8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8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8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18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18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18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18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18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18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18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18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18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18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18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18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18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18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18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18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8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18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18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18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18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18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18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18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18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18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18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18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18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18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18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18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18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18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18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18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8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8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18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18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8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18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18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18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18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18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18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18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18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18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18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18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18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18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18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18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18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18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18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18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8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18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18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18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18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18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18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18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18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18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8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8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8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8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8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18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18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18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18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18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18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18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18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18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18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18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18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18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18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18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18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18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18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18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18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18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18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18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18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8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8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18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18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18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18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18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18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18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18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18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18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18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18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18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18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18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18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18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18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18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18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18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18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18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18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18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18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18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18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18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18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18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18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18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18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18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18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18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18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18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18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18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18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18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18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18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18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18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18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18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18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18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18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18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18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18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18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18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18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18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18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18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18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18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18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18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18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18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18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18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18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18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18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18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18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18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18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18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18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18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18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18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18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18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18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18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18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18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18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18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18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18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18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18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18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18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18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18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18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18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18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18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18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18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18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18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18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18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18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18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18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18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18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18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18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18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18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18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18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18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18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18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18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18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18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18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18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18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18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18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18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18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18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18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18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18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18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18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18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18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18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18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18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18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18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18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18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18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18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18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18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18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18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18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18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18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18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18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18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18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18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18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18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18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18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18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18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18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18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18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18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18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18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18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18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18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18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18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18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18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18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18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18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18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18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18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18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18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18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18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18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18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18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18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18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18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18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18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18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18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18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18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18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18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18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18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18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18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18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18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18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18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18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18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18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18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18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18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18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18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18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18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18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18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18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18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18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18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18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18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18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18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18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18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18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18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18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18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18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18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18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18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18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18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18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18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18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18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18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18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18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18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18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18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18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18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18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18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18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18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18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18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18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18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18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18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18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18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18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18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18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18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18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18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18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18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18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18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18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18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18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18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18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18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18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18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18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18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18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18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18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18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18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18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18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18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18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18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18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18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18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18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18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18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18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18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18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18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18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18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18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18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18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18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18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18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18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18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18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18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18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18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18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18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18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18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18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18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18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18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18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18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18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18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18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18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18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18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18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18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18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18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18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18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18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18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18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18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18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18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18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18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18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18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18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18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18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18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18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18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18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18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18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18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18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18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18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18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18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18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18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18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18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18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18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18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18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18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18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18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18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18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18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18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18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18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18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18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18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18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18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18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18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18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18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18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18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18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18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18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18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18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18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18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18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18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18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18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18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18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18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18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18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18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18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18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18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18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18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18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18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18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18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18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18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18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18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18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18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18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18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18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18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18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18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18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18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18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18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18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18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18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18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18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18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18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18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18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18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18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18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18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18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18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18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18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18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18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18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18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18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18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18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18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18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18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18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18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18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18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18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18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18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18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18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18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18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18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18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18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18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18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18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18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18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18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18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18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18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18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18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18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18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18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18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18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18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18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18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18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18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18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18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18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18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18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18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18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18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18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18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18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18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18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18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18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18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18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18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18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18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18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18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18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18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18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18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18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18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18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18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18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18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18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18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18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18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18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18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18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18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18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18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18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18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18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18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18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18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18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18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18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18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18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18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18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18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18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18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18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18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18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18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18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18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18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18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18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18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18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18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18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18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18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18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18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18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18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18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18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18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18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18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18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18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18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18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18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18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18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18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18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18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18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18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18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18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18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18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18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18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18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18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18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18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18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18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18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18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18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18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18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18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18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18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18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18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18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18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18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18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18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18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18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18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18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18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18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18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18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18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18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18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18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18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18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18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18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18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18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18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18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18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18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18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18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18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18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18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18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18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18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18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18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18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18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18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18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18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18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18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18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18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18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18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18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18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18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18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18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18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18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18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18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18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18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18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18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18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18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18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18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18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18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18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18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18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18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18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18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18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18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18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18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18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18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18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18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18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18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18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18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18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18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18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18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18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18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18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18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18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18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18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18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18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18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18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18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18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18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18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18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18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18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18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18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18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18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18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18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18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18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18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18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18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18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18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18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18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18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18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18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18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18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18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18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18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18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18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18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18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18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18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18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18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18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18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18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18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18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18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18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18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18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18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18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18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18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18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18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18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18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18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18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18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18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18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18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18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18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18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18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18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18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18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18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18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18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18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18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18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18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18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18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18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18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18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18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18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18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18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18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18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18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18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18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18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18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18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18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18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18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18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18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18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18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18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18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18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18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18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18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18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18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18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18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18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18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18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18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18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18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18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18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18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18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18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18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18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18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18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18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18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18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18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18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18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18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18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18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18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18"/>
      <c r="S1000" s="9"/>
      <c r="T1000" s="9"/>
      <c r="U1000" s="9"/>
      <c r="V1000" s="9"/>
      <c r="W1000" s="9"/>
      <c r="X1000" s="9"/>
      <c r="Y1000" s="9"/>
      <c r="Z1000" s="9"/>
    </row>
  </sheetData>
  <mergeCells count="11">
    <mergeCell ref="P2:Q2"/>
    <mergeCell ref="P3:Q3"/>
    <mergeCell ref="P4:P8"/>
    <mergeCell ref="P9:P13"/>
    <mergeCell ref="B1:B2"/>
    <mergeCell ref="C1:D1"/>
    <mergeCell ref="E1:H1"/>
    <mergeCell ref="I1:I2"/>
    <mergeCell ref="J1:J2"/>
    <mergeCell ref="K1:N1"/>
    <mergeCell ref="P1:R1"/>
  </mergeCells>
  <hyperlinks>
    <hyperlink ref="A1" location="INDEX!A1" display="INDEX" xr:uid="{00000000-0004-0000-0A00-000000000000}"/>
  </hyperlink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1:Z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8" customWidth="1"/>
    <col min="16" max="16" width="8.69921875" customWidth="1"/>
    <col min="17" max="17" width="15.59765625" customWidth="1"/>
    <col min="18" max="18" width="9.19921875" customWidth="1"/>
    <col min="19" max="26" width="8" customWidth="1"/>
  </cols>
  <sheetData>
    <row r="1" spans="1:26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8">
        <v>2.3275999999999999</v>
      </c>
      <c r="P1" s="50" t="s">
        <v>58</v>
      </c>
      <c r="Q1" s="49"/>
      <c r="R1" s="40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O2" s="9"/>
      <c r="P2" s="39" t="s">
        <v>64</v>
      </c>
      <c r="Q2" s="40"/>
      <c r="R2" s="12">
        <f>(COUNTA(A3:A29))</f>
        <v>22</v>
      </c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3">
      <c r="A3" s="13" t="s">
        <v>268</v>
      </c>
      <c r="B3" s="13" t="s">
        <v>269</v>
      </c>
      <c r="C3" s="14">
        <v>600341</v>
      </c>
      <c r="D3" s="14">
        <v>18971466237</v>
      </c>
      <c r="E3" s="15">
        <v>14618.488302481401</v>
      </c>
      <c r="F3" s="14">
        <v>10438</v>
      </c>
      <c r="G3" s="14">
        <v>26328</v>
      </c>
      <c r="H3" s="14">
        <v>8776077886</v>
      </c>
      <c r="I3" s="15">
        <v>0.93158845946914803</v>
      </c>
      <c r="J3" s="15">
        <v>0.72367558210740002</v>
      </c>
      <c r="K3" s="15">
        <v>13618.4149974764</v>
      </c>
      <c r="L3" s="14">
        <v>9975</v>
      </c>
      <c r="M3" s="14">
        <v>24151</v>
      </c>
      <c r="N3" s="14">
        <v>8175692878</v>
      </c>
      <c r="O3" s="9"/>
      <c r="P3" s="39" t="s">
        <v>66</v>
      </c>
      <c r="Q3" s="40"/>
      <c r="R3" s="16"/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3">
      <c r="A4" s="17" t="str">
        <f t="shared" ref="A4:A24" si="0">A3</f>
        <v>MO18</v>
      </c>
      <c r="B4" s="13" t="s">
        <v>270</v>
      </c>
      <c r="C4" s="14">
        <v>538492</v>
      </c>
      <c r="D4" s="14">
        <v>15376598647</v>
      </c>
      <c r="E4" s="15">
        <v>14492.0403274329</v>
      </c>
      <c r="F4" s="14">
        <v>10475.5</v>
      </c>
      <c r="G4" s="14">
        <v>25540</v>
      </c>
      <c r="H4" s="14">
        <v>7803847780</v>
      </c>
      <c r="I4" s="15">
        <v>0.937593861037612</v>
      </c>
      <c r="J4" s="15">
        <v>0.62798486749730598</v>
      </c>
      <c r="K4" s="15">
        <v>13587.6480449106</v>
      </c>
      <c r="L4" s="14">
        <v>10068</v>
      </c>
      <c r="M4" s="14">
        <v>23595</v>
      </c>
      <c r="N4" s="14">
        <v>7316839771</v>
      </c>
      <c r="O4" s="9"/>
      <c r="P4" s="41" t="s">
        <v>68</v>
      </c>
      <c r="Q4" s="17" t="s">
        <v>69</v>
      </c>
      <c r="R4" s="16">
        <f>AVERAGE(E3:E27)</f>
        <v>14724.170047852234</v>
      </c>
      <c r="S4" s="9"/>
      <c r="T4" s="9"/>
      <c r="U4" s="9"/>
      <c r="V4" s="9"/>
      <c r="W4" s="9"/>
      <c r="X4" s="9"/>
      <c r="Y4" s="9"/>
      <c r="Z4" s="9"/>
    </row>
    <row r="5" spans="1:26" ht="14.25" customHeight="1" x14ac:dyDescent="0.3">
      <c r="A5" s="17" t="str">
        <f t="shared" si="0"/>
        <v>MO18</v>
      </c>
      <c r="B5" s="13" t="s">
        <v>271</v>
      </c>
      <c r="C5" s="14">
        <v>394061</v>
      </c>
      <c r="D5" s="14">
        <v>8580449830</v>
      </c>
      <c r="E5" s="15">
        <v>13593.259751662799</v>
      </c>
      <c r="F5" s="14">
        <v>9631</v>
      </c>
      <c r="G5" s="14">
        <v>24126</v>
      </c>
      <c r="H5" s="14">
        <v>5356573531</v>
      </c>
      <c r="I5" s="15">
        <v>0.92606143410374098</v>
      </c>
      <c r="J5" s="15">
        <v>0.45883789926690399</v>
      </c>
      <c r="K5" s="15">
        <v>12588.193619769499</v>
      </c>
      <c r="L5" s="14">
        <v>9054</v>
      </c>
      <c r="M5" s="14">
        <v>22229</v>
      </c>
      <c r="N5" s="14">
        <v>4960516166</v>
      </c>
      <c r="O5" s="9"/>
      <c r="P5" s="42"/>
      <c r="Q5" s="17" t="s">
        <v>71</v>
      </c>
      <c r="R5" s="16">
        <f>AVERAGE(G3:G28)</f>
        <v>25842.954545454544</v>
      </c>
      <c r="S5" s="9"/>
      <c r="T5" s="9"/>
      <c r="U5" s="9"/>
      <c r="V5" s="9"/>
      <c r="W5" s="9"/>
      <c r="X5" s="9"/>
      <c r="Y5" s="9"/>
      <c r="Z5" s="9"/>
    </row>
    <row r="6" spans="1:26" ht="14.25" customHeight="1" x14ac:dyDescent="0.3">
      <c r="A6" s="17" t="str">
        <f t="shared" si="0"/>
        <v>MO18</v>
      </c>
      <c r="B6" s="13" t="s">
        <v>272</v>
      </c>
      <c r="C6" s="14">
        <v>579021</v>
      </c>
      <c r="D6" s="14">
        <v>17202133548</v>
      </c>
      <c r="E6" s="15">
        <v>14686.4061078959</v>
      </c>
      <c r="F6" s="14">
        <v>10631</v>
      </c>
      <c r="G6" s="14">
        <v>26078</v>
      </c>
      <c r="H6" s="14">
        <v>8503737551</v>
      </c>
      <c r="I6" s="15">
        <v>0.93177726811056405</v>
      </c>
      <c r="J6" s="15">
        <v>0.60603374198133397</v>
      </c>
      <c r="K6" s="15">
        <v>13684.459361577599</v>
      </c>
      <c r="L6" s="14">
        <v>10135</v>
      </c>
      <c r="M6" s="14">
        <v>23989</v>
      </c>
      <c r="N6" s="14">
        <v>7923589344</v>
      </c>
      <c r="O6" s="9"/>
      <c r="P6" s="42"/>
      <c r="Q6" s="17" t="s">
        <v>73</v>
      </c>
      <c r="R6" s="16">
        <f>(SUM(H3:H28)/1000000000)</f>
        <v>212.449168646</v>
      </c>
      <c r="S6" s="9"/>
      <c r="T6" s="9"/>
      <c r="U6" s="9"/>
      <c r="V6" s="9"/>
      <c r="W6" s="9"/>
      <c r="X6" s="9"/>
      <c r="Y6" s="9"/>
      <c r="Z6" s="9"/>
    </row>
    <row r="7" spans="1:26" ht="14.25" customHeight="1" x14ac:dyDescent="0.3">
      <c r="A7" s="17" t="str">
        <f t="shared" si="0"/>
        <v>MO18</v>
      </c>
      <c r="B7" s="13" t="s">
        <v>273</v>
      </c>
      <c r="C7" s="14">
        <v>613255</v>
      </c>
      <c r="D7" s="14">
        <v>21774512466</v>
      </c>
      <c r="E7" s="15">
        <v>16338.806644870399</v>
      </c>
      <c r="F7" s="14">
        <v>11760</v>
      </c>
      <c r="G7" s="14">
        <v>29047</v>
      </c>
      <c r="H7" s="14">
        <v>10019854869</v>
      </c>
      <c r="I7" s="15">
        <v>0.92405903708703696</v>
      </c>
      <c r="J7" s="15">
        <v>0.71317262416312699</v>
      </c>
      <c r="K7" s="15">
        <v>15098.021935410199</v>
      </c>
      <c r="L7" s="14">
        <v>11123</v>
      </c>
      <c r="M7" s="14">
        <v>26435</v>
      </c>
      <c r="N7" s="14">
        <v>9258937442</v>
      </c>
      <c r="O7" s="9"/>
      <c r="P7" s="42"/>
      <c r="Q7" s="17" t="s">
        <v>75</v>
      </c>
      <c r="R7" s="16">
        <f>(AVERAGE(H3:H28)/1000000000)</f>
        <v>9.656780393</v>
      </c>
      <c r="S7" s="9"/>
      <c r="T7" s="9"/>
      <c r="U7" s="9"/>
      <c r="V7" s="9"/>
      <c r="W7" s="9"/>
      <c r="X7" s="9"/>
      <c r="Y7" s="9"/>
      <c r="Z7" s="9"/>
    </row>
    <row r="8" spans="1:26" ht="14.25" customHeight="1" x14ac:dyDescent="0.3">
      <c r="A8" s="17" t="str">
        <f t="shared" si="0"/>
        <v>MO18</v>
      </c>
      <c r="B8" s="13" t="s">
        <v>274</v>
      </c>
      <c r="C8" s="14">
        <v>741026</v>
      </c>
      <c r="D8" s="14">
        <v>30112069748</v>
      </c>
      <c r="E8" s="15">
        <v>14865.850600383799</v>
      </c>
      <c r="F8" s="14">
        <v>10650</v>
      </c>
      <c r="G8" s="14">
        <v>25978</v>
      </c>
      <c r="H8" s="14">
        <v>11015981807</v>
      </c>
      <c r="I8" s="15">
        <v>0.93200551361440698</v>
      </c>
      <c r="J8" s="15">
        <v>0.78405327566176597</v>
      </c>
      <c r="K8" s="15">
        <v>13855.054724125701</v>
      </c>
      <c r="L8" s="14">
        <v>10148</v>
      </c>
      <c r="M8" s="14">
        <v>23870</v>
      </c>
      <c r="N8" s="14">
        <v>10266955782</v>
      </c>
      <c r="O8" s="9"/>
      <c r="P8" s="43"/>
      <c r="Q8" s="17" t="s">
        <v>77</v>
      </c>
      <c r="R8" s="16">
        <f>(SUM(H3:H29)/(O1*1000000000))</f>
        <v>91.273916758034019</v>
      </c>
      <c r="S8" s="9"/>
      <c r="T8" s="9"/>
      <c r="U8" s="9"/>
      <c r="V8" s="9"/>
      <c r="W8" s="9"/>
      <c r="X8" s="9"/>
      <c r="Y8" s="9"/>
      <c r="Z8" s="9"/>
    </row>
    <row r="9" spans="1:26" ht="14.25" customHeight="1" x14ac:dyDescent="0.3">
      <c r="A9" s="17" t="str">
        <f t="shared" si="0"/>
        <v>MO18</v>
      </c>
      <c r="B9" s="13" t="s">
        <v>275</v>
      </c>
      <c r="C9" s="14">
        <v>704492</v>
      </c>
      <c r="D9" s="14">
        <v>26613179242</v>
      </c>
      <c r="E9" s="15">
        <v>14073.320933381799</v>
      </c>
      <c r="F9" s="14">
        <v>10008</v>
      </c>
      <c r="G9" s="14">
        <v>24784</v>
      </c>
      <c r="H9" s="14">
        <v>9914542011</v>
      </c>
      <c r="I9" s="15">
        <v>0.93568093127322605</v>
      </c>
      <c r="J9" s="15">
        <v>0.75397621282384197</v>
      </c>
      <c r="K9" s="15">
        <v>13168.138037053601</v>
      </c>
      <c r="L9" s="14">
        <v>9542</v>
      </c>
      <c r="M9" s="14">
        <v>22938</v>
      </c>
      <c r="N9" s="14">
        <v>9276847902</v>
      </c>
      <c r="O9" s="9"/>
      <c r="P9" s="41" t="s">
        <v>79</v>
      </c>
      <c r="Q9" s="17" t="s">
        <v>69</v>
      </c>
      <c r="R9" s="16">
        <f>AVERAGE(K3:K28)</f>
        <v>13742.10360465246</v>
      </c>
      <c r="S9" s="9"/>
      <c r="T9" s="9"/>
      <c r="U9" s="9"/>
      <c r="V9" s="9"/>
      <c r="W9" s="9"/>
      <c r="X9" s="9"/>
      <c r="Y9" s="9"/>
      <c r="Z9" s="9"/>
    </row>
    <row r="10" spans="1:26" ht="14.25" customHeight="1" x14ac:dyDescent="0.3">
      <c r="A10" s="17" t="str">
        <f t="shared" si="0"/>
        <v>MO18</v>
      </c>
      <c r="B10" s="13" t="s">
        <v>276</v>
      </c>
      <c r="C10" s="14">
        <v>700365</v>
      </c>
      <c r="D10" s="14">
        <v>26558398047</v>
      </c>
      <c r="E10" s="15">
        <v>13740.5676154577</v>
      </c>
      <c r="F10" s="14">
        <v>9710</v>
      </c>
      <c r="G10" s="14">
        <v>24338</v>
      </c>
      <c r="H10" s="14">
        <v>9623412638</v>
      </c>
      <c r="I10" s="15">
        <v>0.93446530521722804</v>
      </c>
      <c r="J10" s="15">
        <v>0.74577128466694698</v>
      </c>
      <c r="K10" s="15">
        <v>12840.0837106366</v>
      </c>
      <c r="L10" s="14">
        <v>9200</v>
      </c>
      <c r="M10" s="14">
        <v>22536</v>
      </c>
      <c r="N10" s="14">
        <v>8992745228</v>
      </c>
      <c r="O10" s="9"/>
      <c r="P10" s="42"/>
      <c r="Q10" s="17" t="s">
        <v>71</v>
      </c>
      <c r="R10" s="16">
        <f>AVERAGE(M3:M26)</f>
        <v>23843.68181818182</v>
      </c>
      <c r="S10" s="9"/>
      <c r="T10" s="9"/>
      <c r="U10" s="9"/>
      <c r="V10" s="9"/>
      <c r="W10" s="9"/>
      <c r="X10" s="9"/>
      <c r="Y10" s="9"/>
      <c r="Z10" s="9"/>
    </row>
    <row r="11" spans="1:26" ht="14.25" customHeight="1" x14ac:dyDescent="0.3">
      <c r="A11" s="17" t="str">
        <f t="shared" si="0"/>
        <v>MO18</v>
      </c>
      <c r="B11" s="13" t="s">
        <v>277</v>
      </c>
      <c r="C11" s="14">
        <v>691022</v>
      </c>
      <c r="D11" s="14">
        <v>24425271188</v>
      </c>
      <c r="E11" s="15">
        <v>14613.922603043</v>
      </c>
      <c r="F11" s="14">
        <v>10438</v>
      </c>
      <c r="G11" s="14">
        <v>25651</v>
      </c>
      <c r="H11" s="14">
        <v>10098542025</v>
      </c>
      <c r="I11" s="15">
        <v>0.93204697526621405</v>
      </c>
      <c r="J11" s="15">
        <v>0.755566246617281</v>
      </c>
      <c r="K11" s="15">
        <v>13620.8623589408</v>
      </c>
      <c r="L11" s="14">
        <v>9924</v>
      </c>
      <c r="M11" s="14">
        <v>23620</v>
      </c>
      <c r="N11" s="14">
        <v>9412315549</v>
      </c>
      <c r="O11" s="9"/>
      <c r="P11" s="42"/>
      <c r="Q11" s="17" t="s">
        <v>73</v>
      </c>
      <c r="R11" s="16">
        <f>(SUM(N3:N29)/1000000000)</f>
        <v>198.30564331599999</v>
      </c>
      <c r="S11" s="9"/>
      <c r="T11" s="9"/>
      <c r="U11" s="9"/>
      <c r="V11" s="9"/>
      <c r="W11" s="9"/>
      <c r="X11" s="9"/>
      <c r="Y11" s="9"/>
      <c r="Z11" s="9"/>
    </row>
    <row r="12" spans="1:26" ht="14.25" customHeight="1" x14ac:dyDescent="0.3">
      <c r="A12" s="17" t="str">
        <f t="shared" si="0"/>
        <v>MO18</v>
      </c>
      <c r="B12" s="13" t="s">
        <v>278</v>
      </c>
      <c r="C12" s="14">
        <v>654199</v>
      </c>
      <c r="D12" s="14">
        <v>24236191259</v>
      </c>
      <c r="E12" s="15">
        <v>15888.745435257501</v>
      </c>
      <c r="F12" s="14">
        <v>11571</v>
      </c>
      <c r="G12" s="14">
        <v>27550</v>
      </c>
      <c r="H12" s="14">
        <v>10394401375</v>
      </c>
      <c r="I12" s="15">
        <v>0.92948846647746497</v>
      </c>
      <c r="J12" s="15">
        <v>0.70209297433740003</v>
      </c>
      <c r="K12" s="15">
        <v>14768.4056288683</v>
      </c>
      <c r="L12" s="14">
        <v>11031</v>
      </c>
      <c r="M12" s="14">
        <v>25222</v>
      </c>
      <c r="N12" s="14">
        <v>9661476194</v>
      </c>
      <c r="O12" s="9"/>
      <c r="P12" s="42"/>
      <c r="Q12" s="17" t="s">
        <v>75</v>
      </c>
      <c r="R12" s="16">
        <f>(AVERAGE(N3:N28)/1000000000)</f>
        <v>9.0138928780000001</v>
      </c>
      <c r="S12" s="9"/>
      <c r="T12" s="9"/>
      <c r="U12" s="9"/>
      <c r="V12" s="9"/>
      <c r="W12" s="9"/>
      <c r="X12" s="9"/>
      <c r="Y12" s="9"/>
      <c r="Z12" s="9"/>
    </row>
    <row r="13" spans="1:26" ht="14.25" customHeight="1" x14ac:dyDescent="0.3">
      <c r="A13" s="17" t="str">
        <f t="shared" si="0"/>
        <v>MO18</v>
      </c>
      <c r="B13" s="13" t="s">
        <v>279</v>
      </c>
      <c r="C13" s="14">
        <v>668194</v>
      </c>
      <c r="D13" s="14">
        <v>25325625448</v>
      </c>
      <c r="E13" s="15">
        <v>15083.9321918485</v>
      </c>
      <c r="F13" s="14">
        <v>10852</v>
      </c>
      <c r="G13" s="14">
        <v>26312</v>
      </c>
      <c r="H13" s="14">
        <v>10078992987</v>
      </c>
      <c r="I13" s="15">
        <v>0.933021775005626</v>
      </c>
      <c r="J13" s="15">
        <v>0.70763697748821597</v>
      </c>
      <c r="K13" s="15">
        <v>14073.637187703</v>
      </c>
      <c r="L13" s="14">
        <v>10379</v>
      </c>
      <c r="M13" s="14">
        <v>24164</v>
      </c>
      <c r="N13" s="14">
        <v>9403919927</v>
      </c>
      <c r="O13" s="9"/>
      <c r="P13" s="43"/>
      <c r="Q13" s="17" t="s">
        <v>77</v>
      </c>
      <c r="R13" s="16">
        <f>(SUM(N3:N28)/(O1*1000000000))</f>
        <v>85.1974752173913</v>
      </c>
      <c r="S13" s="9"/>
      <c r="T13" s="9"/>
      <c r="U13" s="9"/>
      <c r="V13" s="9"/>
      <c r="W13" s="9"/>
      <c r="X13" s="9"/>
      <c r="Y13" s="9"/>
      <c r="Z13" s="9"/>
    </row>
    <row r="14" spans="1:26" ht="14.25" customHeight="1" x14ac:dyDescent="0.3">
      <c r="A14" s="17" t="str">
        <f t="shared" si="0"/>
        <v>MO18</v>
      </c>
      <c r="B14" s="13" t="s">
        <v>280</v>
      </c>
      <c r="C14" s="14">
        <v>688458</v>
      </c>
      <c r="D14" s="14">
        <v>25246499087</v>
      </c>
      <c r="E14" s="15">
        <v>15501.2994126003</v>
      </c>
      <c r="F14" s="14">
        <v>11123</v>
      </c>
      <c r="G14" s="14">
        <v>27166</v>
      </c>
      <c r="H14" s="14">
        <v>10671993591</v>
      </c>
      <c r="I14" s="15">
        <v>0.92575251866078401</v>
      </c>
      <c r="J14" s="15">
        <v>0.72165257515183401</v>
      </c>
      <c r="K14" s="15">
        <v>14350.3669737297</v>
      </c>
      <c r="L14" s="14">
        <v>10547</v>
      </c>
      <c r="M14" s="14">
        <v>24816</v>
      </c>
      <c r="N14" s="14">
        <v>9879624946</v>
      </c>
      <c r="O14" s="9"/>
      <c r="P14" s="9"/>
      <c r="Q14" s="9"/>
      <c r="R14" s="18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3">
      <c r="A15" s="17" t="str">
        <f t="shared" si="0"/>
        <v>MO18</v>
      </c>
      <c r="B15" s="13" t="s">
        <v>281</v>
      </c>
      <c r="C15" s="14">
        <v>756463</v>
      </c>
      <c r="D15" s="14">
        <v>29372753904</v>
      </c>
      <c r="E15" s="15">
        <v>14725.529657101501</v>
      </c>
      <c r="F15" s="14">
        <v>10197</v>
      </c>
      <c r="G15" s="14">
        <v>26550</v>
      </c>
      <c r="H15" s="14">
        <v>11139318341</v>
      </c>
      <c r="I15" s="15">
        <v>0.92654518939562502</v>
      </c>
      <c r="J15" s="15">
        <v>0.79546044848707897</v>
      </c>
      <c r="K15" s="15">
        <v>13643.86866509</v>
      </c>
      <c r="L15" s="14">
        <v>9650</v>
      </c>
      <c r="M15" s="14">
        <v>24236</v>
      </c>
      <c r="N15" s="14">
        <v>10321081822</v>
      </c>
      <c r="O15" s="9"/>
      <c r="P15" s="9"/>
      <c r="Q15" s="9"/>
      <c r="R15" s="18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3">
      <c r="A16" s="17" t="str">
        <f t="shared" si="0"/>
        <v>MO18</v>
      </c>
      <c r="B16" s="13" t="s">
        <v>282</v>
      </c>
      <c r="C16" s="14">
        <v>555172</v>
      </c>
      <c r="D16" s="14">
        <v>16665122866</v>
      </c>
      <c r="E16" s="15">
        <v>15019.736811294501</v>
      </c>
      <c r="F16" s="14">
        <v>10743</v>
      </c>
      <c r="G16" s="14">
        <v>26196</v>
      </c>
      <c r="H16" s="14">
        <v>8338537325</v>
      </c>
      <c r="I16" s="15">
        <v>0.93231635273636004</v>
      </c>
      <c r="J16" s="15">
        <v>0.635769810404614</v>
      </c>
      <c r="K16" s="15">
        <v>14003.146242966101</v>
      </c>
      <c r="L16" s="14">
        <v>10213.5</v>
      </c>
      <c r="M16" s="14">
        <v>24212</v>
      </c>
      <c r="N16" s="14">
        <v>7774154706</v>
      </c>
      <c r="O16" s="9"/>
      <c r="P16" s="9"/>
      <c r="Q16" s="9"/>
      <c r="R16" s="18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3">
      <c r="A17" s="17" t="str">
        <f t="shared" si="0"/>
        <v>MO18</v>
      </c>
      <c r="B17" s="13" t="s">
        <v>283</v>
      </c>
      <c r="C17" s="14">
        <v>738237</v>
      </c>
      <c r="D17" s="14">
        <v>27715244878</v>
      </c>
      <c r="E17" s="15">
        <v>13998.152197736001</v>
      </c>
      <c r="F17" s="14">
        <v>9711</v>
      </c>
      <c r="G17" s="14">
        <v>25180</v>
      </c>
      <c r="H17" s="14">
        <v>10333953884</v>
      </c>
      <c r="I17" s="15">
        <v>0.934323020150996</v>
      </c>
      <c r="J17" s="15">
        <v>0.74920308556339099</v>
      </c>
      <c r="K17" s="15">
        <v>13078.795837922</v>
      </c>
      <c r="L17" s="14">
        <v>9215</v>
      </c>
      <c r="M17" s="14">
        <v>23317</v>
      </c>
      <c r="N17" s="14">
        <v>9655251003</v>
      </c>
      <c r="O17" s="9"/>
      <c r="P17" s="9"/>
      <c r="Q17" s="9"/>
      <c r="R17" s="19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3">
      <c r="A18" s="17" t="str">
        <f t="shared" si="0"/>
        <v>MO18</v>
      </c>
      <c r="B18" s="13" t="s">
        <v>284</v>
      </c>
      <c r="C18" s="14">
        <v>720554</v>
      </c>
      <c r="D18" s="14">
        <v>25697350219</v>
      </c>
      <c r="E18" s="15">
        <v>13858.9485770671</v>
      </c>
      <c r="F18" s="14">
        <v>9724.5</v>
      </c>
      <c r="G18" s="14">
        <v>24618</v>
      </c>
      <c r="H18" s="14">
        <v>9986120833</v>
      </c>
      <c r="I18" s="15">
        <v>0.93580420368222095</v>
      </c>
      <c r="J18" s="15">
        <v>0.74265619089729396</v>
      </c>
      <c r="K18" s="15">
        <v>12969.262337035099</v>
      </c>
      <c r="L18" s="14">
        <v>9236</v>
      </c>
      <c r="M18" s="14">
        <v>22849</v>
      </c>
      <c r="N18" s="14">
        <v>9345053854</v>
      </c>
      <c r="O18" s="9"/>
      <c r="P18" s="9"/>
      <c r="Q18" s="9"/>
      <c r="R18" s="19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3">
      <c r="A19" s="17" t="str">
        <f t="shared" si="0"/>
        <v>MO18</v>
      </c>
      <c r="B19" s="13" t="s">
        <v>285</v>
      </c>
      <c r="C19" s="14">
        <v>725078</v>
      </c>
      <c r="D19" s="14">
        <v>28731496760</v>
      </c>
      <c r="E19" s="15">
        <v>13639.5297140446</v>
      </c>
      <c r="F19" s="14">
        <v>9521</v>
      </c>
      <c r="G19" s="14">
        <v>24407</v>
      </c>
      <c r="H19" s="14">
        <v>9889722926</v>
      </c>
      <c r="I19" s="15">
        <v>0.94499366533618101</v>
      </c>
      <c r="J19" s="15">
        <v>0.757567810697378</v>
      </c>
      <c r="K19" s="15">
        <v>12889.2691779367</v>
      </c>
      <c r="L19" s="14">
        <v>9170</v>
      </c>
      <c r="M19" s="14">
        <v>22748</v>
      </c>
      <c r="N19" s="14">
        <v>9345725517</v>
      </c>
      <c r="O19" s="9"/>
      <c r="P19" s="9"/>
      <c r="Q19" s="9"/>
      <c r="R19" s="19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3">
      <c r="A20" s="17" t="str">
        <f t="shared" si="0"/>
        <v>MO18</v>
      </c>
      <c r="B20" s="13" t="s">
        <v>286</v>
      </c>
      <c r="C20" s="14">
        <v>641438</v>
      </c>
      <c r="D20" s="14">
        <v>19897525248</v>
      </c>
      <c r="E20" s="15">
        <v>14751.6575771937</v>
      </c>
      <c r="F20" s="14">
        <v>10705</v>
      </c>
      <c r="G20" s="14">
        <v>25499</v>
      </c>
      <c r="H20" s="14">
        <v>9462273733</v>
      </c>
      <c r="I20" s="15">
        <v>0.93768536330294305</v>
      </c>
      <c r="J20" s="15">
        <v>0.68821382933866104</v>
      </c>
      <c r="K20" s="15">
        <v>13832.4133945915</v>
      </c>
      <c r="L20" s="14">
        <v>10233</v>
      </c>
      <c r="M20" s="14">
        <v>23697</v>
      </c>
      <c r="N20" s="14">
        <v>8872635583</v>
      </c>
      <c r="O20" s="9"/>
      <c r="P20" s="9"/>
      <c r="Q20" s="9"/>
      <c r="R20" s="19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3">
      <c r="A21" s="17" t="str">
        <f t="shared" si="0"/>
        <v>MO18</v>
      </c>
      <c r="B21" s="13" t="s">
        <v>287</v>
      </c>
      <c r="C21" s="14">
        <v>699792</v>
      </c>
      <c r="D21" s="14">
        <v>25245280706</v>
      </c>
      <c r="E21" s="15">
        <v>14123.4684034685</v>
      </c>
      <c r="F21" s="14">
        <v>9814</v>
      </c>
      <c r="G21" s="14">
        <v>25445</v>
      </c>
      <c r="H21" s="14">
        <v>9883490201</v>
      </c>
      <c r="I21" s="15">
        <v>0.93317484769366399</v>
      </c>
      <c r="J21" s="15">
        <v>0.72495294174929303</v>
      </c>
      <c r="K21" s="15">
        <v>13179.665476313001</v>
      </c>
      <c r="L21" s="14">
        <v>9330</v>
      </c>
      <c r="M21" s="14">
        <v>23487</v>
      </c>
      <c r="N21" s="14">
        <v>9223024463</v>
      </c>
      <c r="O21" s="9"/>
      <c r="P21" s="9"/>
      <c r="Q21" s="9"/>
      <c r="R21" s="19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3">
      <c r="A22" s="17" t="str">
        <f t="shared" si="0"/>
        <v>MO18</v>
      </c>
      <c r="B22" s="13" t="s">
        <v>288</v>
      </c>
      <c r="C22" s="14">
        <v>726711</v>
      </c>
      <c r="D22" s="14">
        <v>28111666696</v>
      </c>
      <c r="E22" s="15">
        <v>14374.5581063174</v>
      </c>
      <c r="F22" s="14">
        <v>10164</v>
      </c>
      <c r="G22" s="14">
        <v>25202</v>
      </c>
      <c r="H22" s="14">
        <v>10446149496</v>
      </c>
      <c r="I22" s="15">
        <v>0.93520751677360403</v>
      </c>
      <c r="J22" s="15">
        <v>0.75367054921600596</v>
      </c>
      <c r="K22" s="15">
        <v>13443.194791327</v>
      </c>
      <c r="L22" s="14">
        <v>9686</v>
      </c>
      <c r="M22" s="14">
        <v>23331</v>
      </c>
      <c r="N22" s="14">
        <v>9769317530</v>
      </c>
      <c r="O22" s="9"/>
      <c r="P22" s="9"/>
      <c r="Q22" s="9"/>
      <c r="R22" s="19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3">
      <c r="A23" s="17" t="str">
        <f t="shared" si="0"/>
        <v>MO18</v>
      </c>
      <c r="B23" s="13" t="s">
        <v>289</v>
      </c>
      <c r="C23" s="14">
        <v>677213</v>
      </c>
      <c r="D23" s="14">
        <v>22798249037</v>
      </c>
      <c r="E23" s="15">
        <v>15611.329871104101</v>
      </c>
      <c r="F23" s="14">
        <v>12135</v>
      </c>
      <c r="G23" s="14">
        <v>25835</v>
      </c>
      <c r="H23" s="14">
        <v>10572195536</v>
      </c>
      <c r="I23" s="15">
        <v>0.93656588456802803</v>
      </c>
      <c r="J23" s="15">
        <v>0.74157341512531105</v>
      </c>
      <c r="K23" s="15">
        <v>14621.0389700139</v>
      </c>
      <c r="L23" s="14">
        <v>11489</v>
      </c>
      <c r="M23" s="14">
        <v>24104</v>
      </c>
      <c r="N23" s="14">
        <v>9901557664</v>
      </c>
      <c r="O23" s="9"/>
      <c r="P23" s="9"/>
      <c r="Q23" s="9"/>
      <c r="R23" s="19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3">
      <c r="A24" s="17" t="str">
        <f t="shared" si="0"/>
        <v>MO18</v>
      </c>
      <c r="B24" s="13" t="s">
        <v>290</v>
      </c>
      <c r="C24" s="14">
        <v>620826</v>
      </c>
      <c r="D24" s="14">
        <v>19135742453</v>
      </c>
      <c r="E24" s="15">
        <v>16332.190211105801</v>
      </c>
      <c r="F24" s="14">
        <v>12927</v>
      </c>
      <c r="G24" s="14">
        <v>26715</v>
      </c>
      <c r="H24" s="14">
        <v>10139448320</v>
      </c>
      <c r="I24" s="15">
        <v>0.94367856544289797</v>
      </c>
      <c r="J24" s="15">
        <v>0.70708225751158005</v>
      </c>
      <c r="K24" s="15">
        <v>15412.337828956899</v>
      </c>
      <c r="L24" s="14">
        <v>12376</v>
      </c>
      <c r="M24" s="14">
        <v>25015</v>
      </c>
      <c r="N24" s="14">
        <v>9568380045</v>
      </c>
      <c r="O24" s="9"/>
      <c r="P24" s="9"/>
      <c r="Q24" s="9"/>
      <c r="R24" s="19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9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9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8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8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8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8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8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8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8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8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8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8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8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8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8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8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8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8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8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8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8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8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8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8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18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18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18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18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18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18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18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18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18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18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18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18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18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18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18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18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8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18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18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18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18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18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18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18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18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18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18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18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18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18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18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18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18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18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18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18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8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8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18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18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8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18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18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18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18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18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18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18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18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18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18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18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18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18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18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18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18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18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18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18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8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18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18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18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18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18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18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18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18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18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8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8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8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8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8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18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18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18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18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18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18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18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18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18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18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18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18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18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18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18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18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18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18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18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18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18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18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18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18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8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8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18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18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18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18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18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18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18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18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18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18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18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18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18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18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18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18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18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18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18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18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18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18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18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18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18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18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18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18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18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18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18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18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18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18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18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18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18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18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18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18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18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18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18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18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18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18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18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18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18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18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18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18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18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18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18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18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18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18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18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18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18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18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18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18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18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18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18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18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18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18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18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18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18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18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18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18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18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18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18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18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18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18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18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18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18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18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18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18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18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18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18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18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18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18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18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18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18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18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18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18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18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18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18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18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18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18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18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18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18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18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18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18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18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18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18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18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18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18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18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18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18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18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18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18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18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18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18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18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18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18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18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18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18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18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18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18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18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18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18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18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18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18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18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18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18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18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18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18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18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18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18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18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18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18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18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18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18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18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18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18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18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18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18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18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18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18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18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18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18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18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18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18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18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18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18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18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18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18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18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18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18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18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18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18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18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18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18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18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18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18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18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18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18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18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18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18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18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18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18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18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18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18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18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18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18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18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18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18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18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18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18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18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18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18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18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18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18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18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18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18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18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18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18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18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18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18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18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18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18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18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18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18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18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18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18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18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18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18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18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18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18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18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18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18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18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18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18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18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18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18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18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18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18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18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18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18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18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18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18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18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18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18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18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18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18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18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18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18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18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18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18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18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18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18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18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18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18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18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18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18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18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18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18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18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18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18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18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18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18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18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18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18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18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18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18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18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18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18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18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18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18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18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18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18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18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18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18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18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18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18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18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18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18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18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18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18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18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18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18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18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18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18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18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18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18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18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18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18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18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18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18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18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18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18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18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18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18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18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18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18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18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18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18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18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18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18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18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18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18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18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18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18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18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18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18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18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18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18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18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18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18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18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18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18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18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18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18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18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18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18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18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18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18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18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18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18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18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18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18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18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18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18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18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18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18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18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18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18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18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18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18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18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18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18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18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18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18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18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18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18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18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18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18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18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18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18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18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18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18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18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18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18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18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18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18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18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18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18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18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18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18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18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18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18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18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18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18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18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18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18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18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18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18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18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18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18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18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18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18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18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18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18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18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18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18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18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18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18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18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18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18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18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18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18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18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18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18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18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18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18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18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18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18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18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18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18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18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18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18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18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18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18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18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18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18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18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18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18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18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18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18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18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18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18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18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18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18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18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18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18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18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18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18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18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18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18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18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18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18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18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18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18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18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18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18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18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18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18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18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18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18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18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18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18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18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18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18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18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18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18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18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18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18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18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18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18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18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18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18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18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18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18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18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18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18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18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18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18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18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18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18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18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18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18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18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18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18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18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18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18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18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18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18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18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18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18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18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18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18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18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18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18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18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18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18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18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18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18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18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18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18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18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18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18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18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18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18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18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18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18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18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18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18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18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18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18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18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18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18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18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18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18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18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18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18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18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18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18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18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18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18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18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18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18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18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18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18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18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18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18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18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18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18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18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18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18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18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18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18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18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18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18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18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18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18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18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18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18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18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18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18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18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18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18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18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18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18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18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18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18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18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18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18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18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18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18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18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18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18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18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18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18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18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18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18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18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18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18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18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18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18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18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18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18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18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18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18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18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18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18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18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18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18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18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18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18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18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18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18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18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18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18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18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18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18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18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18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18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18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18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18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18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18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18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18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18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18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18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18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18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18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18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18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18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18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18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18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18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18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18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18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18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18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18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18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18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18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18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18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18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18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18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18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18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18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18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18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18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18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18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18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18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18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18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18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18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18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18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18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18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18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18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18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18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18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18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18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18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18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18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18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18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18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18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18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18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18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18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18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18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18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18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18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18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18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18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18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18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18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18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18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18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18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18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18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18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18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18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18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18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18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18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18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18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18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18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18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18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18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18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18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18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18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18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18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18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18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18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18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18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18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18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18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18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18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18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18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18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18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18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18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18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18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18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18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18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18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18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18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18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18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18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18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18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18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18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18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18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18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18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18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18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18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18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18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18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18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18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18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18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18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18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18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18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18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18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18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18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18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18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18"/>
      <c r="S1000" s="9"/>
      <c r="T1000" s="9"/>
      <c r="U1000" s="9"/>
      <c r="V1000" s="9"/>
      <c r="W1000" s="9"/>
      <c r="X1000" s="9"/>
      <c r="Y1000" s="9"/>
      <c r="Z1000" s="9"/>
    </row>
  </sheetData>
  <mergeCells count="11">
    <mergeCell ref="P2:Q2"/>
    <mergeCell ref="P3:Q3"/>
    <mergeCell ref="P4:P8"/>
    <mergeCell ref="P9:P13"/>
    <mergeCell ref="B1:B2"/>
    <mergeCell ref="C1:D1"/>
    <mergeCell ref="E1:H1"/>
    <mergeCell ref="I1:I2"/>
    <mergeCell ref="J1:J2"/>
    <mergeCell ref="K1:N1"/>
    <mergeCell ref="P1:R1"/>
  </mergeCells>
  <hyperlinks>
    <hyperlink ref="A1" location="INDEX!A1" display="INDEX" xr:uid="{00000000-0004-0000-0B00-000000000000}"/>
  </hyperlink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Z1000"/>
  <sheetViews>
    <sheetView tabSelected="1"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8" customWidth="1"/>
    <col min="16" max="16" width="8.69921875" customWidth="1"/>
    <col min="17" max="17" width="15.59765625" customWidth="1"/>
    <col min="18" max="18" width="9.19921875" customWidth="1"/>
    <col min="19" max="26" width="8" customWidth="1"/>
  </cols>
  <sheetData>
    <row r="1" spans="1:26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8">
        <v>2.2724000000000002</v>
      </c>
      <c r="P1" s="50" t="s">
        <v>58</v>
      </c>
      <c r="Q1" s="49"/>
      <c r="R1" s="40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O2" s="9"/>
      <c r="P2" s="39" t="s">
        <v>64</v>
      </c>
      <c r="Q2" s="40"/>
      <c r="R2" s="12">
        <f>(COUNTA(A3:A29))</f>
        <v>21</v>
      </c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3">
      <c r="A3" s="13" t="s">
        <v>19</v>
      </c>
      <c r="B3" s="13" t="s">
        <v>291</v>
      </c>
      <c r="C3" s="14">
        <v>372032</v>
      </c>
      <c r="D3" s="14">
        <v>9066577847</v>
      </c>
      <c r="E3" s="15">
        <v>16556.1289808404</v>
      </c>
      <c r="F3" s="14">
        <v>14713</v>
      </c>
      <c r="G3" s="14">
        <v>24723</v>
      </c>
      <c r="H3" s="14">
        <v>6159409777</v>
      </c>
      <c r="I3" s="15">
        <v>0.95438283306799998</v>
      </c>
      <c r="J3" s="15">
        <v>0.558226911725208</v>
      </c>
      <c r="K3" s="15">
        <v>15800.885281373599</v>
      </c>
      <c r="L3" s="14">
        <v>14072.5</v>
      </c>
      <c r="M3" s="14">
        <v>23612</v>
      </c>
      <c r="N3" s="14">
        <v>5878434953</v>
      </c>
      <c r="O3" s="9"/>
      <c r="P3" s="39" t="s">
        <v>66</v>
      </c>
      <c r="Q3" s="40"/>
      <c r="R3" s="16"/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3">
      <c r="A4" s="17" t="str">
        <f t="shared" ref="A4:A23" si="0">A3</f>
        <v>NC358</v>
      </c>
      <c r="B4" s="13" t="s">
        <v>292</v>
      </c>
      <c r="C4" s="14">
        <v>454753</v>
      </c>
      <c r="D4" s="14">
        <v>11152380840</v>
      </c>
      <c r="E4" s="15">
        <v>14955.385096964699</v>
      </c>
      <c r="F4" s="14">
        <v>12409</v>
      </c>
      <c r="G4" s="14">
        <v>23335</v>
      </c>
      <c r="H4" s="14">
        <v>6801006239</v>
      </c>
      <c r="I4" s="15">
        <v>0.953210381696872</v>
      </c>
      <c r="J4" s="15">
        <v>0.60717766722477196</v>
      </c>
      <c r="K4" s="15">
        <v>14255.6283367015</v>
      </c>
      <c r="L4" s="14">
        <v>11907</v>
      </c>
      <c r="M4" s="14">
        <v>22341</v>
      </c>
      <c r="N4" s="14">
        <v>6482789753</v>
      </c>
      <c r="O4" s="9"/>
      <c r="P4" s="41" t="s">
        <v>68</v>
      </c>
      <c r="Q4" s="17" t="s">
        <v>69</v>
      </c>
      <c r="R4" s="16">
        <f>AVERAGE(E3:E27)</f>
        <v>14518.230543267035</v>
      </c>
      <c r="S4" s="9"/>
      <c r="T4" s="9"/>
      <c r="U4" s="9"/>
      <c r="V4" s="9"/>
      <c r="W4" s="9"/>
      <c r="X4" s="9"/>
      <c r="Y4" s="9"/>
      <c r="Z4" s="9"/>
    </row>
    <row r="5" spans="1:26" ht="14.25" customHeight="1" x14ac:dyDescent="0.3">
      <c r="A5" s="17" t="str">
        <f t="shared" si="0"/>
        <v>NC358</v>
      </c>
      <c r="B5" s="13" t="s">
        <v>293</v>
      </c>
      <c r="C5" s="14">
        <v>484816</v>
      </c>
      <c r="D5" s="14">
        <v>12595155830</v>
      </c>
      <c r="E5" s="15">
        <v>15435.871559519501</v>
      </c>
      <c r="F5" s="14">
        <v>12719</v>
      </c>
      <c r="G5" s="14">
        <v>23952</v>
      </c>
      <c r="H5" s="14">
        <v>7483557506</v>
      </c>
      <c r="I5" s="15">
        <v>0.93721237999129803</v>
      </c>
      <c r="J5" s="15">
        <v>0.62687211739499804</v>
      </c>
      <c r="K5" s="15">
        <v>14466.6899215372</v>
      </c>
      <c r="L5" s="14">
        <v>12210</v>
      </c>
      <c r="M5" s="14">
        <v>22391</v>
      </c>
      <c r="N5" s="14">
        <v>7013682741</v>
      </c>
      <c r="O5" s="9"/>
      <c r="P5" s="42"/>
      <c r="Q5" s="17" t="s">
        <v>71</v>
      </c>
      <c r="R5" s="16">
        <f>AVERAGE(G3:G28)</f>
        <v>23195.142857142859</v>
      </c>
      <c r="S5" s="9"/>
      <c r="T5" s="9"/>
      <c r="U5" s="9"/>
      <c r="V5" s="9"/>
      <c r="W5" s="9"/>
      <c r="X5" s="9"/>
      <c r="Y5" s="9"/>
      <c r="Z5" s="9"/>
    </row>
    <row r="6" spans="1:26" ht="14.25" customHeight="1" x14ac:dyDescent="0.3">
      <c r="A6" s="17" t="str">
        <f t="shared" si="0"/>
        <v>NC358</v>
      </c>
      <c r="B6" s="13" t="s">
        <v>294</v>
      </c>
      <c r="C6" s="14">
        <v>630721</v>
      </c>
      <c r="D6" s="14">
        <v>18797034429</v>
      </c>
      <c r="E6" s="15">
        <v>14322.4103811352</v>
      </c>
      <c r="F6" s="14">
        <v>11227</v>
      </c>
      <c r="G6" s="14">
        <v>23003</v>
      </c>
      <c r="H6" s="14">
        <v>9033444998</v>
      </c>
      <c r="I6" s="15">
        <v>0.94125724160411794</v>
      </c>
      <c r="J6" s="15">
        <v>0.740741915177481</v>
      </c>
      <c r="K6" s="15">
        <v>13481.072488469499</v>
      </c>
      <c r="L6" s="14">
        <v>10835</v>
      </c>
      <c r="M6" s="14">
        <v>21547</v>
      </c>
      <c r="N6" s="14">
        <v>8502795521</v>
      </c>
      <c r="O6" s="9"/>
      <c r="P6" s="42"/>
      <c r="Q6" s="17" t="s">
        <v>73</v>
      </c>
      <c r="R6" s="16">
        <f>(SUM(H3:H28)/1000000000)</f>
        <v>171.17621077499999</v>
      </c>
      <c r="S6" s="9"/>
      <c r="T6" s="9"/>
      <c r="U6" s="9"/>
      <c r="V6" s="9"/>
      <c r="W6" s="9"/>
      <c r="X6" s="9"/>
      <c r="Y6" s="9"/>
      <c r="Z6" s="9"/>
    </row>
    <row r="7" spans="1:26" ht="14.25" customHeight="1" x14ac:dyDescent="0.3">
      <c r="A7" s="17" t="str">
        <f t="shared" si="0"/>
        <v>NC358</v>
      </c>
      <c r="B7" s="13" t="s">
        <v>295</v>
      </c>
      <c r="C7" s="14">
        <v>625058</v>
      </c>
      <c r="D7" s="14">
        <v>17684375921</v>
      </c>
      <c r="E7" s="15">
        <v>14110.502578960701</v>
      </c>
      <c r="F7" s="14">
        <v>11134</v>
      </c>
      <c r="G7" s="14">
        <v>22704</v>
      </c>
      <c r="H7" s="14">
        <v>8819882521</v>
      </c>
      <c r="I7" s="15">
        <v>0.94797496339577403</v>
      </c>
      <c r="J7" s="15">
        <v>0.72513286101594998</v>
      </c>
      <c r="K7" s="15">
        <v>13376.4031657862</v>
      </c>
      <c r="L7" s="14">
        <v>10771</v>
      </c>
      <c r="M7" s="14">
        <v>21475</v>
      </c>
      <c r="N7" s="14">
        <v>8361027810</v>
      </c>
      <c r="O7" s="9"/>
      <c r="P7" s="42"/>
      <c r="Q7" s="17" t="s">
        <v>75</v>
      </c>
      <c r="R7" s="16">
        <f>(AVERAGE(H3:H28)/1000000000)</f>
        <v>8.1512481321428574</v>
      </c>
      <c r="S7" s="9"/>
      <c r="T7" s="9"/>
      <c r="U7" s="9"/>
      <c r="V7" s="9"/>
      <c r="W7" s="9"/>
      <c r="X7" s="9"/>
      <c r="Y7" s="9"/>
      <c r="Z7" s="9"/>
    </row>
    <row r="8" spans="1:26" ht="14.25" customHeight="1" x14ac:dyDescent="0.3">
      <c r="A8" s="17" t="str">
        <f t="shared" si="0"/>
        <v>NC358</v>
      </c>
      <c r="B8" s="13" t="s">
        <v>296</v>
      </c>
      <c r="C8" s="14">
        <v>679218</v>
      </c>
      <c r="D8" s="14">
        <v>21685753748</v>
      </c>
      <c r="E8" s="15">
        <v>12777.082832021501</v>
      </c>
      <c r="F8" s="14">
        <v>9649</v>
      </c>
      <c r="G8" s="14">
        <v>21340</v>
      </c>
      <c r="H8" s="14">
        <v>8678424647</v>
      </c>
      <c r="I8" s="15">
        <v>0.94932390498406505</v>
      </c>
      <c r="J8" s="15">
        <v>0.74159261309478997</v>
      </c>
      <c r="K8" s="15">
        <v>12129.5901683995</v>
      </c>
      <c r="L8" s="14">
        <v>9327</v>
      </c>
      <c r="M8" s="14">
        <v>20203</v>
      </c>
      <c r="N8" s="14">
        <v>8238635975</v>
      </c>
      <c r="O8" s="9"/>
      <c r="P8" s="43"/>
      <c r="Q8" s="17" t="s">
        <v>77</v>
      </c>
      <c r="R8" s="16">
        <f>(SUM(H3:H29)/(O1*1000000000))</f>
        <v>75.328380027723995</v>
      </c>
      <c r="S8" s="9"/>
      <c r="T8" s="9"/>
      <c r="U8" s="9"/>
      <c r="V8" s="9"/>
      <c r="W8" s="9"/>
      <c r="X8" s="9"/>
      <c r="Y8" s="9"/>
      <c r="Z8" s="9"/>
    </row>
    <row r="9" spans="1:26" ht="14.25" customHeight="1" x14ac:dyDescent="0.3">
      <c r="A9" s="17" t="str">
        <f t="shared" si="0"/>
        <v>NC358</v>
      </c>
      <c r="B9" s="13" t="s">
        <v>297</v>
      </c>
      <c r="C9" s="14">
        <v>628103</v>
      </c>
      <c r="D9" s="14">
        <v>19391226313</v>
      </c>
      <c r="E9" s="15">
        <v>13019.8970009696</v>
      </c>
      <c r="F9" s="14">
        <v>9966</v>
      </c>
      <c r="G9" s="14">
        <v>21539</v>
      </c>
      <c r="H9" s="14">
        <v>8177836366</v>
      </c>
      <c r="I9" s="15">
        <v>0.94945382610997597</v>
      </c>
      <c r="J9" s="15">
        <v>0.69464975154860498</v>
      </c>
      <c r="K9" s="15">
        <v>12361.7910231284</v>
      </c>
      <c r="L9" s="14">
        <v>9635</v>
      </c>
      <c r="M9" s="14">
        <v>20433</v>
      </c>
      <c r="N9" s="14">
        <v>7764478027</v>
      </c>
      <c r="O9" s="9"/>
      <c r="P9" s="41" t="s">
        <v>79</v>
      </c>
      <c r="Q9" s="17" t="s">
        <v>69</v>
      </c>
      <c r="R9" s="16">
        <f>AVERAGE(K3:K28)</f>
        <v>13711.527347407911</v>
      </c>
      <c r="S9" s="9"/>
      <c r="T9" s="9"/>
      <c r="U9" s="9"/>
      <c r="V9" s="9"/>
      <c r="W9" s="9"/>
      <c r="X9" s="9"/>
      <c r="Y9" s="9"/>
      <c r="Z9" s="9"/>
    </row>
    <row r="10" spans="1:26" ht="14.25" customHeight="1" x14ac:dyDescent="0.3">
      <c r="A10" s="17" t="str">
        <f t="shared" si="0"/>
        <v>NC358</v>
      </c>
      <c r="B10" s="13" t="s">
        <v>298</v>
      </c>
      <c r="C10" s="14">
        <v>570454</v>
      </c>
      <c r="D10" s="14">
        <v>15888514080</v>
      </c>
      <c r="E10" s="15">
        <v>14607.9630855424</v>
      </c>
      <c r="F10" s="14">
        <v>11881</v>
      </c>
      <c r="G10" s="14">
        <v>22952</v>
      </c>
      <c r="H10" s="14">
        <v>8333170974</v>
      </c>
      <c r="I10" s="15">
        <v>0.94887034703483597</v>
      </c>
      <c r="J10" s="15">
        <v>0.69566712601065805</v>
      </c>
      <c r="K10" s="15">
        <v>13861.063002450701</v>
      </c>
      <c r="L10" s="14">
        <v>11489</v>
      </c>
      <c r="M10" s="14">
        <v>21706</v>
      </c>
      <c r="N10" s="14">
        <v>7907098834</v>
      </c>
      <c r="O10" s="9"/>
      <c r="P10" s="42"/>
      <c r="Q10" s="17" t="s">
        <v>71</v>
      </c>
      <c r="R10" s="16">
        <f>AVERAGE(M3:M26)</f>
        <v>21816.619047619046</v>
      </c>
      <c r="S10" s="9"/>
      <c r="T10" s="9"/>
      <c r="U10" s="9"/>
      <c r="V10" s="9"/>
      <c r="W10" s="9"/>
      <c r="X10" s="9"/>
      <c r="Y10" s="9"/>
      <c r="Z10" s="9"/>
    </row>
    <row r="11" spans="1:26" ht="14.25" customHeight="1" x14ac:dyDescent="0.3">
      <c r="A11" s="17" t="str">
        <f t="shared" si="0"/>
        <v>NC358</v>
      </c>
      <c r="B11" s="13" t="s">
        <v>299</v>
      </c>
      <c r="C11" s="14">
        <v>643144</v>
      </c>
      <c r="D11" s="14">
        <v>20503661806</v>
      </c>
      <c r="E11" s="15">
        <v>14556.0940271541</v>
      </c>
      <c r="F11" s="14">
        <v>11480</v>
      </c>
      <c r="G11" s="14">
        <v>23282</v>
      </c>
      <c r="H11" s="14">
        <v>9361664537</v>
      </c>
      <c r="I11" s="15">
        <v>0.94235480689709294</v>
      </c>
      <c r="J11" s="15">
        <v>0.74560677411202203</v>
      </c>
      <c r="K11" s="15">
        <v>13717.0051761347</v>
      </c>
      <c r="L11" s="14">
        <v>11074</v>
      </c>
      <c r="M11" s="14">
        <v>21808</v>
      </c>
      <c r="N11" s="14">
        <v>8822009577</v>
      </c>
      <c r="O11" s="9"/>
      <c r="P11" s="42"/>
      <c r="Q11" s="17" t="s">
        <v>73</v>
      </c>
      <c r="R11" s="16">
        <f>(SUM(N3:N29)/1000000000)</f>
        <v>161.73447537199999</v>
      </c>
      <c r="S11" s="9"/>
      <c r="T11" s="9"/>
      <c r="U11" s="9"/>
      <c r="V11" s="9"/>
      <c r="W11" s="9"/>
      <c r="X11" s="9"/>
      <c r="Y11" s="9"/>
      <c r="Z11" s="9"/>
    </row>
    <row r="12" spans="1:26" ht="14.25" customHeight="1" x14ac:dyDescent="0.3">
      <c r="A12" s="17" t="str">
        <f t="shared" si="0"/>
        <v>NC358</v>
      </c>
      <c r="B12" s="13" t="s">
        <v>300</v>
      </c>
      <c r="C12" s="14">
        <v>657421</v>
      </c>
      <c r="D12" s="14">
        <v>21258009793</v>
      </c>
      <c r="E12" s="15">
        <v>14692.4091913705</v>
      </c>
      <c r="F12" s="14">
        <v>11650</v>
      </c>
      <c r="G12" s="14">
        <v>23407</v>
      </c>
      <c r="H12" s="14">
        <v>9659098343</v>
      </c>
      <c r="I12" s="15">
        <v>0.93996263570292105</v>
      </c>
      <c r="J12" s="15">
        <v>0.75930096647817602</v>
      </c>
      <c r="K12" s="15">
        <v>13810.3156683465</v>
      </c>
      <c r="L12" s="14">
        <v>11210</v>
      </c>
      <c r="M12" s="14">
        <v>21855</v>
      </c>
      <c r="N12" s="14">
        <v>9079191537</v>
      </c>
      <c r="O12" s="9"/>
      <c r="P12" s="42"/>
      <c r="Q12" s="17" t="s">
        <v>75</v>
      </c>
      <c r="R12" s="16">
        <f>(AVERAGE(N3:N28)/1000000000)</f>
        <v>7.7016416843809532</v>
      </c>
      <c r="S12" s="9"/>
      <c r="T12" s="9"/>
      <c r="U12" s="9"/>
      <c r="V12" s="9"/>
      <c r="W12" s="9"/>
      <c r="X12" s="9"/>
      <c r="Y12" s="9"/>
      <c r="Z12" s="9"/>
    </row>
    <row r="13" spans="1:26" ht="14.25" customHeight="1" x14ac:dyDescent="0.3">
      <c r="A13" s="17" t="str">
        <f t="shared" si="0"/>
        <v>NC358</v>
      </c>
      <c r="B13" s="13" t="s">
        <v>301</v>
      </c>
      <c r="C13" s="14">
        <v>639030</v>
      </c>
      <c r="D13" s="14">
        <v>20813721504</v>
      </c>
      <c r="E13" s="15">
        <v>13987.4632521165</v>
      </c>
      <c r="F13" s="14">
        <v>10907</v>
      </c>
      <c r="G13" s="14">
        <v>22598</v>
      </c>
      <c r="H13" s="14">
        <v>8938408642</v>
      </c>
      <c r="I13" s="15">
        <v>0.94269685785081803</v>
      </c>
      <c r="J13" s="15">
        <v>0.72988623903508798</v>
      </c>
      <c r="K13" s="15">
        <v>13185.937657074001</v>
      </c>
      <c r="L13" s="14">
        <v>10516</v>
      </c>
      <c r="M13" s="14">
        <v>21221</v>
      </c>
      <c r="N13" s="14">
        <v>8426209741</v>
      </c>
      <c r="O13" s="9"/>
      <c r="P13" s="43"/>
      <c r="Q13" s="17" t="s">
        <v>77</v>
      </c>
      <c r="R13" s="16">
        <f>(SUM(N3:N28)/(O1*1000000000))</f>
        <v>71.173418135891566</v>
      </c>
      <c r="S13" s="9"/>
      <c r="T13" s="9"/>
      <c r="U13" s="9"/>
      <c r="V13" s="9"/>
      <c r="W13" s="9"/>
      <c r="X13" s="9"/>
      <c r="Y13" s="9"/>
      <c r="Z13" s="9"/>
    </row>
    <row r="14" spans="1:26" ht="14.25" customHeight="1" x14ac:dyDescent="0.3">
      <c r="A14" s="17" t="str">
        <f t="shared" si="0"/>
        <v>NC358</v>
      </c>
      <c r="B14" s="13" t="s">
        <v>302</v>
      </c>
      <c r="C14" s="14">
        <v>638690</v>
      </c>
      <c r="D14" s="14">
        <v>20049464116</v>
      </c>
      <c r="E14" s="15">
        <v>14479.257948300399</v>
      </c>
      <c r="F14" s="14">
        <v>11503</v>
      </c>
      <c r="G14" s="14">
        <v>23091</v>
      </c>
      <c r="H14" s="14">
        <v>9247757259</v>
      </c>
      <c r="I14" s="15">
        <v>0.94307113138294796</v>
      </c>
      <c r="J14" s="15">
        <v>0.73535117684511297</v>
      </c>
      <c r="K14" s="15">
        <v>13654.9701748892</v>
      </c>
      <c r="L14" s="14">
        <v>11088</v>
      </c>
      <c r="M14" s="14">
        <v>21672</v>
      </c>
      <c r="N14" s="14">
        <v>8721292901</v>
      </c>
      <c r="O14" s="9"/>
      <c r="P14" s="9"/>
      <c r="Q14" s="9"/>
      <c r="R14" s="18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3">
      <c r="A15" s="17" t="str">
        <f t="shared" si="0"/>
        <v>NC358</v>
      </c>
      <c r="B15" s="13" t="s">
        <v>303</v>
      </c>
      <c r="C15" s="14">
        <v>604187</v>
      </c>
      <c r="D15" s="14">
        <v>17716924845</v>
      </c>
      <c r="E15" s="15">
        <v>15174.5357827957</v>
      </c>
      <c r="F15" s="14">
        <v>12260</v>
      </c>
      <c r="G15" s="14">
        <v>23709</v>
      </c>
      <c r="H15" s="14">
        <v>9168257251</v>
      </c>
      <c r="I15" s="15">
        <v>0.93902263116155205</v>
      </c>
      <c r="J15" s="15">
        <v>0.69909712475368502</v>
      </c>
      <c r="K15" s="15">
        <v>14249.232517416</v>
      </c>
      <c r="L15" s="14">
        <v>11810</v>
      </c>
      <c r="M15" s="14">
        <v>22112</v>
      </c>
      <c r="N15" s="14">
        <v>8609201047</v>
      </c>
      <c r="O15" s="9"/>
      <c r="P15" s="9"/>
      <c r="Q15" s="9"/>
      <c r="R15" s="18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3">
      <c r="A16" s="17" t="str">
        <f t="shared" si="0"/>
        <v>NC358</v>
      </c>
      <c r="B16" s="13" t="s">
        <v>304</v>
      </c>
      <c r="C16" s="14">
        <v>667330</v>
      </c>
      <c r="D16" s="14">
        <v>20266761354</v>
      </c>
      <c r="E16" s="15">
        <v>14404.1617355731</v>
      </c>
      <c r="F16" s="14">
        <v>11396</v>
      </c>
      <c r="G16" s="14">
        <v>23125</v>
      </c>
      <c r="H16" s="14">
        <v>9612329251</v>
      </c>
      <c r="I16" s="15">
        <v>0.94542363954653097</v>
      </c>
      <c r="J16" s="15">
        <v>0.74880189228644201</v>
      </c>
      <c r="K16" s="15">
        <v>13618.0350126624</v>
      </c>
      <c r="L16" s="14">
        <v>11012</v>
      </c>
      <c r="M16" s="14">
        <v>21721</v>
      </c>
      <c r="N16" s="14">
        <v>9087723305</v>
      </c>
      <c r="O16" s="9"/>
      <c r="P16" s="9"/>
      <c r="Q16" s="9"/>
      <c r="R16" s="18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3">
      <c r="A17" s="17" t="str">
        <f t="shared" si="0"/>
        <v>NC358</v>
      </c>
      <c r="B17" s="13" t="s">
        <v>305</v>
      </c>
      <c r="C17" s="14">
        <v>673299</v>
      </c>
      <c r="D17" s="14">
        <v>20946104092</v>
      </c>
      <c r="E17" s="15">
        <v>14213.1828117968</v>
      </c>
      <c r="F17" s="14">
        <v>11228</v>
      </c>
      <c r="G17" s="14">
        <v>22718</v>
      </c>
      <c r="H17" s="14">
        <v>9569721774</v>
      </c>
      <c r="I17" s="15">
        <v>0.94888521071438203</v>
      </c>
      <c r="J17" s="15">
        <v>0.75590336367953603</v>
      </c>
      <c r="K17" s="15">
        <v>13486.678967293899</v>
      </c>
      <c r="L17" s="14">
        <v>10870</v>
      </c>
      <c r="M17" s="14">
        <v>21443</v>
      </c>
      <c r="N17" s="14">
        <v>9080567462</v>
      </c>
      <c r="O17" s="9"/>
      <c r="P17" s="9"/>
      <c r="Q17" s="9"/>
      <c r="R17" s="18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3">
      <c r="A18" s="17" t="str">
        <f t="shared" si="0"/>
        <v>NC358</v>
      </c>
      <c r="B18" s="13" t="s">
        <v>306</v>
      </c>
      <c r="C18" s="14">
        <v>609640</v>
      </c>
      <c r="D18" s="14">
        <v>17437120396</v>
      </c>
      <c r="E18" s="15">
        <v>15303.224286464099</v>
      </c>
      <c r="F18" s="14">
        <v>12516.5</v>
      </c>
      <c r="G18" s="14">
        <v>23920</v>
      </c>
      <c r="H18" s="14">
        <v>9329457654</v>
      </c>
      <c r="I18" s="15">
        <v>0.94627118042761205</v>
      </c>
      <c r="J18" s="15">
        <v>0.72001039316885396</v>
      </c>
      <c r="K18" s="15">
        <v>14481.0001099009</v>
      </c>
      <c r="L18" s="14">
        <v>12082</v>
      </c>
      <c r="M18" s="14">
        <v>22441</v>
      </c>
      <c r="N18" s="14">
        <v>8828196907</v>
      </c>
      <c r="O18" s="9"/>
      <c r="P18" s="9"/>
      <c r="Q18" s="9"/>
      <c r="R18" s="18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3">
      <c r="A19" s="17" t="str">
        <f t="shared" si="0"/>
        <v>NC358</v>
      </c>
      <c r="B19" s="13" t="s">
        <v>307</v>
      </c>
      <c r="C19" s="14">
        <v>500556</v>
      </c>
      <c r="D19" s="14">
        <v>12457518950</v>
      </c>
      <c r="E19" s="15">
        <v>14760.6016369797</v>
      </c>
      <c r="F19" s="14">
        <v>11420</v>
      </c>
      <c r="G19" s="14">
        <v>23762</v>
      </c>
      <c r="H19" s="14">
        <v>7388507713</v>
      </c>
      <c r="I19" s="15">
        <v>0.94194497662291299</v>
      </c>
      <c r="J19" s="15">
        <v>0.65280007511903604</v>
      </c>
      <c r="K19" s="15">
        <v>13903.674563885001</v>
      </c>
      <c r="L19" s="14">
        <v>11019.5</v>
      </c>
      <c r="M19" s="14">
        <v>22200</v>
      </c>
      <c r="N19" s="14">
        <v>6959567725</v>
      </c>
      <c r="O19" s="9"/>
      <c r="P19" s="9"/>
      <c r="Q19" s="9"/>
      <c r="R19" s="19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3">
      <c r="A20" s="17" t="str">
        <f t="shared" si="0"/>
        <v>NC358</v>
      </c>
      <c r="B20" s="13" t="s">
        <v>308</v>
      </c>
      <c r="C20" s="14">
        <v>469297</v>
      </c>
      <c r="D20" s="14">
        <v>11583066201</v>
      </c>
      <c r="E20" s="15">
        <v>14390.8549894843</v>
      </c>
      <c r="F20" s="14">
        <v>11123</v>
      </c>
      <c r="G20" s="14">
        <v>23218</v>
      </c>
      <c r="H20" s="14">
        <v>6753585074</v>
      </c>
      <c r="I20" s="15">
        <v>0.94148962311568896</v>
      </c>
      <c r="J20" s="15">
        <v>0.61022871044963201</v>
      </c>
      <c r="K20" s="15">
        <v>13548.840640362099</v>
      </c>
      <c r="L20" s="14">
        <v>10733</v>
      </c>
      <c r="M20" s="14">
        <v>21747</v>
      </c>
      <c r="N20" s="14">
        <v>6358430266</v>
      </c>
      <c r="O20" s="9"/>
      <c r="P20" s="9"/>
      <c r="Q20" s="9"/>
      <c r="R20" s="19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3">
      <c r="A21" s="17" t="str">
        <f t="shared" si="0"/>
        <v>NC358</v>
      </c>
      <c r="B21" s="13" t="s">
        <v>309</v>
      </c>
      <c r="C21" s="14">
        <v>236630</v>
      </c>
      <c r="D21" s="14">
        <v>4785718939</v>
      </c>
      <c r="E21" s="15">
        <v>14250.652465875</v>
      </c>
      <c r="F21" s="14">
        <v>10316</v>
      </c>
      <c r="G21" s="14">
        <v>23698</v>
      </c>
      <c r="H21" s="14">
        <v>3372131893</v>
      </c>
      <c r="I21" s="15">
        <v>0.92350933498911003</v>
      </c>
      <c r="J21" s="15">
        <v>0.352105969567378</v>
      </c>
      <c r="K21" s="15">
        <v>13160.610581921101</v>
      </c>
      <c r="L21" s="14">
        <v>9797</v>
      </c>
      <c r="M21" s="14">
        <v>21879</v>
      </c>
      <c r="N21" s="14">
        <v>3114195282</v>
      </c>
      <c r="O21" s="9"/>
      <c r="P21" s="9"/>
      <c r="Q21" s="9"/>
      <c r="R21" s="19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3">
      <c r="A22" s="17" t="str">
        <f t="shared" si="0"/>
        <v>NC358</v>
      </c>
      <c r="B22" s="13" t="s">
        <v>310</v>
      </c>
      <c r="C22" s="14">
        <v>528007</v>
      </c>
      <c r="D22" s="14">
        <v>13958846715</v>
      </c>
      <c r="E22" s="15">
        <v>14957.922275651599</v>
      </c>
      <c r="F22" s="14">
        <v>11609</v>
      </c>
      <c r="G22" s="14">
        <v>24048</v>
      </c>
      <c r="H22" s="14">
        <v>7897887667</v>
      </c>
      <c r="I22" s="15">
        <v>0.93937540210902104</v>
      </c>
      <c r="J22" s="15">
        <v>0.658998834286456</v>
      </c>
      <c r="K22" s="15">
        <v>14051.104252405699</v>
      </c>
      <c r="L22" s="14">
        <v>11207</v>
      </c>
      <c r="M22" s="14">
        <v>22349</v>
      </c>
      <c r="N22" s="14">
        <v>7419081403</v>
      </c>
      <c r="O22" s="9"/>
      <c r="P22" s="9"/>
      <c r="Q22" s="9"/>
      <c r="R22" s="19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3">
      <c r="A23" s="17" t="str">
        <f t="shared" si="0"/>
        <v>NC358</v>
      </c>
      <c r="B23" s="13" t="s">
        <v>311</v>
      </c>
      <c r="C23" s="14">
        <v>530663</v>
      </c>
      <c r="D23" s="14">
        <v>13514207516</v>
      </c>
      <c r="E23" s="15">
        <v>13927.2394890919</v>
      </c>
      <c r="F23" s="14">
        <v>10547</v>
      </c>
      <c r="G23" s="14">
        <v>22974</v>
      </c>
      <c r="H23" s="14">
        <v>7390670689</v>
      </c>
      <c r="I23" s="15">
        <v>0.957946159817053</v>
      </c>
      <c r="J23" s="15">
        <v>0.65691479813966402</v>
      </c>
      <c r="K23" s="15">
        <v>13341.545585428001</v>
      </c>
      <c r="L23" s="14">
        <v>10240</v>
      </c>
      <c r="M23" s="14">
        <v>21993</v>
      </c>
      <c r="N23" s="14">
        <v>7079864605</v>
      </c>
      <c r="O23" s="9"/>
      <c r="P23" s="9"/>
      <c r="Q23" s="9"/>
      <c r="R23" s="19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3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19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9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9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9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9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8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8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8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8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8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8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8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8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8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8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8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8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8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8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8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8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8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8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8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8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18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18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18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18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18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18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18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18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18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18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18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18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18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18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18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18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8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18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18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18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18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18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18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18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18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18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18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18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18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18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18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18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18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18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18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18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8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8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18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18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8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18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18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18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18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18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18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18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18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18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18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18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18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18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18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18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18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18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18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18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8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18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18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18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18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18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18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18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18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18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8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8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8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8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8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18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18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18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18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18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18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18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18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18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18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18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18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18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18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18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18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18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18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18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18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18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18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18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18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8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8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18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18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18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18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18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18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18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18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18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18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18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18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18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18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18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18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18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18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18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18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18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18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18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18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18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18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18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18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18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18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18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18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18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18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18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18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18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18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18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18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18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18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18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18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18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18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18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18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18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18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18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18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18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18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18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18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18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18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18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18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18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18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18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18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18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18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18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18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18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18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18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18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18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18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18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18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18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18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18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18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18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18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18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18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18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18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18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18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18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18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18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18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18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18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18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18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18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18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18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18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18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18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18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18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18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18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18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18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18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18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18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18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18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18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18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18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18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18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18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18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18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18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18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18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18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18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18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18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18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18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18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18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18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18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18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18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18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18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18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18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18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18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18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18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18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18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18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18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18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18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18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18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18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18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18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18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18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18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18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18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18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18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18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18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18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18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18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18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18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18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18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18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18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18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18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18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18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18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18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18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18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18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18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18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18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18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18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18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18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18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18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18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18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18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18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18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18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18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18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18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18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18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18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18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18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18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18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18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18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18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18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18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18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18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18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18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18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18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18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18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18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18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18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18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18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18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18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18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18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18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18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18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18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18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18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18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18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18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18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18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18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18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18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18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18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18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18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18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18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18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18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18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18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18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18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18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18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18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18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18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18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18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18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18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18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18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18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18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18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18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18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18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18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18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18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18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18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18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18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18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18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18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18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18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18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18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18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18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18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18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18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18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18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18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18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18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18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18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18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18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18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18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18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18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18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18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18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18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18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18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18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18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18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18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18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18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18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18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18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18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18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18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18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18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18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18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18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18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18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18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18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18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18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18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18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18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18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18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18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18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18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18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18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18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18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18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18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18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18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18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18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18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18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18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18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18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18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18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18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18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18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18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18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18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18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18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18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18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18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18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18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18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18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18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18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18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18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18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18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18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18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18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18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18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18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18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18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18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18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18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18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18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18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18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18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18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18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18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18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18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18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18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18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18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18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18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18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18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18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18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18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18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18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18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18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18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18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18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18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18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18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18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18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18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18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18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18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18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18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18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18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18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18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18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18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18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18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18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18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18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18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18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18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18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18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18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18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18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18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18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18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18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18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18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18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18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18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18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18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18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18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18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18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18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18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18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18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18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18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18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18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18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18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18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18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18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18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18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18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18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18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18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18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18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18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18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18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18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18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18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18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18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18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18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18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18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18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18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18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18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18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18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18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18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18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18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18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18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18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18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18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18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18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18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18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18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18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18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18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18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18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18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18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18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18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18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18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18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18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18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18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18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18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18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18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18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18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18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18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18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18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18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18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18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18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18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18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18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18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18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18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18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18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18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18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18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18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18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18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18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18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18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18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18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18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18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18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18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18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18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18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18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18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18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18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18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18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18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18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18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18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18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18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18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18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18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18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18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18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18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18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18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18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18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18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18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18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18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18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18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18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18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18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18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18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18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18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18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18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18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18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18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18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18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18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18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18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18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18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18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18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18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18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18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18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18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18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18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18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18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18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18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18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18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18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18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18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18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18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18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18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18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18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18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18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18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18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18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18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18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18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18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18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18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18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18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18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18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18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18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18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18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18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18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18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18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18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18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18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18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18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18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18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18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18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18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18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18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18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18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18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18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18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18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18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18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18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18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18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18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18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18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18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18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18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18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18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18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18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18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18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18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18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18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18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18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18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18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18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18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18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18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18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18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18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18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18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18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18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18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18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18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18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18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18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18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18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18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18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18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18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18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18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18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18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18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18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18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18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18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18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18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18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18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18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18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18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18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18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18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18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18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18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18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18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18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18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18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18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18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18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18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18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18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18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18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18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18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18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18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18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18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18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18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18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18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18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18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18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18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18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18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18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18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18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18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18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18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18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18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18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18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18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18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18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18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18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18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18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18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18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18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18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18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18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18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18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18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18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18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18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18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18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18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18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18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18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18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18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18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18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18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18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18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18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18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18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18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18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18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18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18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18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18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18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18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18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18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18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18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18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18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18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18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18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18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18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18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18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18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18"/>
      <c r="S1000" s="9"/>
      <c r="T1000" s="9"/>
      <c r="U1000" s="9"/>
      <c r="V1000" s="9"/>
      <c r="W1000" s="9"/>
      <c r="X1000" s="9"/>
      <c r="Y1000" s="9"/>
      <c r="Z1000" s="9"/>
    </row>
  </sheetData>
  <mergeCells count="11">
    <mergeCell ref="P2:Q2"/>
    <mergeCell ref="P3:Q3"/>
    <mergeCell ref="P4:P8"/>
    <mergeCell ref="P9:P13"/>
    <mergeCell ref="B1:B2"/>
    <mergeCell ref="C1:D1"/>
    <mergeCell ref="E1:H1"/>
    <mergeCell ref="I1:I2"/>
    <mergeCell ref="J1:J2"/>
    <mergeCell ref="K1:N1"/>
    <mergeCell ref="P1:R1"/>
  </mergeCells>
  <hyperlinks>
    <hyperlink ref="A1" location="INDEX!A1" display="INDEX" xr:uid="{00000000-0004-0000-0C00-000000000000}"/>
  </hyperlink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Z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8" customWidth="1"/>
    <col min="16" max="16" width="8.69921875" customWidth="1"/>
    <col min="17" max="17" width="15.59765625" customWidth="1"/>
    <col min="18" max="18" width="9.19921875" customWidth="1"/>
    <col min="19" max="26" width="8" customWidth="1"/>
  </cols>
  <sheetData>
    <row r="1" spans="1:26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8">
        <v>2.3483000000000001</v>
      </c>
      <c r="P1" s="50" t="s">
        <v>58</v>
      </c>
      <c r="Q1" s="49"/>
      <c r="R1" s="40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O2" s="9"/>
      <c r="P2" s="39" t="s">
        <v>64</v>
      </c>
      <c r="Q2" s="40"/>
      <c r="R2" s="12">
        <f>(COUNTA(A3:A29))</f>
        <v>22</v>
      </c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3">
      <c r="A3" s="13" t="s">
        <v>21</v>
      </c>
      <c r="B3" s="13" t="s">
        <v>312</v>
      </c>
      <c r="C3" s="14">
        <v>561795</v>
      </c>
      <c r="D3" s="14">
        <v>13366889253</v>
      </c>
      <c r="E3" s="15">
        <v>14385.595021315599</v>
      </c>
      <c r="F3" s="14">
        <v>11404</v>
      </c>
      <c r="G3" s="14">
        <v>22754</v>
      </c>
      <c r="H3" s="14">
        <v>8081755355</v>
      </c>
      <c r="I3" s="15">
        <v>0.89208102637499398</v>
      </c>
      <c r="J3" s="15">
        <v>0.690197220266769</v>
      </c>
      <c r="K3" s="15">
        <v>12833.1163716302</v>
      </c>
      <c r="L3" s="14">
        <v>10742</v>
      </c>
      <c r="M3" s="14">
        <v>19880</v>
      </c>
      <c r="N3" s="14">
        <v>7209580612</v>
      </c>
      <c r="O3" s="9"/>
      <c r="P3" s="39" t="s">
        <v>66</v>
      </c>
      <c r="Q3" s="40"/>
      <c r="R3" s="16"/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3">
      <c r="A4" s="13" t="s">
        <v>21</v>
      </c>
      <c r="B4" s="13" t="s">
        <v>313</v>
      </c>
      <c r="C4" s="14">
        <v>585317</v>
      </c>
      <c r="D4" s="14">
        <v>14185142380</v>
      </c>
      <c r="E4" s="15">
        <v>13641.401488424201</v>
      </c>
      <c r="F4" s="14">
        <v>10604</v>
      </c>
      <c r="G4" s="14">
        <v>21866</v>
      </c>
      <c r="H4" s="14">
        <v>7984544195</v>
      </c>
      <c r="I4" s="15">
        <v>0.89844482074408505</v>
      </c>
      <c r="J4" s="15">
        <v>0.70392396446928795</v>
      </c>
      <c r="K4" s="15">
        <v>12256.046514965399</v>
      </c>
      <c r="L4" s="14">
        <v>9980</v>
      </c>
      <c r="M4" s="14">
        <v>19365</v>
      </c>
      <c r="N4" s="14">
        <v>7173672378</v>
      </c>
      <c r="O4" s="9"/>
      <c r="P4" s="41" t="s">
        <v>68</v>
      </c>
      <c r="Q4" s="17" t="s">
        <v>69</v>
      </c>
      <c r="R4" s="16">
        <f>AVERAGE(E3:E27)</f>
        <v>14302.217965736891</v>
      </c>
      <c r="S4" s="9"/>
      <c r="T4" s="9"/>
      <c r="U4" s="9"/>
      <c r="V4" s="9"/>
      <c r="W4" s="9"/>
      <c r="X4" s="9"/>
      <c r="Y4" s="9"/>
      <c r="Z4" s="9"/>
    </row>
    <row r="5" spans="1:26" ht="14.25" customHeight="1" x14ac:dyDescent="0.3">
      <c r="A5" s="13" t="s">
        <v>21</v>
      </c>
      <c r="B5" s="13" t="s">
        <v>314</v>
      </c>
      <c r="C5" s="14">
        <v>538112</v>
      </c>
      <c r="D5" s="14">
        <v>12768928528</v>
      </c>
      <c r="E5" s="15">
        <v>15015.0312908837</v>
      </c>
      <c r="F5" s="14">
        <v>12454</v>
      </c>
      <c r="G5" s="14">
        <v>23098</v>
      </c>
      <c r="H5" s="14">
        <v>8079768518</v>
      </c>
      <c r="I5" s="15">
        <v>0.90748391438013198</v>
      </c>
      <c r="J5" s="15">
        <v>0.67412560430047697</v>
      </c>
      <c r="K5" s="15">
        <v>13625.8993703913</v>
      </c>
      <c r="L5" s="14">
        <v>11887</v>
      </c>
      <c r="M5" s="14">
        <v>20455</v>
      </c>
      <c r="N5" s="14">
        <v>7332259962</v>
      </c>
      <c r="O5" s="9"/>
      <c r="P5" s="42"/>
      <c r="Q5" s="17" t="s">
        <v>71</v>
      </c>
      <c r="R5" s="16">
        <f>AVERAGE(G3:G28)</f>
        <v>22424.409090909092</v>
      </c>
      <c r="S5" s="9"/>
      <c r="T5" s="9"/>
      <c r="U5" s="9"/>
      <c r="V5" s="9"/>
      <c r="W5" s="9"/>
      <c r="X5" s="9"/>
      <c r="Y5" s="9"/>
      <c r="Z5" s="9"/>
    </row>
    <row r="6" spans="1:26" ht="14.25" customHeight="1" x14ac:dyDescent="0.3">
      <c r="A6" s="13" t="s">
        <v>21</v>
      </c>
      <c r="B6" s="13" t="s">
        <v>315</v>
      </c>
      <c r="C6" s="14">
        <v>538744</v>
      </c>
      <c r="D6" s="14">
        <v>12290176910</v>
      </c>
      <c r="E6" s="15">
        <v>14550.6841783853</v>
      </c>
      <c r="F6" s="14">
        <v>11961</v>
      </c>
      <c r="G6" s="14">
        <v>22288</v>
      </c>
      <c r="H6" s="14">
        <v>7839093797</v>
      </c>
      <c r="I6" s="15">
        <v>0.89841179329876597</v>
      </c>
      <c r="J6" s="15">
        <v>0.699782951214031</v>
      </c>
      <c r="K6" s="15">
        <v>13072.506266427101</v>
      </c>
      <c r="L6" s="14">
        <v>11308.5</v>
      </c>
      <c r="M6" s="14">
        <v>19677</v>
      </c>
      <c r="N6" s="14">
        <v>7042734316</v>
      </c>
      <c r="O6" s="9"/>
      <c r="P6" s="42"/>
      <c r="Q6" s="17" t="s">
        <v>73</v>
      </c>
      <c r="R6" s="16">
        <f>(SUM(H3:H28)/1000000000)</f>
        <v>165.752826502</v>
      </c>
      <c r="S6" s="9"/>
      <c r="T6" s="9"/>
      <c r="U6" s="9"/>
      <c r="V6" s="9"/>
      <c r="W6" s="9"/>
      <c r="X6" s="9"/>
      <c r="Y6" s="9"/>
      <c r="Z6" s="9"/>
    </row>
    <row r="7" spans="1:26" ht="14.25" customHeight="1" x14ac:dyDescent="0.3">
      <c r="A7" s="13" t="s">
        <v>21</v>
      </c>
      <c r="B7" s="13" t="s">
        <v>316</v>
      </c>
      <c r="C7" s="14">
        <v>564855</v>
      </c>
      <c r="D7" s="14">
        <v>13121225782</v>
      </c>
      <c r="E7" s="15">
        <v>15154.9161129847</v>
      </c>
      <c r="F7" s="14">
        <v>12575</v>
      </c>
      <c r="G7" s="14">
        <v>23178</v>
      </c>
      <c r="H7" s="14">
        <v>8560330141</v>
      </c>
      <c r="I7" s="15">
        <v>0.89417742597785199</v>
      </c>
      <c r="J7" s="15">
        <v>0.702554222501934</v>
      </c>
      <c r="K7" s="15">
        <v>13551.183880819</v>
      </c>
      <c r="L7" s="14">
        <v>11881</v>
      </c>
      <c r="M7" s="14">
        <v>20281</v>
      </c>
      <c r="N7" s="14">
        <v>7654453971</v>
      </c>
      <c r="O7" s="9"/>
      <c r="P7" s="42"/>
      <c r="Q7" s="17" t="s">
        <v>75</v>
      </c>
      <c r="R7" s="16">
        <f>(AVERAGE(H3:H28)/1000000000)</f>
        <v>7.534219386454545</v>
      </c>
      <c r="S7" s="9"/>
      <c r="T7" s="9"/>
      <c r="U7" s="9"/>
      <c r="V7" s="9"/>
      <c r="W7" s="9"/>
      <c r="X7" s="9"/>
      <c r="Y7" s="9"/>
      <c r="Z7" s="9"/>
    </row>
    <row r="8" spans="1:26" ht="14.25" customHeight="1" x14ac:dyDescent="0.3">
      <c r="A8" s="13" t="s">
        <v>21</v>
      </c>
      <c r="B8" s="13" t="s">
        <v>317</v>
      </c>
      <c r="C8" s="14">
        <v>438631</v>
      </c>
      <c r="D8" s="14">
        <v>9281127569</v>
      </c>
      <c r="E8" s="15">
        <v>14041.7343211036</v>
      </c>
      <c r="F8" s="14">
        <v>11689</v>
      </c>
      <c r="G8" s="14">
        <v>21429</v>
      </c>
      <c r="H8" s="14">
        <v>6159139967</v>
      </c>
      <c r="I8" s="15">
        <v>0.91998219968362704</v>
      </c>
      <c r="J8" s="15">
        <v>0.59353383417950401</v>
      </c>
      <c r="K8" s="15">
        <v>12918.145628102</v>
      </c>
      <c r="L8" s="14">
        <v>11166</v>
      </c>
      <c r="M8" s="14">
        <v>19429</v>
      </c>
      <c r="N8" s="14">
        <v>5666299135</v>
      </c>
      <c r="O8" s="9"/>
      <c r="P8" s="43"/>
      <c r="Q8" s="17" t="s">
        <v>77</v>
      </c>
      <c r="R8" s="16">
        <f>(SUM(H3:H29)/(O1*1000000000))</f>
        <v>70.584178555550821</v>
      </c>
      <c r="S8" s="9"/>
      <c r="T8" s="9"/>
      <c r="U8" s="9"/>
      <c r="V8" s="9"/>
      <c r="W8" s="9"/>
      <c r="X8" s="9"/>
      <c r="Y8" s="9"/>
      <c r="Z8" s="9"/>
    </row>
    <row r="9" spans="1:26" ht="14.25" customHeight="1" x14ac:dyDescent="0.3">
      <c r="A9" s="13" t="s">
        <v>21</v>
      </c>
      <c r="B9" s="13" t="s">
        <v>318</v>
      </c>
      <c r="C9" s="14">
        <v>543799</v>
      </c>
      <c r="D9" s="14">
        <v>12871330722</v>
      </c>
      <c r="E9" s="15">
        <v>14783.3580367011</v>
      </c>
      <c r="F9" s="14">
        <v>12048</v>
      </c>
      <c r="G9" s="14">
        <v>22954</v>
      </c>
      <c r="H9" s="14">
        <v>8039175317</v>
      </c>
      <c r="I9" s="15">
        <v>0.88316500586648405</v>
      </c>
      <c r="J9" s="15">
        <v>0.68890428798735204</v>
      </c>
      <c r="K9" s="15">
        <v>13056.1444872094</v>
      </c>
      <c r="L9" s="14">
        <v>11248</v>
      </c>
      <c r="M9" s="14">
        <v>19927</v>
      </c>
      <c r="N9" s="14">
        <v>7099918316</v>
      </c>
      <c r="O9" s="9"/>
      <c r="P9" s="41" t="s">
        <v>79</v>
      </c>
      <c r="Q9" s="17" t="s">
        <v>69</v>
      </c>
      <c r="R9" s="16">
        <f>AVERAGE(K3:K28)</f>
        <v>12870.391022693297</v>
      </c>
      <c r="S9" s="9"/>
      <c r="T9" s="9"/>
      <c r="U9" s="9"/>
      <c r="V9" s="9"/>
      <c r="W9" s="9"/>
      <c r="X9" s="9"/>
      <c r="Y9" s="9"/>
      <c r="Z9" s="9"/>
    </row>
    <row r="10" spans="1:26" ht="14.25" customHeight="1" x14ac:dyDescent="0.3">
      <c r="A10" s="13" t="s">
        <v>21</v>
      </c>
      <c r="B10" s="13" t="s">
        <v>319</v>
      </c>
      <c r="C10" s="14">
        <v>505999</v>
      </c>
      <c r="D10" s="14">
        <v>11100853504</v>
      </c>
      <c r="E10" s="15">
        <v>14417.714564653301</v>
      </c>
      <c r="F10" s="14">
        <v>11953</v>
      </c>
      <c r="G10" s="14">
        <v>22179</v>
      </c>
      <c r="H10" s="14">
        <v>7295349152</v>
      </c>
      <c r="I10" s="15">
        <v>0.904088757313531</v>
      </c>
      <c r="J10" s="15">
        <v>0.68050863413846896</v>
      </c>
      <c r="K10" s="15">
        <v>13034.8936440586</v>
      </c>
      <c r="L10" s="14">
        <v>11349</v>
      </c>
      <c r="M10" s="14">
        <v>19667</v>
      </c>
      <c r="N10" s="14">
        <v>6595643149</v>
      </c>
      <c r="O10" s="9"/>
      <c r="P10" s="42"/>
      <c r="Q10" s="17" t="s">
        <v>71</v>
      </c>
      <c r="R10" s="16">
        <f>AVERAGE(M3:M26)</f>
        <v>19749.31818181818</v>
      </c>
      <c r="S10" s="9"/>
      <c r="T10" s="9"/>
      <c r="U10" s="9"/>
      <c r="V10" s="9"/>
      <c r="W10" s="9"/>
      <c r="X10" s="9"/>
      <c r="Y10" s="9"/>
      <c r="Z10" s="9"/>
    </row>
    <row r="11" spans="1:26" ht="14.25" customHeight="1" x14ac:dyDescent="0.3">
      <c r="A11" s="13" t="s">
        <v>21</v>
      </c>
      <c r="B11" s="13" t="s">
        <v>320</v>
      </c>
      <c r="C11" s="14">
        <v>546238</v>
      </c>
      <c r="D11" s="14">
        <v>12846490929</v>
      </c>
      <c r="E11" s="15">
        <v>14490.132769964701</v>
      </c>
      <c r="F11" s="14">
        <v>12039</v>
      </c>
      <c r="G11" s="14">
        <v>22223</v>
      </c>
      <c r="H11" s="14">
        <v>7915061144</v>
      </c>
      <c r="I11" s="15">
        <v>0.90620434049801701</v>
      </c>
      <c r="J11" s="15">
        <v>0.71925945921034395</v>
      </c>
      <c r="K11" s="15">
        <v>13131.0212105346</v>
      </c>
      <c r="L11" s="14">
        <v>11422</v>
      </c>
      <c r="M11" s="14">
        <v>19730</v>
      </c>
      <c r="N11" s="14">
        <v>7172662764</v>
      </c>
      <c r="O11" s="9"/>
      <c r="P11" s="42"/>
      <c r="Q11" s="17" t="s">
        <v>73</v>
      </c>
      <c r="R11" s="16">
        <f>(SUM(N3:N29)/1000000000)</f>
        <v>149.12178266000001</v>
      </c>
      <c r="S11" s="9"/>
      <c r="T11" s="9"/>
      <c r="U11" s="9"/>
      <c r="V11" s="9"/>
      <c r="W11" s="9"/>
      <c r="X11" s="9"/>
      <c r="Y11" s="9"/>
      <c r="Z11" s="9"/>
    </row>
    <row r="12" spans="1:26" ht="14.25" customHeight="1" x14ac:dyDescent="0.3">
      <c r="A12" s="13" t="s">
        <v>21</v>
      </c>
      <c r="B12" s="13" t="s">
        <v>321</v>
      </c>
      <c r="C12" s="14">
        <v>404703</v>
      </c>
      <c r="D12" s="14">
        <v>7706762978</v>
      </c>
      <c r="E12" s="15">
        <v>13196.9132376088</v>
      </c>
      <c r="F12" s="14">
        <v>10632</v>
      </c>
      <c r="G12" s="14">
        <v>20595</v>
      </c>
      <c r="H12" s="14">
        <v>5340830378</v>
      </c>
      <c r="I12" s="15">
        <v>0.92033429824833102</v>
      </c>
      <c r="J12" s="15">
        <v>0.62567231834070502</v>
      </c>
      <c r="K12" s="15">
        <v>12145.571883578799</v>
      </c>
      <c r="L12" s="14">
        <v>10184</v>
      </c>
      <c r="M12" s="14">
        <v>18745</v>
      </c>
      <c r="N12" s="14">
        <v>4915349378</v>
      </c>
      <c r="O12" s="9"/>
      <c r="P12" s="42"/>
      <c r="Q12" s="17" t="s">
        <v>75</v>
      </c>
      <c r="R12" s="16">
        <f>(AVERAGE(N3:N28)/1000000000)</f>
        <v>6.7782628481818179</v>
      </c>
      <c r="S12" s="9"/>
      <c r="T12" s="9"/>
      <c r="U12" s="9"/>
      <c r="V12" s="9"/>
      <c r="W12" s="9"/>
      <c r="X12" s="9"/>
      <c r="Y12" s="9"/>
      <c r="Z12" s="9"/>
    </row>
    <row r="13" spans="1:26" ht="14.25" customHeight="1" x14ac:dyDescent="0.3">
      <c r="A13" s="13" t="s">
        <v>21</v>
      </c>
      <c r="B13" s="13" t="s">
        <v>322</v>
      </c>
      <c r="C13" s="14">
        <v>460185</v>
      </c>
      <c r="D13" s="14">
        <v>10413983343</v>
      </c>
      <c r="E13" s="15">
        <v>14942.9059639058</v>
      </c>
      <c r="F13" s="14">
        <v>12286</v>
      </c>
      <c r="G13" s="14">
        <v>23037</v>
      </c>
      <c r="H13" s="14">
        <v>6876501181</v>
      </c>
      <c r="I13" s="15">
        <v>0.88570935795495498</v>
      </c>
      <c r="J13" s="15">
        <v>0.66871511545956397</v>
      </c>
      <c r="K13" s="15">
        <v>13235.0716472723</v>
      </c>
      <c r="L13" s="14">
        <v>11493</v>
      </c>
      <c r="M13" s="14">
        <v>20054</v>
      </c>
      <c r="N13" s="14">
        <v>6090581446</v>
      </c>
      <c r="O13" s="9"/>
      <c r="P13" s="43"/>
      <c r="Q13" s="17" t="s">
        <v>77</v>
      </c>
      <c r="R13" s="16">
        <f>(SUM(N3:N28)/(O1*1000000000))</f>
        <v>63.502015355789297</v>
      </c>
      <c r="S13" s="9"/>
      <c r="T13" s="9"/>
      <c r="U13" s="9"/>
      <c r="V13" s="9"/>
      <c r="W13" s="9"/>
      <c r="X13" s="9"/>
      <c r="Y13" s="9"/>
      <c r="Z13" s="9"/>
    </row>
    <row r="14" spans="1:26" ht="14.25" customHeight="1" x14ac:dyDescent="0.3">
      <c r="A14" s="13" t="s">
        <v>21</v>
      </c>
      <c r="B14" s="13" t="s">
        <v>323</v>
      </c>
      <c r="C14" s="14">
        <v>505061</v>
      </c>
      <c r="D14" s="14">
        <v>12402700311</v>
      </c>
      <c r="E14" s="15">
        <v>13946.339366927999</v>
      </c>
      <c r="F14" s="14">
        <v>10848</v>
      </c>
      <c r="G14" s="14">
        <v>22710</v>
      </c>
      <c r="H14" s="14">
        <v>7043752107</v>
      </c>
      <c r="I14" s="15">
        <v>0.90223244578473605</v>
      </c>
      <c r="J14" s="15">
        <v>0.61498232595971303</v>
      </c>
      <c r="K14" s="15">
        <v>12582.839876767401</v>
      </c>
      <c r="L14" s="14">
        <v>10305</v>
      </c>
      <c r="M14" s="14">
        <v>19959</v>
      </c>
      <c r="N14" s="14">
        <v>6355101691</v>
      </c>
      <c r="O14" s="9"/>
      <c r="P14" s="9"/>
      <c r="Q14" s="9"/>
      <c r="R14" s="18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3">
      <c r="A15" s="13" t="s">
        <v>21</v>
      </c>
      <c r="B15" s="13" t="s">
        <v>324</v>
      </c>
      <c r="C15" s="14">
        <v>636576</v>
      </c>
      <c r="D15" s="14">
        <v>18627937831</v>
      </c>
      <c r="E15" s="15">
        <v>13492.574556690801</v>
      </c>
      <c r="F15" s="14">
        <v>10188</v>
      </c>
      <c r="G15" s="14">
        <v>22377</v>
      </c>
      <c r="H15" s="14">
        <v>8589049141</v>
      </c>
      <c r="I15" s="15">
        <v>0.89663171074876002</v>
      </c>
      <c r="J15" s="15">
        <v>0.70443024317370695</v>
      </c>
      <c r="K15" s="15">
        <v>12097.870207170899</v>
      </c>
      <c r="L15" s="14">
        <v>9643</v>
      </c>
      <c r="M15" s="14">
        <v>19499</v>
      </c>
      <c r="N15" s="14">
        <v>7701213825</v>
      </c>
      <c r="O15" s="9"/>
      <c r="P15" s="9"/>
      <c r="Q15" s="9"/>
      <c r="R15" s="18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3">
      <c r="A16" s="13" t="s">
        <v>21</v>
      </c>
      <c r="B16" s="13" t="s">
        <v>325</v>
      </c>
      <c r="C16" s="14">
        <v>579601</v>
      </c>
      <c r="D16" s="14">
        <v>16770120121</v>
      </c>
      <c r="E16" s="15">
        <v>13657.3131706122</v>
      </c>
      <c r="F16" s="14">
        <v>10316</v>
      </c>
      <c r="G16" s="14">
        <v>22524</v>
      </c>
      <c r="H16" s="14">
        <v>7915792371</v>
      </c>
      <c r="I16" s="15">
        <v>0.89950034441094096</v>
      </c>
      <c r="J16" s="15">
        <v>0.703535026783081</v>
      </c>
      <c r="K16" s="15">
        <v>12284.757900693799</v>
      </c>
      <c r="L16" s="14">
        <v>9831</v>
      </c>
      <c r="M16" s="14">
        <v>19666</v>
      </c>
      <c r="N16" s="14">
        <v>7120257964</v>
      </c>
      <c r="O16" s="9"/>
      <c r="P16" s="9"/>
      <c r="Q16" s="9"/>
      <c r="R16" s="18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3">
      <c r="A17" s="13" t="s">
        <v>21</v>
      </c>
      <c r="B17" s="13" t="s">
        <v>326</v>
      </c>
      <c r="C17" s="14">
        <v>537671</v>
      </c>
      <c r="D17" s="14">
        <v>13509569176</v>
      </c>
      <c r="E17" s="15">
        <v>15176.7117661172</v>
      </c>
      <c r="F17" s="14">
        <v>12397</v>
      </c>
      <c r="G17" s="14">
        <v>23622</v>
      </c>
      <c r="H17" s="14">
        <v>8160077792</v>
      </c>
      <c r="I17" s="15">
        <v>0.88979775647707404</v>
      </c>
      <c r="J17" s="15">
        <v>0.66780892952292004</v>
      </c>
      <c r="K17" s="15">
        <v>13504.2040801903</v>
      </c>
      <c r="L17" s="14">
        <v>11758</v>
      </c>
      <c r="M17" s="14">
        <v>20355</v>
      </c>
      <c r="N17" s="14">
        <v>7260818912</v>
      </c>
      <c r="O17" s="9"/>
      <c r="P17" s="9"/>
      <c r="Q17" s="9"/>
      <c r="R17" s="18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3">
      <c r="A18" s="13" t="s">
        <v>21</v>
      </c>
      <c r="B18" s="13" t="s">
        <v>327</v>
      </c>
      <c r="C18" s="14">
        <v>584101</v>
      </c>
      <c r="D18" s="14">
        <v>14807394445</v>
      </c>
      <c r="E18" s="15">
        <v>14460.4583077242</v>
      </c>
      <c r="F18" s="14">
        <v>11549</v>
      </c>
      <c r="G18" s="14">
        <v>22702</v>
      </c>
      <c r="H18" s="14">
        <v>8446368158</v>
      </c>
      <c r="I18" s="15">
        <v>0.89720406845187906</v>
      </c>
      <c r="J18" s="15">
        <v>0.68548329364711502</v>
      </c>
      <c r="K18" s="15">
        <v>12973.982025368899</v>
      </c>
      <c r="L18" s="14">
        <v>11002</v>
      </c>
      <c r="M18" s="14">
        <v>19797</v>
      </c>
      <c r="N18" s="14">
        <v>7578115875</v>
      </c>
      <c r="O18" s="9"/>
      <c r="P18" s="9"/>
      <c r="Q18" s="9"/>
      <c r="R18" s="18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3">
      <c r="A19" s="13" t="s">
        <v>21</v>
      </c>
      <c r="B19" s="13" t="s">
        <v>328</v>
      </c>
      <c r="C19" s="14">
        <v>578744</v>
      </c>
      <c r="D19" s="14">
        <v>14683560753</v>
      </c>
      <c r="E19" s="15">
        <v>14377.5467857982</v>
      </c>
      <c r="F19" s="14">
        <v>11597.5</v>
      </c>
      <c r="G19" s="14">
        <v>22595</v>
      </c>
      <c r="H19" s="14">
        <v>8320918937</v>
      </c>
      <c r="I19" s="15">
        <v>0.90699023547043101</v>
      </c>
      <c r="J19" s="15">
        <v>0.70909128779664199</v>
      </c>
      <c r="K19" s="15">
        <v>13040.294544738301</v>
      </c>
      <c r="L19" s="14">
        <v>11057</v>
      </c>
      <c r="M19" s="14">
        <v>19926</v>
      </c>
      <c r="N19" s="14">
        <v>7546992226</v>
      </c>
      <c r="O19" s="9"/>
      <c r="P19" s="9"/>
      <c r="Q19" s="30"/>
      <c r="R19" s="18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3">
      <c r="A20" s="13" t="s">
        <v>21</v>
      </c>
      <c r="B20" s="13" t="s">
        <v>329</v>
      </c>
      <c r="C20" s="14">
        <v>522332</v>
      </c>
      <c r="D20" s="14">
        <v>12145052425</v>
      </c>
      <c r="E20" s="15">
        <v>13780.4579692609</v>
      </c>
      <c r="F20" s="14">
        <v>11078</v>
      </c>
      <c r="G20" s="14">
        <v>21679</v>
      </c>
      <c r="H20" s="14">
        <v>7197974172</v>
      </c>
      <c r="I20" s="15">
        <v>0.913335711952594</v>
      </c>
      <c r="J20" s="15">
        <v>0.65475896493499797</v>
      </c>
      <c r="K20" s="15">
        <v>12586.1843903877</v>
      </c>
      <c r="L20" s="14">
        <v>10569.5</v>
      </c>
      <c r="M20" s="14">
        <v>19401</v>
      </c>
      <c r="N20" s="14">
        <v>6574166865</v>
      </c>
      <c r="O20" s="9"/>
      <c r="P20" s="9"/>
      <c r="Q20" s="30"/>
      <c r="R20" s="18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3">
      <c r="A21" s="13" t="s">
        <v>21</v>
      </c>
      <c r="B21" s="13" t="s">
        <v>330</v>
      </c>
      <c r="C21" s="14">
        <v>582721</v>
      </c>
      <c r="D21" s="14">
        <v>14999763517</v>
      </c>
      <c r="E21" s="15">
        <v>14628.744992886801</v>
      </c>
      <c r="F21" s="14">
        <v>11690</v>
      </c>
      <c r="G21" s="14">
        <v>22996</v>
      </c>
      <c r="H21" s="14">
        <v>8524476911</v>
      </c>
      <c r="I21" s="15">
        <v>0.88881344369917303</v>
      </c>
      <c r="J21" s="15">
        <v>0.69809519245744101</v>
      </c>
      <c r="K21" s="15">
        <v>13002.225214124799</v>
      </c>
      <c r="L21" s="14">
        <v>10999</v>
      </c>
      <c r="M21" s="14">
        <v>19894</v>
      </c>
      <c r="N21" s="14">
        <v>7576669679</v>
      </c>
      <c r="O21" s="9"/>
      <c r="P21" s="9"/>
      <c r="Q21" s="9"/>
      <c r="R21" s="18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3">
      <c r="A22" s="13" t="s">
        <v>21</v>
      </c>
      <c r="B22" s="13" t="s">
        <v>331</v>
      </c>
      <c r="C22" s="14">
        <v>532743</v>
      </c>
      <c r="D22" s="14">
        <v>12098264365</v>
      </c>
      <c r="E22" s="15">
        <v>13873.475634593</v>
      </c>
      <c r="F22" s="14">
        <v>11183</v>
      </c>
      <c r="G22" s="14">
        <v>21767</v>
      </c>
      <c r="H22" s="14">
        <v>7390997030</v>
      </c>
      <c r="I22" s="15">
        <v>0.90914602031709901</v>
      </c>
      <c r="J22" s="15">
        <v>0.59980409707327798</v>
      </c>
      <c r="K22" s="15">
        <v>12613.0151611565</v>
      </c>
      <c r="L22" s="14">
        <v>10623</v>
      </c>
      <c r="M22" s="14">
        <v>19443</v>
      </c>
      <c r="N22" s="14">
        <v>6719495536</v>
      </c>
      <c r="O22" s="9"/>
      <c r="P22" s="9"/>
      <c r="Q22" s="9"/>
      <c r="R22" s="18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3">
      <c r="A23" s="13" t="s">
        <v>21</v>
      </c>
      <c r="B23" s="13" t="s">
        <v>332</v>
      </c>
      <c r="C23" s="14">
        <v>228978</v>
      </c>
      <c r="D23" s="14">
        <v>4572289026</v>
      </c>
      <c r="E23" s="15">
        <v>14420.489186734099</v>
      </c>
      <c r="F23" s="14">
        <v>11804.5</v>
      </c>
      <c r="G23" s="14">
        <v>22394</v>
      </c>
      <c r="H23" s="14">
        <v>3301974773</v>
      </c>
      <c r="I23" s="15">
        <v>0.89172623457835198</v>
      </c>
      <c r="J23" s="15">
        <v>0.34709834286303298</v>
      </c>
      <c r="K23" s="15">
        <v>12859.1285232642</v>
      </c>
      <c r="L23" s="14">
        <v>11068</v>
      </c>
      <c r="M23" s="14">
        <v>19721</v>
      </c>
      <c r="N23" s="14">
        <v>2944457531</v>
      </c>
      <c r="O23" s="9"/>
      <c r="P23" s="9"/>
      <c r="Q23" s="9"/>
      <c r="R23" s="18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3">
      <c r="A24" s="13" t="s">
        <v>21</v>
      </c>
      <c r="B24" s="13" t="s">
        <v>333</v>
      </c>
      <c r="C24" s="14">
        <v>611349</v>
      </c>
      <c r="D24" s="14">
        <v>15195075494</v>
      </c>
      <c r="E24" s="15">
        <v>14214.296522935299</v>
      </c>
      <c r="F24" s="14">
        <v>11382</v>
      </c>
      <c r="G24" s="14">
        <v>22370</v>
      </c>
      <c r="H24" s="14">
        <v>8689895965</v>
      </c>
      <c r="I24" s="15">
        <v>0.89659728498257096</v>
      </c>
      <c r="J24" s="15">
        <v>0.67780131912869701</v>
      </c>
      <c r="K24" s="15">
        <v>12744.499670400999</v>
      </c>
      <c r="L24" s="14">
        <v>10720</v>
      </c>
      <c r="M24" s="14">
        <v>19614</v>
      </c>
      <c r="N24" s="14">
        <v>7791337129</v>
      </c>
      <c r="O24" s="9"/>
      <c r="P24" s="9"/>
      <c r="Q24" s="30"/>
      <c r="R24" s="18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30"/>
      <c r="R25" s="18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8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8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8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8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3">
      <c r="A30" s="26" t="s">
        <v>0</v>
      </c>
      <c r="B30" s="26" t="s">
        <v>32</v>
      </c>
      <c r="C30" s="26" t="s">
        <v>33</v>
      </c>
      <c r="D30" s="26" t="s">
        <v>34</v>
      </c>
      <c r="E30" s="26" t="s">
        <v>35</v>
      </c>
      <c r="F30" s="26" t="s">
        <v>36</v>
      </c>
      <c r="G30" s="26" t="s">
        <v>37</v>
      </c>
      <c r="H30" s="26" t="s">
        <v>38</v>
      </c>
      <c r="I30" s="26" t="s">
        <v>39</v>
      </c>
      <c r="J30" s="26" t="s">
        <v>40</v>
      </c>
      <c r="K30" s="26" t="s">
        <v>41</v>
      </c>
      <c r="L30" s="26" t="s">
        <v>42</v>
      </c>
      <c r="M30" s="26" t="s">
        <v>38</v>
      </c>
      <c r="N30" s="26" t="s">
        <v>43</v>
      </c>
      <c r="O30" s="26" t="s">
        <v>44</v>
      </c>
      <c r="P30" s="9"/>
      <c r="Q30" s="9"/>
      <c r="R30" s="18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3">
      <c r="A31" s="9" t="str">
        <f>A3</f>
        <v>Ki3</v>
      </c>
      <c r="B31" s="27"/>
      <c r="C31" s="27">
        <f>COUNTA(B3:B29)</f>
        <v>22</v>
      </c>
      <c r="D31" s="28">
        <f t="shared" ref="D31:E31" si="0">SUM(C3:C29)</f>
        <v>11588255</v>
      </c>
      <c r="E31" s="28">
        <f t="shared" si="0"/>
        <v>279764639362</v>
      </c>
      <c r="F31" s="29">
        <f>AVERAGE(E3:E29)</f>
        <v>14302.217965736891</v>
      </c>
      <c r="G31" s="28">
        <f>MEDIAN(F3:F29)</f>
        <v>11643.25</v>
      </c>
      <c r="H31" s="29">
        <f>AVERAGE(G3:G29)</f>
        <v>22424.409090909092</v>
      </c>
      <c r="I31" s="28">
        <f>SUM(H3:H29)</f>
        <v>165752826502</v>
      </c>
      <c r="J31" s="29">
        <f>I31/(O1*1000000000)</f>
        <v>70.584178555550821</v>
      </c>
      <c r="K31" s="29">
        <f>AVERAGE(K3:K29)</f>
        <v>12870.391022693297</v>
      </c>
      <c r="L31" s="28">
        <f>MEDIAN(L3:L29)</f>
        <v>11029.5</v>
      </c>
      <c r="M31" s="29">
        <f>AVERAGE(M3:M29)</f>
        <v>19749.31818181818</v>
      </c>
      <c r="N31" s="28">
        <f>SUM(N3:N29)</f>
        <v>149121782660</v>
      </c>
      <c r="O31" s="29">
        <f>N31/(O1*1000000000)</f>
        <v>63.502015355789297</v>
      </c>
      <c r="P31" s="9"/>
      <c r="Q31" s="9"/>
      <c r="R31" s="18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8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8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8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8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8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8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8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8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8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8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8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8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8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8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8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8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8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18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18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18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18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18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18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18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18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18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18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18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18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18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18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18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18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8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18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18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18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18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18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18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18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18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18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18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18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18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18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18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18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18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18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18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18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8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8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18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18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8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18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18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18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18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18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18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18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18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18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18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18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18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18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18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18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18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18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18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18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8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18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18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18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18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18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18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18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18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18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8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8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8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8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8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18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18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18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18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18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18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18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18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18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18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18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18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18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18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18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18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18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18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18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18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18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18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18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18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8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8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18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18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18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18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18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18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18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18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18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18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18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18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18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18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18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18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18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18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18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18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18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18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18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18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18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18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18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18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18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18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18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18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18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18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18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18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18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18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18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18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18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18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18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18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18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18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18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18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18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18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18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18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18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18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18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18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18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18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18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18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18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18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18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18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18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18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18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18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18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18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18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18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18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18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18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18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18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18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18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18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18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18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18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18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18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18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18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18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18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18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18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18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18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18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18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18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18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18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18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18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18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18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18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18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18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18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18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18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18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18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18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18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18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18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18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18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18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18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18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18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18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18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18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18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18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18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18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18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18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18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18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18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18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18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18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18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18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18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18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18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18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18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18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18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18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18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18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18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18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18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18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18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18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18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18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18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18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18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18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18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18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18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18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18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18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18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18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18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18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18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18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18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18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18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18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18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18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18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18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18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18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18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18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18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18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18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18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18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18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18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18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18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18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18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18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18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18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18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18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18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18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18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18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18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18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18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18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18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18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18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18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18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18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18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18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18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18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18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18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18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18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18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18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18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18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18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18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18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18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18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18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18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18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18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18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18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18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18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18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18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18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18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18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18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18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18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18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18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18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18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18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18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18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18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18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18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18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18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18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18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18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18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18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18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18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18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18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18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18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18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18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18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18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18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18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18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18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18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18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18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18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18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18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18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18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18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18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18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18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18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18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18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18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18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18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18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18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18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18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18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18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18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18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18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18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18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18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18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18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18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18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18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18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18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18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18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18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18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18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18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18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18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18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18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18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18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18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18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18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18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18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18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18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18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18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18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18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18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18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18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18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18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18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18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18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18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18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18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18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18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18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18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18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18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18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18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18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18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18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18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18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18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18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18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18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18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18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18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18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18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18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18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18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18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18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18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18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18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18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18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18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18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18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18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18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18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18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18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18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18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18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18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18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18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18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18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18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18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18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18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18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18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18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18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18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18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18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18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18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18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18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18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18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18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18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18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18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18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18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18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18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18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18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18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18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18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18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18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18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18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18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18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18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18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18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18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18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18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18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18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18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18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18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18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18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18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18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18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18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18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18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18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18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18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18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18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18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18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18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18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18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18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18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18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18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18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18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18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18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18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18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18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18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18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18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18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18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18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18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18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18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18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18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18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18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18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18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18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18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18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18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18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18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18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18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18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18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18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18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18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18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18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18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18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18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18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18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18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18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18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18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18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18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18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18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18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18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18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18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18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18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18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18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18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18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18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18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18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18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18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18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18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18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18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18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18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18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18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18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18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18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18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18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18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18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18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18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18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18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18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18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18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18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18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18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18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18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18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18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18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18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18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18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18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18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18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18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18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18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18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18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18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18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18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18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18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18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18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18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18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18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18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18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18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18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18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18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18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18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18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18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18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18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18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18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18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18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18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18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18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18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18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18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18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18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18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18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18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18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18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18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18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18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18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18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18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18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18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18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18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18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18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18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18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18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18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18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18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18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18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18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18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18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18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18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18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18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18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18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18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18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18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18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18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18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18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18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18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18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18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18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18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18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18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18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18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18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18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18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18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18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18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18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18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18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18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18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18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18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18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18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18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18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18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18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18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18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18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18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18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18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18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18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18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18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18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18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18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18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18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18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18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18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18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18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18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18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18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18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18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18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18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18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18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18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18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18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18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18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18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18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18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18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18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18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18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18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18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18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18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18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18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18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18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18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18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18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18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18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18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18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18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18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18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18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18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18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18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18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18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18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18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18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18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18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18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18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18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18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18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18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18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18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18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18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18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18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18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18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18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18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18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18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18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18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18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18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18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18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18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18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18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18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18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18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18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18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18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18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18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18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18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18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18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18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18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18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18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18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18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18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18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18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18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18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18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18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18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18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18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18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18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18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18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18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18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18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18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18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18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18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18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18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18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18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18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18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18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18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18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18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18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18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18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18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18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18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18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18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18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18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18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18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18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18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18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18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18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18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18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18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18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18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18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18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18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18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18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18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18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18"/>
      <c r="S1000" s="9"/>
      <c r="T1000" s="9"/>
      <c r="U1000" s="9"/>
      <c r="V1000" s="9"/>
      <c r="W1000" s="9"/>
      <c r="X1000" s="9"/>
      <c r="Y1000" s="9"/>
      <c r="Z1000" s="9"/>
    </row>
  </sheetData>
  <mergeCells count="11">
    <mergeCell ref="P2:Q2"/>
    <mergeCell ref="P3:Q3"/>
    <mergeCell ref="P4:P8"/>
    <mergeCell ref="P9:P13"/>
    <mergeCell ref="B1:B2"/>
    <mergeCell ref="C1:D1"/>
    <mergeCell ref="E1:H1"/>
    <mergeCell ref="I1:I2"/>
    <mergeCell ref="J1:J2"/>
    <mergeCell ref="K1:N1"/>
    <mergeCell ref="P1:R1"/>
  </mergeCells>
  <hyperlinks>
    <hyperlink ref="A1" location="INDEX!A1" display="INDEX" xr:uid="{00000000-0004-0000-0D00-000000000000}"/>
  </hyperlinks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Z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8" customWidth="1"/>
    <col min="16" max="16" width="8.69921875" customWidth="1"/>
    <col min="17" max="17" width="15.59765625" customWidth="1"/>
    <col min="18" max="18" width="9.19921875" customWidth="1"/>
    <col min="19" max="26" width="8" customWidth="1"/>
  </cols>
  <sheetData>
    <row r="1" spans="1:26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8">
        <v>2.3460000000000001</v>
      </c>
      <c r="P1" s="50" t="s">
        <v>58</v>
      </c>
      <c r="Q1" s="49"/>
      <c r="R1" s="40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O2" s="9"/>
      <c r="P2" s="39" t="s">
        <v>64</v>
      </c>
      <c r="Q2" s="40"/>
      <c r="R2" s="12">
        <f>(COUNTA(A3:A29))</f>
        <v>20</v>
      </c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3">
      <c r="A3" s="13" t="s">
        <v>26</v>
      </c>
      <c r="B3" s="13" t="s">
        <v>334</v>
      </c>
      <c r="C3" s="14">
        <v>656447</v>
      </c>
      <c r="D3" s="14">
        <v>18573528107</v>
      </c>
      <c r="E3" s="15">
        <v>13222.636438281001</v>
      </c>
      <c r="F3" s="14">
        <v>10257</v>
      </c>
      <c r="G3" s="14">
        <v>21381</v>
      </c>
      <c r="H3" s="14">
        <v>8679960022</v>
      </c>
      <c r="I3" s="15">
        <v>0.94502719058720996</v>
      </c>
      <c r="J3" s="15">
        <v>0.75519736229045997</v>
      </c>
      <c r="K3" s="15">
        <v>12495.750965425001</v>
      </c>
      <c r="L3" s="14">
        <v>9933</v>
      </c>
      <c r="M3" s="14">
        <v>20012</v>
      </c>
      <c r="N3" s="14">
        <v>8202798234</v>
      </c>
      <c r="O3" s="9"/>
      <c r="P3" s="39" t="s">
        <v>66</v>
      </c>
      <c r="Q3" s="40"/>
      <c r="R3" s="16"/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3">
      <c r="A4" s="13" t="s">
        <v>26</v>
      </c>
      <c r="B4" s="13" t="s">
        <v>335</v>
      </c>
      <c r="C4" s="14">
        <v>697743</v>
      </c>
      <c r="D4" s="14">
        <v>19680794791</v>
      </c>
      <c r="E4" s="15">
        <v>12649.499923324</v>
      </c>
      <c r="F4" s="14">
        <v>9569</v>
      </c>
      <c r="G4" s="14">
        <v>20864</v>
      </c>
      <c r="H4" s="14">
        <v>8826100025</v>
      </c>
      <c r="I4" s="15">
        <v>0.94661730167736002</v>
      </c>
      <c r="J4" s="15">
        <v>0.76506152899807001</v>
      </c>
      <c r="K4" s="15">
        <v>11974.235484985</v>
      </c>
      <c r="L4" s="14">
        <v>9285</v>
      </c>
      <c r="M4" s="14">
        <v>19583</v>
      </c>
      <c r="N4" s="14">
        <v>8354938990</v>
      </c>
      <c r="O4" s="9"/>
      <c r="P4" s="41" t="s">
        <v>68</v>
      </c>
      <c r="Q4" s="17" t="s">
        <v>69</v>
      </c>
      <c r="R4" s="16">
        <f>AVERAGE(E3:E27)</f>
        <v>11983.234084507254</v>
      </c>
      <c r="S4" s="9"/>
      <c r="T4" s="9"/>
      <c r="U4" s="9"/>
      <c r="V4" s="9"/>
      <c r="W4" s="9"/>
      <c r="X4" s="9"/>
      <c r="Y4" s="9"/>
      <c r="Z4" s="9"/>
    </row>
    <row r="5" spans="1:26" ht="14.25" customHeight="1" x14ac:dyDescent="0.3">
      <c r="A5" s="13" t="s">
        <v>26</v>
      </c>
      <c r="B5" s="13" t="s">
        <v>336</v>
      </c>
      <c r="C5" s="14">
        <v>724135</v>
      </c>
      <c r="D5" s="14">
        <v>21021084677</v>
      </c>
      <c r="E5" s="15">
        <v>12924.06782437</v>
      </c>
      <c r="F5" s="14">
        <v>9911</v>
      </c>
      <c r="G5" s="14">
        <v>20994</v>
      </c>
      <c r="H5" s="14">
        <v>9358769854</v>
      </c>
      <c r="I5" s="15">
        <v>0.94478325730180002</v>
      </c>
      <c r="J5" s="15">
        <v>0.78827539210478004</v>
      </c>
      <c r="K5" s="15">
        <v>12210.442896697001</v>
      </c>
      <c r="L5" s="14">
        <v>9599</v>
      </c>
      <c r="M5" s="14">
        <v>19672</v>
      </c>
      <c r="N5" s="14">
        <v>8842009067</v>
      </c>
      <c r="O5" s="9"/>
      <c r="P5" s="42"/>
      <c r="Q5" s="17" t="s">
        <v>71</v>
      </c>
      <c r="R5" s="16">
        <f>AVERAGE(G3:G28)</f>
        <v>20001.2</v>
      </c>
      <c r="S5" s="9"/>
      <c r="T5" s="9"/>
      <c r="U5" s="9"/>
      <c r="V5" s="9"/>
      <c r="W5" s="9"/>
      <c r="X5" s="9"/>
      <c r="Y5" s="9"/>
      <c r="Z5" s="9"/>
    </row>
    <row r="6" spans="1:26" ht="14.25" customHeight="1" x14ac:dyDescent="0.3">
      <c r="A6" s="13" t="s">
        <v>26</v>
      </c>
      <c r="B6" s="13" t="s">
        <v>337</v>
      </c>
      <c r="C6" s="14">
        <v>674335</v>
      </c>
      <c r="D6" s="14">
        <v>18170076725</v>
      </c>
      <c r="E6" s="15">
        <v>12175.671320633999</v>
      </c>
      <c r="F6" s="14">
        <v>9357</v>
      </c>
      <c r="G6" s="14">
        <v>19780</v>
      </c>
      <c r="H6" s="14">
        <v>8210481320</v>
      </c>
      <c r="I6" s="15">
        <v>0.95002713884745005</v>
      </c>
      <c r="J6" s="15">
        <v>0.74449633456985997</v>
      </c>
      <c r="K6" s="15">
        <v>11567.218188289</v>
      </c>
      <c r="L6" s="14">
        <v>9088</v>
      </c>
      <c r="M6" s="14">
        <v>18675</v>
      </c>
      <c r="N6" s="14">
        <v>7800180077</v>
      </c>
      <c r="O6" s="9"/>
      <c r="P6" s="42"/>
      <c r="Q6" s="17" t="s">
        <v>73</v>
      </c>
      <c r="R6" s="16">
        <f>(SUM(H3:H28)/1000000000)</f>
        <v>164.981847485</v>
      </c>
      <c r="S6" s="9"/>
      <c r="T6" s="9"/>
      <c r="U6" s="9"/>
      <c r="V6" s="9"/>
      <c r="W6" s="9"/>
      <c r="X6" s="9"/>
      <c r="Y6" s="9"/>
      <c r="Z6" s="9"/>
    </row>
    <row r="7" spans="1:26" ht="14.25" customHeight="1" x14ac:dyDescent="0.3">
      <c r="A7" s="13" t="s">
        <v>26</v>
      </c>
      <c r="B7" s="13" t="s">
        <v>338</v>
      </c>
      <c r="C7" s="14">
        <v>756930</v>
      </c>
      <c r="D7" s="14">
        <v>25181920862</v>
      </c>
      <c r="E7" s="15">
        <v>11759.745972547</v>
      </c>
      <c r="F7" s="14">
        <v>8588</v>
      </c>
      <c r="G7" s="14">
        <v>19865</v>
      </c>
      <c r="H7" s="14">
        <v>8901304519</v>
      </c>
      <c r="I7" s="15">
        <v>0.94312367778010997</v>
      </c>
      <c r="J7" s="15">
        <v>0.80560548926700004</v>
      </c>
      <c r="K7" s="15">
        <v>11090.894871388</v>
      </c>
      <c r="L7" s="14">
        <v>8346</v>
      </c>
      <c r="M7" s="14">
        <v>18517</v>
      </c>
      <c r="N7" s="14">
        <v>8395031055</v>
      </c>
      <c r="O7" s="9"/>
      <c r="P7" s="42"/>
      <c r="Q7" s="17" t="s">
        <v>75</v>
      </c>
      <c r="R7" s="16">
        <f>(AVERAGE(H3:H28)/1000000000)</f>
        <v>8.2490923742500009</v>
      </c>
      <c r="S7" s="9"/>
      <c r="T7" s="9"/>
      <c r="U7" s="9"/>
      <c r="V7" s="9"/>
      <c r="W7" s="9"/>
      <c r="X7" s="9"/>
      <c r="Y7" s="9"/>
      <c r="Z7" s="9"/>
    </row>
    <row r="8" spans="1:26" ht="14.25" customHeight="1" x14ac:dyDescent="0.3">
      <c r="A8" s="13" t="s">
        <v>26</v>
      </c>
      <c r="B8" s="13" t="s">
        <v>339</v>
      </c>
      <c r="C8" s="14">
        <v>681390</v>
      </c>
      <c r="D8" s="14">
        <v>19075840104</v>
      </c>
      <c r="E8" s="15">
        <v>12520.622782840999</v>
      </c>
      <c r="F8" s="14">
        <v>9561</v>
      </c>
      <c r="G8" s="14">
        <v>20400</v>
      </c>
      <c r="H8" s="14">
        <v>8531427158</v>
      </c>
      <c r="I8" s="15">
        <v>0.94492722468368995</v>
      </c>
      <c r="J8" s="15">
        <v>0.75214586589663002</v>
      </c>
      <c r="K8" s="15">
        <v>11831.077337500999</v>
      </c>
      <c r="L8" s="14">
        <v>9289.5</v>
      </c>
      <c r="M8" s="14">
        <v>19089</v>
      </c>
      <c r="N8" s="14">
        <v>8061577787</v>
      </c>
      <c r="O8" s="9"/>
      <c r="P8" s="43"/>
      <c r="Q8" s="17" t="s">
        <v>77</v>
      </c>
      <c r="R8" s="16">
        <f>(SUM(H3:H29)/(O1*1000000000))</f>
        <v>70.32474317348678</v>
      </c>
      <c r="S8" s="9"/>
      <c r="T8" s="9"/>
      <c r="U8" s="9"/>
      <c r="V8" s="9"/>
      <c r="W8" s="9"/>
      <c r="X8" s="9"/>
      <c r="Y8" s="9"/>
      <c r="Z8" s="9"/>
    </row>
    <row r="9" spans="1:26" ht="14.25" customHeight="1" x14ac:dyDescent="0.3">
      <c r="A9" s="13" t="s">
        <v>26</v>
      </c>
      <c r="B9" s="13" t="s">
        <v>340</v>
      </c>
      <c r="C9" s="14">
        <v>674528</v>
      </c>
      <c r="D9" s="14">
        <v>18418435309</v>
      </c>
      <c r="E9" s="15">
        <v>13276.542106479999</v>
      </c>
      <c r="F9" s="14">
        <v>10285</v>
      </c>
      <c r="G9" s="14">
        <v>21321</v>
      </c>
      <c r="H9" s="14">
        <v>8955399394</v>
      </c>
      <c r="I9" s="15">
        <v>0.93824213386055</v>
      </c>
      <c r="J9" s="15">
        <v>0.76008122220944996</v>
      </c>
      <c r="K9" s="15">
        <v>12456.611196274</v>
      </c>
      <c r="L9" s="14">
        <v>9962</v>
      </c>
      <c r="M9" s="14">
        <v>19772</v>
      </c>
      <c r="N9" s="14">
        <v>8402333037</v>
      </c>
      <c r="O9" s="9"/>
      <c r="P9" s="41" t="s">
        <v>79</v>
      </c>
      <c r="Q9" s="17" t="s">
        <v>69</v>
      </c>
      <c r="R9" s="16">
        <f>AVERAGE(K3:K28)</f>
        <v>11315.097091402426</v>
      </c>
      <c r="S9" s="9"/>
      <c r="T9" s="9"/>
      <c r="U9" s="9"/>
      <c r="V9" s="9"/>
      <c r="W9" s="9"/>
      <c r="X9" s="9"/>
      <c r="Y9" s="9"/>
      <c r="Z9" s="9"/>
    </row>
    <row r="10" spans="1:26" ht="14.25" customHeight="1" x14ac:dyDescent="0.3">
      <c r="A10" s="13" t="s">
        <v>26</v>
      </c>
      <c r="B10" s="13" t="s">
        <v>341</v>
      </c>
      <c r="C10" s="14">
        <v>585988</v>
      </c>
      <c r="D10" s="14">
        <v>14707756356</v>
      </c>
      <c r="E10" s="15">
        <v>13736.803378226001</v>
      </c>
      <c r="F10" s="14">
        <v>10891</v>
      </c>
      <c r="G10" s="14">
        <v>21725</v>
      </c>
      <c r="H10" s="14">
        <v>8049601938</v>
      </c>
      <c r="I10" s="15">
        <v>0.94081036743558999</v>
      </c>
      <c r="J10" s="15">
        <v>0.69162304591834001</v>
      </c>
      <c r="K10" s="15">
        <v>12923.727033659001</v>
      </c>
      <c r="L10" s="14">
        <v>10560</v>
      </c>
      <c r="M10" s="14">
        <v>20210</v>
      </c>
      <c r="N10" s="14">
        <v>7573148957</v>
      </c>
      <c r="O10" s="9"/>
      <c r="P10" s="42"/>
      <c r="Q10" s="17" t="s">
        <v>71</v>
      </c>
      <c r="R10" s="16">
        <f>AVERAGE(M3:M26)</f>
        <v>18732.150000000001</v>
      </c>
      <c r="S10" s="9"/>
      <c r="T10" s="9"/>
      <c r="U10" s="9"/>
      <c r="V10" s="9"/>
      <c r="W10" s="9"/>
      <c r="X10" s="9"/>
      <c r="Y10" s="9"/>
      <c r="Z10" s="9"/>
    </row>
    <row r="11" spans="1:26" ht="14.25" customHeight="1" x14ac:dyDescent="0.3">
      <c r="A11" s="13" t="s">
        <v>26</v>
      </c>
      <c r="B11" s="13" t="s">
        <v>342</v>
      </c>
      <c r="C11" s="14">
        <v>701878</v>
      </c>
      <c r="D11" s="14">
        <v>19255611713</v>
      </c>
      <c r="E11" s="15">
        <v>12934.319868979999</v>
      </c>
      <c r="F11" s="14">
        <v>10051</v>
      </c>
      <c r="G11" s="14">
        <v>20858</v>
      </c>
      <c r="H11" s="14">
        <v>9078314561</v>
      </c>
      <c r="I11" s="15">
        <v>0.94596775924605003</v>
      </c>
      <c r="J11" s="15">
        <v>0.77823879008293995</v>
      </c>
      <c r="K11" s="15">
        <v>12235.449583830999</v>
      </c>
      <c r="L11" s="14">
        <v>9750</v>
      </c>
      <c r="M11" s="14">
        <v>19545</v>
      </c>
      <c r="N11" s="14">
        <v>8587792883</v>
      </c>
      <c r="O11" s="9"/>
      <c r="P11" s="42"/>
      <c r="Q11" s="17" t="s">
        <v>73</v>
      </c>
      <c r="R11" s="16">
        <f>(SUM(N3:N29)/1000000000)</f>
        <v>155.797429596</v>
      </c>
      <c r="S11" s="9"/>
      <c r="T11" s="9"/>
      <c r="U11" s="9"/>
      <c r="V11" s="9"/>
      <c r="W11" s="9"/>
      <c r="X11" s="9"/>
      <c r="Y11" s="9"/>
      <c r="Z11" s="9"/>
    </row>
    <row r="12" spans="1:26" ht="14.25" customHeight="1" x14ac:dyDescent="0.3">
      <c r="A12" s="13" t="s">
        <v>26</v>
      </c>
      <c r="B12" s="13" t="s">
        <v>343</v>
      </c>
      <c r="C12" s="14">
        <v>706736</v>
      </c>
      <c r="D12" s="14">
        <v>20001989397</v>
      </c>
      <c r="E12" s="15">
        <v>12319.726135360001</v>
      </c>
      <c r="F12" s="14">
        <v>9392</v>
      </c>
      <c r="G12" s="14">
        <v>20105</v>
      </c>
      <c r="H12" s="14">
        <v>8706793970</v>
      </c>
      <c r="I12" s="15">
        <v>0.94748984165981998</v>
      </c>
      <c r="J12" s="15">
        <v>0.76752389226758999</v>
      </c>
      <c r="K12" s="15">
        <v>11672.815365285</v>
      </c>
      <c r="L12" s="14">
        <v>9126</v>
      </c>
      <c r="M12" s="14">
        <v>18920</v>
      </c>
      <c r="N12" s="14">
        <v>8249598840</v>
      </c>
      <c r="O12" s="9"/>
      <c r="P12" s="42"/>
      <c r="Q12" s="17" t="s">
        <v>75</v>
      </c>
      <c r="R12" s="16">
        <f>(AVERAGE(N3:N28)/1000000000)</f>
        <v>7.7898714798000004</v>
      </c>
      <c r="S12" s="9"/>
      <c r="T12" s="9"/>
      <c r="U12" s="9"/>
      <c r="V12" s="9"/>
      <c r="W12" s="9"/>
      <c r="X12" s="9"/>
      <c r="Y12" s="9"/>
      <c r="Z12" s="9"/>
    </row>
    <row r="13" spans="1:26" ht="14.25" customHeight="1" x14ac:dyDescent="0.3">
      <c r="A13" s="13" t="s">
        <v>26</v>
      </c>
      <c r="B13" s="13" t="s">
        <v>344</v>
      </c>
      <c r="C13" s="14">
        <v>745278</v>
      </c>
      <c r="D13" s="14">
        <v>22243437343</v>
      </c>
      <c r="E13" s="15">
        <v>11031.640489858</v>
      </c>
      <c r="F13" s="14">
        <v>8139</v>
      </c>
      <c r="G13" s="14">
        <v>18537</v>
      </c>
      <c r="H13" s="14">
        <v>8221638961</v>
      </c>
      <c r="I13" s="15">
        <v>0.95336602168756002</v>
      </c>
      <c r="J13" s="15">
        <v>0.78264293920344996</v>
      </c>
      <c r="K13" s="15">
        <v>10517.191206502999</v>
      </c>
      <c r="L13" s="14">
        <v>7936</v>
      </c>
      <c r="M13" s="14">
        <v>17559</v>
      </c>
      <c r="N13" s="14">
        <v>7838231228</v>
      </c>
      <c r="O13" s="9"/>
      <c r="P13" s="43"/>
      <c r="Q13" s="17" t="s">
        <v>77</v>
      </c>
      <c r="R13" s="16">
        <f>(SUM(N3:N28)/(O1*1000000000))</f>
        <v>66.409816537084396</v>
      </c>
      <c r="S13" s="9"/>
      <c r="T13" s="9"/>
      <c r="U13" s="9"/>
      <c r="V13" s="9"/>
      <c r="W13" s="9"/>
      <c r="X13" s="9"/>
      <c r="Y13" s="9"/>
      <c r="Z13" s="9"/>
    </row>
    <row r="14" spans="1:26" ht="14.25" customHeight="1" x14ac:dyDescent="0.3">
      <c r="A14" s="13" t="s">
        <v>26</v>
      </c>
      <c r="B14" s="13" t="s">
        <v>345</v>
      </c>
      <c r="C14" s="14">
        <v>602754</v>
      </c>
      <c r="D14" s="14">
        <v>13971016294</v>
      </c>
      <c r="E14" s="15">
        <v>13787.492381635</v>
      </c>
      <c r="F14" s="14">
        <v>11186</v>
      </c>
      <c r="G14" s="14">
        <v>21463</v>
      </c>
      <c r="H14" s="14">
        <v>8310466183</v>
      </c>
      <c r="I14" s="15">
        <v>0.94269347416703997</v>
      </c>
      <c r="J14" s="15">
        <v>0.72226243085978004</v>
      </c>
      <c r="K14" s="15">
        <v>12997.379093295</v>
      </c>
      <c r="L14" s="14">
        <v>10819</v>
      </c>
      <c r="M14" s="14">
        <v>20083</v>
      </c>
      <c r="N14" s="14">
        <v>7834222238</v>
      </c>
      <c r="O14" s="9"/>
      <c r="P14" s="9"/>
      <c r="Q14" s="9"/>
      <c r="R14" s="18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3">
      <c r="A15" s="13" t="s">
        <v>26</v>
      </c>
      <c r="B15" s="13" t="s">
        <v>346</v>
      </c>
      <c r="C15" s="14">
        <v>676818</v>
      </c>
      <c r="D15" s="14">
        <v>19925411193</v>
      </c>
      <c r="E15" s="15">
        <v>11194.778476636</v>
      </c>
      <c r="F15" s="14">
        <v>8025</v>
      </c>
      <c r="G15" s="14">
        <v>19497</v>
      </c>
      <c r="H15" s="14">
        <v>7576827579</v>
      </c>
      <c r="I15" s="15">
        <v>0.94090970141106001</v>
      </c>
      <c r="J15" s="15">
        <v>0.72743746332278003</v>
      </c>
      <c r="K15" s="15">
        <v>10533.275673815</v>
      </c>
      <c r="L15" s="14">
        <v>7771</v>
      </c>
      <c r="M15" s="14">
        <v>18198</v>
      </c>
      <c r="N15" s="14">
        <v>7129110575</v>
      </c>
      <c r="O15" s="9"/>
      <c r="P15" s="9"/>
      <c r="Q15" s="9"/>
      <c r="R15" s="18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3">
      <c r="A16" s="13" t="s">
        <v>26</v>
      </c>
      <c r="B16" s="13" t="s">
        <v>347</v>
      </c>
      <c r="C16" s="14">
        <v>665636</v>
      </c>
      <c r="D16" s="14">
        <v>20015734729</v>
      </c>
      <c r="E16" s="15">
        <v>11295.61059498</v>
      </c>
      <c r="F16" s="14">
        <v>8035</v>
      </c>
      <c r="G16" s="14">
        <v>19801</v>
      </c>
      <c r="H16" s="14">
        <v>7518765054</v>
      </c>
      <c r="I16" s="15">
        <v>0.93830340160007997</v>
      </c>
      <c r="J16" s="15">
        <v>0.71252743018015996</v>
      </c>
      <c r="K16" s="15">
        <v>10598.70984442</v>
      </c>
      <c r="L16" s="14">
        <v>7793</v>
      </c>
      <c r="M16" s="14">
        <v>18396</v>
      </c>
      <c r="N16" s="14">
        <v>7054882826</v>
      </c>
      <c r="O16" s="9"/>
      <c r="P16" s="9"/>
      <c r="Q16" s="9"/>
      <c r="R16" s="18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3">
      <c r="A17" s="13" t="s">
        <v>26</v>
      </c>
      <c r="B17" s="13" t="s">
        <v>348</v>
      </c>
      <c r="C17" s="14">
        <v>699494</v>
      </c>
      <c r="D17" s="14">
        <v>19725933127</v>
      </c>
      <c r="E17" s="15">
        <v>11218.452405595999</v>
      </c>
      <c r="F17" s="14">
        <v>8196</v>
      </c>
      <c r="G17" s="14">
        <v>19145</v>
      </c>
      <c r="H17" s="14">
        <v>7847240147</v>
      </c>
      <c r="I17" s="15">
        <v>0.94401259528574999</v>
      </c>
      <c r="J17" s="15">
        <v>0.73752755867321995</v>
      </c>
      <c r="K17" s="15">
        <v>10590.360370496001</v>
      </c>
      <c r="L17" s="14">
        <v>7944.5</v>
      </c>
      <c r="M17" s="14">
        <v>17971</v>
      </c>
      <c r="N17" s="14">
        <v>7407893537</v>
      </c>
      <c r="O17" s="9"/>
      <c r="P17" s="9"/>
      <c r="Q17" s="9"/>
      <c r="R17" s="18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3">
      <c r="A18" s="13" t="s">
        <v>26</v>
      </c>
      <c r="B18" s="13" t="s">
        <v>349</v>
      </c>
      <c r="C18" s="14">
        <v>700229</v>
      </c>
      <c r="D18" s="14">
        <v>19983800965</v>
      </c>
      <c r="E18" s="15">
        <v>10396.902764667</v>
      </c>
      <c r="F18" s="14">
        <v>7374</v>
      </c>
      <c r="G18" s="14">
        <v>18321</v>
      </c>
      <c r="H18" s="14">
        <v>7280212826</v>
      </c>
      <c r="I18" s="15">
        <v>0.94985297631736998</v>
      </c>
      <c r="J18" s="15">
        <v>0.73155797006817003</v>
      </c>
      <c r="K18" s="15">
        <v>9875.5290355012003</v>
      </c>
      <c r="L18" s="14">
        <v>7164</v>
      </c>
      <c r="M18" s="14">
        <v>17290</v>
      </c>
      <c r="N18" s="14">
        <v>6915131821</v>
      </c>
      <c r="O18" s="9"/>
      <c r="P18" s="9"/>
      <c r="Q18" s="9"/>
      <c r="R18" s="19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3">
      <c r="A19" s="13" t="s">
        <v>26</v>
      </c>
      <c r="B19" s="13" t="s">
        <v>350</v>
      </c>
      <c r="C19" s="14">
        <v>714546</v>
      </c>
      <c r="D19" s="14">
        <v>21999099763</v>
      </c>
      <c r="E19" s="15">
        <v>11266.216149835</v>
      </c>
      <c r="F19" s="14">
        <v>7868</v>
      </c>
      <c r="G19" s="14">
        <v>19875</v>
      </c>
      <c r="H19" s="14">
        <v>8050229685</v>
      </c>
      <c r="I19" s="15">
        <v>0.93427547688659995</v>
      </c>
      <c r="J19" s="15">
        <v>0.74937861686931995</v>
      </c>
      <c r="K19" s="15">
        <v>10525.749466095</v>
      </c>
      <c r="L19" s="14">
        <v>7567</v>
      </c>
      <c r="M19" s="14">
        <v>18450</v>
      </c>
      <c r="N19" s="14">
        <v>7521132178</v>
      </c>
      <c r="O19" s="9"/>
      <c r="P19" s="9"/>
      <c r="Q19" s="9"/>
      <c r="R19" s="19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3">
      <c r="A20" s="13" t="s">
        <v>26</v>
      </c>
      <c r="B20" s="13" t="s">
        <v>351</v>
      </c>
      <c r="C20" s="14">
        <v>698403</v>
      </c>
      <c r="D20" s="14">
        <v>21838428848</v>
      </c>
      <c r="E20" s="15">
        <v>10941.264845655</v>
      </c>
      <c r="F20" s="14">
        <v>7769</v>
      </c>
      <c r="G20" s="14">
        <v>19153</v>
      </c>
      <c r="H20" s="14">
        <v>7641412192</v>
      </c>
      <c r="I20" s="15">
        <v>0.94310491790311002</v>
      </c>
      <c r="J20" s="15">
        <v>0.74322227614036995</v>
      </c>
      <c r="K20" s="15">
        <v>10318.760684018</v>
      </c>
      <c r="L20" s="14">
        <v>7530</v>
      </c>
      <c r="M20" s="14">
        <v>17934</v>
      </c>
      <c r="N20" s="14">
        <v>7206653418</v>
      </c>
      <c r="O20" s="9"/>
      <c r="P20" s="9"/>
      <c r="Q20" s="9"/>
      <c r="R20" s="19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3">
      <c r="A21" s="13" t="s">
        <v>26</v>
      </c>
      <c r="B21" s="13" t="s">
        <v>352</v>
      </c>
      <c r="C21" s="14">
        <v>722210</v>
      </c>
      <c r="D21" s="14">
        <v>22845261133</v>
      </c>
      <c r="E21" s="15">
        <v>10612.684587584999</v>
      </c>
      <c r="F21" s="14">
        <v>7455</v>
      </c>
      <c r="G21" s="14">
        <v>18673</v>
      </c>
      <c r="H21" s="14">
        <v>7664586936</v>
      </c>
      <c r="I21" s="15">
        <v>0.94161169966016001</v>
      </c>
      <c r="J21" s="15">
        <v>0.74380105708507005</v>
      </c>
      <c r="K21" s="15">
        <v>9993.0279724733991</v>
      </c>
      <c r="L21" s="14">
        <v>7192</v>
      </c>
      <c r="M21" s="14">
        <v>17510</v>
      </c>
      <c r="N21" s="14">
        <v>7217064732</v>
      </c>
      <c r="O21" s="9"/>
      <c r="P21" s="9"/>
      <c r="Q21" s="9"/>
      <c r="R21" s="19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3">
      <c r="A22" s="13" t="s">
        <v>26</v>
      </c>
      <c r="B22" s="13" t="s">
        <v>353</v>
      </c>
      <c r="C22" s="14">
        <v>728107</v>
      </c>
      <c r="D22" s="14">
        <v>22303620952</v>
      </c>
      <c r="E22" s="15">
        <v>10400.003242655001</v>
      </c>
      <c r="F22" s="14">
        <v>7374</v>
      </c>
      <c r="G22" s="14">
        <v>18266</v>
      </c>
      <c r="H22" s="14">
        <v>7572315161</v>
      </c>
      <c r="I22" s="15">
        <v>0.95132043012439005</v>
      </c>
      <c r="J22" s="15">
        <v>0.74798930368115002</v>
      </c>
      <c r="K22" s="15">
        <v>9893.7355580979001</v>
      </c>
      <c r="L22" s="14">
        <v>7159</v>
      </c>
      <c r="M22" s="14">
        <v>17257</v>
      </c>
      <c r="N22" s="14">
        <v>7203698116</v>
      </c>
      <c r="O22" s="9"/>
      <c r="P22" s="9"/>
      <c r="Q22" s="9"/>
      <c r="R22" s="19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19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3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19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9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9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9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8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8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8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8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8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8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8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8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8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8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8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8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8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8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8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8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8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8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8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8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8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18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18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18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18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18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18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18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18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18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18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18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18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18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18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18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18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8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18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18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18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18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18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18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18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18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18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18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18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18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18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18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18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18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18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18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18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8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8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18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18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8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18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18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18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18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18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18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18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18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18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18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18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18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18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18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18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18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18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18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18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8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18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18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18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18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18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18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18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18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18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8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8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8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8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8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18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18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18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18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18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18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18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18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18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18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18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18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18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18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18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18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18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18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18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18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18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18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18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18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8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8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18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18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18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18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18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18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18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18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18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18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18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18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18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18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18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18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18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18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18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18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18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18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18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18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18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18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18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18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18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18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18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18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18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18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18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18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18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18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18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18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18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18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18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18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18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18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18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18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18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18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18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18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18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18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18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18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18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18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18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18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18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18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18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18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18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18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18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18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18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18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18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18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18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18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18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18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18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18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18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18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18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18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18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18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18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18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18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18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18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18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18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18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18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18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18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18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18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18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18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18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18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18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18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18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18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18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18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18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18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18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18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18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18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18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18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18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18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18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18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18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18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18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18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18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18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18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18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18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18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18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18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18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18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18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18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18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18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18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18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18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18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18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18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18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18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18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18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18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18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18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18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18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18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18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18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18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18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18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18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18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18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18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18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18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18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18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18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18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18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18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18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18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18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18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18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18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18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18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18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18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18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18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18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18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18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18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18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18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18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18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18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18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18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18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18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18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18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18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18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18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18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18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18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18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18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18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18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18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18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18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18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18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18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18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18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18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18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18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18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18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18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18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18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18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18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18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18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18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18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18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18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18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18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18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18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18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18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18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18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18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18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18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18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18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18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18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18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18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18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18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18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18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18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18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18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18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18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18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18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18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18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18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18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18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18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18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18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18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18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18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18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18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18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18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18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18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18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18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18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18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18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18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18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18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18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18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18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18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18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18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18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18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18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18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18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18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18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18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18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18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18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18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18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18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18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18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18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18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18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18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18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18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18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18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18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18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18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18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18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18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18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18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18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18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18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18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18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18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18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18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18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18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18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18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18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18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18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18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18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18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18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18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18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18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18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18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18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18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18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18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18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18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18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18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18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18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18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18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18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18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18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18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18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18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18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18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18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18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18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18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18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18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18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18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18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18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18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18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18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18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18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18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18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18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18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18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18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18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18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18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18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18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18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18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18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18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18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18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18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18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18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18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18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18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18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18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18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18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18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18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18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18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18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18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18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18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18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18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18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18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18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18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18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18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18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18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18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18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18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18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18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18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18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18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18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18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18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18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18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18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18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18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18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18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18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18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18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18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18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18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18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18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18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18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18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18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18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18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18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18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18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18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18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18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18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18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18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18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18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18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18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18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18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18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18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18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18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18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18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18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18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18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18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18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18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18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18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18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18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18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18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18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18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18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18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18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18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18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18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18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18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18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18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18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18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18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18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18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18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18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18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18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18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18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18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18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18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18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18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18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18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18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18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18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18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18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18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18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18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18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18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18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18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18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18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18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18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18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18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18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18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18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18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18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18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18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18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18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18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18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18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18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18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18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18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18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18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18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18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18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18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18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18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18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18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18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18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18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18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18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18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18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18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18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18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18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18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18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18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18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18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18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18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18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18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18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18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18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18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18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18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18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18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18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18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18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18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18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18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18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18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18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18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18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18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18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18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18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18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18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18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18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18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18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18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18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18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18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18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18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18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18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18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18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18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18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18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18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18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18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18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18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18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18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18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18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18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18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18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18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18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18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18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18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18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18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18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18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18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18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18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18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18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18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18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18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18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18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18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18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18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18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18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18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18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18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18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18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18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18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18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18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18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18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18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18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18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18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18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18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18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18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18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18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18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18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18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18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18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18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18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18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18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18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18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18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18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18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18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18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18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18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18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18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18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18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18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18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18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18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18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18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18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18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18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18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18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18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18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18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18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18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18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18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18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18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18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18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18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18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18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18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18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18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18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18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18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18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18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18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18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18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18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18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18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18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18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18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18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18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18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18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18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18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18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18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18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18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18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18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18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18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18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18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18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18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18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18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18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18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18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18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18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18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18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18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18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18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18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18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18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18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18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18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18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18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18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18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18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18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18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18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18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18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18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18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18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18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18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18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18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18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18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18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18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18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18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18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18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18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18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18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18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18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18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18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18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18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18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18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18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18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18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18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18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18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18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18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18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18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18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18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18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18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18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18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18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18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18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18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18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18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18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18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18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18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18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18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18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18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18"/>
      <c r="S1000" s="9"/>
      <c r="T1000" s="9"/>
      <c r="U1000" s="9"/>
      <c r="V1000" s="9"/>
      <c r="W1000" s="9"/>
      <c r="X1000" s="9"/>
      <c r="Y1000" s="9"/>
      <c r="Z1000" s="9"/>
    </row>
  </sheetData>
  <mergeCells count="11">
    <mergeCell ref="P2:Q2"/>
    <mergeCell ref="P3:Q3"/>
    <mergeCell ref="P4:P8"/>
    <mergeCell ref="P9:P13"/>
    <mergeCell ref="B1:B2"/>
    <mergeCell ref="C1:D1"/>
    <mergeCell ref="E1:H1"/>
    <mergeCell ref="I1:I2"/>
    <mergeCell ref="J1:J2"/>
    <mergeCell ref="K1:N1"/>
    <mergeCell ref="P1:R1"/>
  </mergeCells>
  <hyperlinks>
    <hyperlink ref="A1" location="INDEX!A1" display="INDEX" xr:uid="{00000000-0004-0000-0E00-000000000000}"/>
  </hyperlink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Z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5.69921875" customWidth="1"/>
    <col min="16" max="16" width="8.69921875" customWidth="1"/>
    <col min="17" max="17" width="15.59765625" customWidth="1"/>
    <col min="18" max="18" width="9.19921875" customWidth="1"/>
    <col min="19" max="26" width="19" customWidth="1"/>
  </cols>
  <sheetData>
    <row r="1" spans="1:26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8">
        <v>2.4011999999999998</v>
      </c>
      <c r="P1" s="50" t="s">
        <v>58</v>
      </c>
      <c r="Q1" s="49"/>
      <c r="R1" s="40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O2" s="9"/>
      <c r="P2" s="39" t="s">
        <v>64</v>
      </c>
      <c r="Q2" s="40"/>
      <c r="R2" s="12">
        <f>(COUNTA(A3:A29))</f>
        <v>21</v>
      </c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3">
      <c r="A3" s="13" t="s">
        <v>14</v>
      </c>
      <c r="B3" s="13" t="s">
        <v>354</v>
      </c>
      <c r="C3" s="14">
        <v>250450</v>
      </c>
      <c r="D3" s="14">
        <v>6425374688</v>
      </c>
      <c r="E3" s="15">
        <v>19651.395248552999</v>
      </c>
      <c r="F3" s="14">
        <v>17209</v>
      </c>
      <c r="G3" s="14">
        <v>30561</v>
      </c>
      <c r="H3" s="14">
        <v>4921691940</v>
      </c>
      <c r="I3" s="15">
        <v>0.95506700283236001</v>
      </c>
      <c r="J3" s="15">
        <v>0.38532132675463998</v>
      </c>
      <c r="K3" s="15">
        <v>18768.399161509002</v>
      </c>
      <c r="L3" s="14">
        <v>16594</v>
      </c>
      <c r="M3" s="14">
        <v>28922</v>
      </c>
      <c r="N3" s="14">
        <v>4700545570</v>
      </c>
      <c r="O3" s="9"/>
      <c r="P3" s="39" t="s">
        <v>66</v>
      </c>
      <c r="Q3" s="40"/>
      <c r="R3" s="16"/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3">
      <c r="A4" s="13" t="s">
        <v>14</v>
      </c>
      <c r="B4" s="13" t="s">
        <v>355</v>
      </c>
      <c r="C4" s="14">
        <v>327867</v>
      </c>
      <c r="D4" s="14">
        <v>7452006878</v>
      </c>
      <c r="E4" s="15">
        <v>16219.748129576999</v>
      </c>
      <c r="F4" s="14">
        <v>13308</v>
      </c>
      <c r="G4" s="14">
        <v>25837</v>
      </c>
      <c r="H4" s="14">
        <v>5317920160</v>
      </c>
      <c r="I4" s="15">
        <v>0.96645330004353003</v>
      </c>
      <c r="J4" s="15">
        <v>0.49993595784195999</v>
      </c>
      <c r="K4" s="15">
        <v>15675.629105704</v>
      </c>
      <c r="L4" s="14">
        <v>12978</v>
      </c>
      <c r="M4" s="14">
        <v>24820</v>
      </c>
      <c r="N4" s="14">
        <v>5139521488</v>
      </c>
      <c r="O4" s="9"/>
      <c r="P4" s="41" t="s">
        <v>68</v>
      </c>
      <c r="Q4" s="17" t="s">
        <v>69</v>
      </c>
      <c r="R4" s="16">
        <f>AVERAGE(E3:E27)</f>
        <v>16383.336833484906</v>
      </c>
      <c r="S4" s="9"/>
      <c r="T4" s="9"/>
      <c r="U4" s="9"/>
      <c r="V4" s="9"/>
      <c r="W4" s="9"/>
      <c r="X4" s="9"/>
      <c r="Y4" s="9"/>
      <c r="Z4" s="9"/>
    </row>
    <row r="5" spans="1:26" ht="14.25" customHeight="1" x14ac:dyDescent="0.3">
      <c r="A5" s="13" t="s">
        <v>14</v>
      </c>
      <c r="B5" s="13" t="s">
        <v>356</v>
      </c>
      <c r="C5" s="14">
        <v>360029</v>
      </c>
      <c r="D5" s="14">
        <v>8874194860</v>
      </c>
      <c r="E5" s="15">
        <v>17098.582733612999</v>
      </c>
      <c r="F5" s="14">
        <v>14290</v>
      </c>
      <c r="G5" s="14">
        <v>27132</v>
      </c>
      <c r="H5" s="14">
        <v>6155985643</v>
      </c>
      <c r="I5" s="15">
        <v>0.96249935649826002</v>
      </c>
      <c r="J5" s="15">
        <v>0.52836504735823997</v>
      </c>
      <c r="K5" s="15">
        <v>16457.374878135</v>
      </c>
      <c r="L5" s="14">
        <v>13866</v>
      </c>
      <c r="M5" s="14">
        <v>25877</v>
      </c>
      <c r="N5" s="14">
        <v>5925132220</v>
      </c>
      <c r="O5" s="9"/>
      <c r="P5" s="42"/>
      <c r="Q5" s="17" t="s">
        <v>71</v>
      </c>
      <c r="R5" s="16">
        <f>AVERAGE(G3:G28)</f>
        <v>27803.380952380954</v>
      </c>
      <c r="S5" s="9"/>
      <c r="T5" s="9"/>
      <c r="U5" s="9"/>
      <c r="V5" s="9"/>
      <c r="W5" s="9"/>
      <c r="X5" s="9"/>
      <c r="Y5" s="9"/>
      <c r="Z5" s="9"/>
    </row>
    <row r="6" spans="1:26" ht="14.25" customHeight="1" x14ac:dyDescent="0.3">
      <c r="A6" s="13" t="s">
        <v>14</v>
      </c>
      <c r="B6" s="13" t="s">
        <v>357</v>
      </c>
      <c r="C6" s="14">
        <v>349420</v>
      </c>
      <c r="D6" s="14">
        <v>9022737957</v>
      </c>
      <c r="E6" s="15">
        <v>18180.826077500002</v>
      </c>
      <c r="F6" s="14">
        <v>15265</v>
      </c>
      <c r="G6" s="14">
        <v>28835</v>
      </c>
      <c r="H6" s="14">
        <v>6352744248</v>
      </c>
      <c r="I6" s="15">
        <v>0.95138956017359</v>
      </c>
      <c r="J6" s="15">
        <v>0.51309386407755997</v>
      </c>
      <c r="K6" s="15">
        <v>17297.048125465</v>
      </c>
      <c r="L6" s="14">
        <v>14742</v>
      </c>
      <c r="M6" s="14">
        <v>27169</v>
      </c>
      <c r="N6" s="14">
        <v>6043934556</v>
      </c>
      <c r="O6" s="9"/>
      <c r="P6" s="42"/>
      <c r="Q6" s="17" t="s">
        <v>73</v>
      </c>
      <c r="R6" s="16">
        <f>(SUM(H3:H28)/1000000000)</f>
        <v>158.578637934</v>
      </c>
      <c r="S6" s="9"/>
      <c r="T6" s="9"/>
      <c r="U6" s="9"/>
      <c r="V6" s="9"/>
      <c r="W6" s="9"/>
      <c r="X6" s="9"/>
      <c r="Y6" s="9"/>
      <c r="Z6" s="9"/>
    </row>
    <row r="7" spans="1:26" ht="14.25" customHeight="1" x14ac:dyDescent="0.3">
      <c r="A7" s="13" t="s">
        <v>14</v>
      </c>
      <c r="B7" s="13" t="s">
        <v>358</v>
      </c>
      <c r="C7" s="14">
        <v>240273</v>
      </c>
      <c r="D7" s="14">
        <v>5907630751</v>
      </c>
      <c r="E7" s="15">
        <v>19583.718711631998</v>
      </c>
      <c r="F7" s="14">
        <v>17373</v>
      </c>
      <c r="G7" s="14">
        <v>29536</v>
      </c>
      <c r="H7" s="14">
        <v>4705438846</v>
      </c>
      <c r="I7" s="15">
        <v>0.95559260935297996</v>
      </c>
      <c r="J7" s="15">
        <v>0.40798573672368998</v>
      </c>
      <c r="K7" s="15">
        <v>18714.056864482998</v>
      </c>
      <c r="L7" s="14">
        <v>16774</v>
      </c>
      <c r="M7" s="14">
        <v>27980</v>
      </c>
      <c r="N7" s="14">
        <v>4496482585</v>
      </c>
      <c r="O7" s="9"/>
      <c r="P7" s="42"/>
      <c r="Q7" s="17" t="s">
        <v>75</v>
      </c>
      <c r="R7" s="16">
        <f>(AVERAGE(H3:H28)/1000000000)</f>
        <v>7.5513637111428578</v>
      </c>
      <c r="S7" s="9"/>
      <c r="T7" s="9"/>
      <c r="U7" s="9"/>
      <c r="V7" s="9"/>
      <c r="W7" s="9"/>
      <c r="X7" s="9"/>
      <c r="Y7" s="9"/>
      <c r="Z7" s="9"/>
    </row>
    <row r="8" spans="1:26" ht="14.25" customHeight="1" x14ac:dyDescent="0.3">
      <c r="A8" s="13" t="s">
        <v>14</v>
      </c>
      <c r="B8" s="13" t="s">
        <v>359</v>
      </c>
      <c r="C8" s="14">
        <v>313428</v>
      </c>
      <c r="D8" s="14">
        <v>7968394267</v>
      </c>
      <c r="E8" s="15">
        <v>18434.007631737</v>
      </c>
      <c r="F8" s="14">
        <v>15749</v>
      </c>
      <c r="G8" s="14">
        <v>28979</v>
      </c>
      <c r="H8" s="14">
        <v>5777734144</v>
      </c>
      <c r="I8" s="15">
        <v>0.95116228836991001</v>
      </c>
      <c r="J8" s="15">
        <v>0.50402751802292001</v>
      </c>
      <c r="K8" s="15">
        <v>17533.732882830998</v>
      </c>
      <c r="L8" s="14">
        <v>15222</v>
      </c>
      <c r="M8" s="14">
        <v>27339</v>
      </c>
      <c r="N8" s="14">
        <v>5495562830</v>
      </c>
      <c r="O8" s="9"/>
      <c r="P8" s="43"/>
      <c r="Q8" s="17" t="s">
        <v>77</v>
      </c>
      <c r="R8" s="16">
        <f>(SUM(H3:H29)/(O1*1000000000))</f>
        <v>66.04141176661669</v>
      </c>
      <c r="S8" s="9"/>
      <c r="T8" s="9"/>
      <c r="U8" s="9"/>
      <c r="V8" s="9"/>
      <c r="W8" s="9"/>
      <c r="X8" s="9"/>
      <c r="Y8" s="9"/>
      <c r="Z8" s="9"/>
    </row>
    <row r="9" spans="1:26" ht="14.25" customHeight="1" x14ac:dyDescent="0.3">
      <c r="A9" s="13" t="s">
        <v>14</v>
      </c>
      <c r="B9" s="13" t="s">
        <v>360</v>
      </c>
      <c r="C9" s="14">
        <v>259820</v>
      </c>
      <c r="D9" s="14">
        <v>5467676528</v>
      </c>
      <c r="E9" s="15">
        <v>16080.654233699999</v>
      </c>
      <c r="F9" s="14">
        <v>13378</v>
      </c>
      <c r="G9" s="14">
        <v>25157</v>
      </c>
      <c r="H9" s="14">
        <v>4178075583</v>
      </c>
      <c r="I9" s="15">
        <v>0.96346429499238995</v>
      </c>
      <c r="J9" s="15">
        <v>0.43050697490228002</v>
      </c>
      <c r="K9" s="15">
        <v>15493.136194287999</v>
      </c>
      <c r="L9" s="14">
        <v>13041</v>
      </c>
      <c r="M9" s="14">
        <v>24124</v>
      </c>
      <c r="N9" s="14">
        <v>4025426646</v>
      </c>
      <c r="O9" s="9"/>
      <c r="P9" s="41" t="s">
        <v>79</v>
      </c>
      <c r="Q9" s="17" t="s">
        <v>69</v>
      </c>
      <c r="R9" s="16">
        <f>AVERAGE(K3:K28)</f>
        <v>15666.664299447908</v>
      </c>
      <c r="S9" s="9"/>
      <c r="T9" s="9"/>
      <c r="U9" s="9"/>
      <c r="V9" s="9"/>
      <c r="W9" s="9"/>
      <c r="X9" s="9"/>
      <c r="Y9" s="9"/>
      <c r="Z9" s="9"/>
    </row>
    <row r="10" spans="1:26" ht="14.25" customHeight="1" x14ac:dyDescent="0.3">
      <c r="A10" s="13" t="s">
        <v>14</v>
      </c>
      <c r="B10" s="13" t="s">
        <v>361</v>
      </c>
      <c r="C10" s="14">
        <v>566793</v>
      </c>
      <c r="D10" s="14">
        <v>19960547662</v>
      </c>
      <c r="E10" s="15">
        <v>15963.32332086</v>
      </c>
      <c r="F10" s="14">
        <v>11990</v>
      </c>
      <c r="G10" s="14">
        <v>28221</v>
      </c>
      <c r="H10" s="14">
        <v>9047899915</v>
      </c>
      <c r="I10" s="15">
        <v>0.95518811273235005</v>
      </c>
      <c r="J10" s="15">
        <v>0.6337159379067</v>
      </c>
      <c r="K10" s="15">
        <v>15247.976675788001</v>
      </c>
      <c r="L10" s="14">
        <v>11615</v>
      </c>
      <c r="M10" s="14">
        <v>26683</v>
      </c>
      <c r="N10" s="14">
        <v>8642446444</v>
      </c>
      <c r="O10" s="9"/>
      <c r="P10" s="42"/>
      <c r="Q10" s="17" t="s">
        <v>71</v>
      </c>
      <c r="R10" s="16">
        <f>AVERAGE(M3:M26)</f>
        <v>26361.571428571428</v>
      </c>
      <c r="S10" s="9"/>
      <c r="T10" s="9"/>
      <c r="U10" s="9"/>
      <c r="V10" s="9"/>
      <c r="W10" s="9"/>
      <c r="X10" s="9"/>
      <c r="Y10" s="9"/>
      <c r="Z10" s="9"/>
    </row>
    <row r="11" spans="1:26" ht="14.25" customHeight="1" x14ac:dyDescent="0.3">
      <c r="A11" s="13" t="s">
        <v>14</v>
      </c>
      <c r="B11" s="13" t="s">
        <v>362</v>
      </c>
      <c r="C11" s="14">
        <v>581137</v>
      </c>
      <c r="D11" s="14">
        <v>20658001263</v>
      </c>
      <c r="E11" s="15">
        <v>15669.250200899</v>
      </c>
      <c r="F11" s="14">
        <v>11428</v>
      </c>
      <c r="G11" s="14">
        <v>28165</v>
      </c>
      <c r="H11" s="14">
        <v>9105981054</v>
      </c>
      <c r="I11" s="15">
        <v>0.95437060185651001</v>
      </c>
      <c r="J11" s="15">
        <v>0.63064037773073001</v>
      </c>
      <c r="K11" s="15">
        <v>14954.271744873</v>
      </c>
      <c r="L11" s="14">
        <v>11047</v>
      </c>
      <c r="M11" s="14">
        <v>26592</v>
      </c>
      <c r="N11" s="14">
        <v>8690480619</v>
      </c>
      <c r="O11" s="9"/>
      <c r="P11" s="42"/>
      <c r="Q11" s="17" t="s">
        <v>73</v>
      </c>
      <c r="R11" s="16">
        <f>(SUM(N3:N29)/1000000000)</f>
        <v>151.83081511200001</v>
      </c>
      <c r="S11" s="9"/>
      <c r="T11" s="9"/>
      <c r="U11" s="9"/>
      <c r="V11" s="9"/>
      <c r="W11" s="9"/>
      <c r="X11" s="9"/>
      <c r="Y11" s="9"/>
      <c r="Z11" s="9"/>
    </row>
    <row r="12" spans="1:26" ht="14.25" customHeight="1" x14ac:dyDescent="0.3">
      <c r="A12" s="13" t="s">
        <v>14</v>
      </c>
      <c r="B12" s="13" t="s">
        <v>363</v>
      </c>
      <c r="C12" s="14">
        <v>582575</v>
      </c>
      <c r="D12" s="14">
        <v>21118694831</v>
      </c>
      <c r="E12" s="15">
        <v>15555.124232931001</v>
      </c>
      <c r="F12" s="14">
        <v>11340</v>
      </c>
      <c r="G12" s="14">
        <v>27817</v>
      </c>
      <c r="H12" s="14">
        <v>9062026500</v>
      </c>
      <c r="I12" s="15">
        <v>0.95207622588611995</v>
      </c>
      <c r="J12" s="15">
        <v>0.63137525631076996</v>
      </c>
      <c r="K12" s="15">
        <v>14809.663972879</v>
      </c>
      <c r="L12" s="14">
        <v>10957</v>
      </c>
      <c r="M12" s="14">
        <v>26219</v>
      </c>
      <c r="N12" s="14">
        <v>8627739989</v>
      </c>
      <c r="O12" s="9"/>
      <c r="P12" s="42"/>
      <c r="Q12" s="17" t="s">
        <v>75</v>
      </c>
      <c r="R12" s="16">
        <f>(AVERAGE(N3:N28)/1000000000)</f>
        <v>7.2300388148571422</v>
      </c>
      <c r="S12" s="9"/>
      <c r="T12" s="9"/>
      <c r="U12" s="9"/>
      <c r="V12" s="9"/>
      <c r="W12" s="9"/>
      <c r="X12" s="9"/>
      <c r="Y12" s="9"/>
      <c r="Z12" s="9"/>
    </row>
    <row r="13" spans="1:26" ht="14.25" customHeight="1" x14ac:dyDescent="0.3">
      <c r="A13" s="13" t="s">
        <v>14</v>
      </c>
      <c r="B13" s="13" t="s">
        <v>364</v>
      </c>
      <c r="C13" s="14">
        <v>587885</v>
      </c>
      <c r="D13" s="14">
        <v>21808993764</v>
      </c>
      <c r="E13" s="15">
        <v>16118.880107503999</v>
      </c>
      <c r="F13" s="14">
        <v>12066</v>
      </c>
      <c r="G13" s="14">
        <v>28271</v>
      </c>
      <c r="H13" s="14">
        <v>9476047832</v>
      </c>
      <c r="I13" s="15">
        <v>0.95250262050387002</v>
      </c>
      <c r="J13" s="15">
        <v>0.63938698201427002</v>
      </c>
      <c r="K13" s="15">
        <v>15353.275541985</v>
      </c>
      <c r="L13" s="14">
        <v>11660</v>
      </c>
      <c r="M13" s="14">
        <v>26660</v>
      </c>
      <c r="N13" s="14">
        <v>9025960392</v>
      </c>
      <c r="O13" s="9"/>
      <c r="P13" s="43"/>
      <c r="Q13" s="17" t="s">
        <v>77</v>
      </c>
      <c r="R13" s="16">
        <f>(SUM(N3:N28)/(O1*1000000000))</f>
        <v>63.231224017991003</v>
      </c>
      <c r="S13" s="9"/>
      <c r="T13" s="9"/>
      <c r="U13" s="9"/>
      <c r="V13" s="9"/>
      <c r="W13" s="9"/>
      <c r="X13" s="9"/>
      <c r="Y13" s="9"/>
      <c r="Z13" s="9"/>
    </row>
    <row r="14" spans="1:26" ht="14.25" customHeight="1" x14ac:dyDescent="0.3">
      <c r="A14" s="13" t="s">
        <v>14</v>
      </c>
      <c r="B14" s="13" t="s">
        <v>365</v>
      </c>
      <c r="C14" s="14">
        <v>117243</v>
      </c>
      <c r="D14" s="14">
        <v>2721738127</v>
      </c>
      <c r="E14" s="15">
        <v>17537.164240082999</v>
      </c>
      <c r="F14" s="14">
        <v>13194</v>
      </c>
      <c r="G14" s="14">
        <v>31646</v>
      </c>
      <c r="H14" s="14">
        <v>2056109747</v>
      </c>
      <c r="I14" s="15">
        <v>0.92988005566805998</v>
      </c>
      <c r="J14" s="15">
        <v>0.16199400620934001</v>
      </c>
      <c r="K14" s="15">
        <v>16307.459259828</v>
      </c>
      <c r="L14" s="14">
        <v>12269</v>
      </c>
      <c r="M14" s="14">
        <v>29508</v>
      </c>
      <c r="N14" s="14">
        <v>1911935446</v>
      </c>
      <c r="O14" s="9"/>
      <c r="P14" s="9"/>
      <c r="Q14" s="9"/>
      <c r="R14" s="18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3">
      <c r="A15" s="13" t="s">
        <v>14</v>
      </c>
      <c r="B15" s="13" t="s">
        <v>366</v>
      </c>
      <c r="C15" s="14">
        <v>592033</v>
      </c>
      <c r="D15" s="14">
        <v>17532742279</v>
      </c>
      <c r="E15" s="15">
        <v>13392.914295318</v>
      </c>
      <c r="F15" s="14">
        <v>10415</v>
      </c>
      <c r="G15" s="14">
        <v>22538</v>
      </c>
      <c r="H15" s="14">
        <v>7929047229</v>
      </c>
      <c r="I15" s="15">
        <v>0.96680084537305</v>
      </c>
      <c r="J15" s="15">
        <v>0.63886568813438005</v>
      </c>
      <c r="K15" s="15">
        <v>12948.280862722</v>
      </c>
      <c r="L15" s="14">
        <v>10163</v>
      </c>
      <c r="M15" s="14">
        <v>21693</v>
      </c>
      <c r="N15" s="14">
        <v>7665809564</v>
      </c>
      <c r="O15" s="9"/>
      <c r="P15" s="9"/>
      <c r="Q15" s="9"/>
      <c r="R15" s="18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3">
      <c r="A16" s="13" t="s">
        <v>14</v>
      </c>
      <c r="B16" s="13" t="s">
        <v>367</v>
      </c>
      <c r="C16" s="14">
        <v>557893</v>
      </c>
      <c r="D16" s="14">
        <v>21076797329</v>
      </c>
      <c r="E16" s="15">
        <v>17920.444535063001</v>
      </c>
      <c r="F16" s="14">
        <v>14103</v>
      </c>
      <c r="G16" s="14">
        <v>30562</v>
      </c>
      <c r="H16" s="14">
        <v>9997690563</v>
      </c>
      <c r="I16" s="15">
        <v>0.95390690479005003</v>
      </c>
      <c r="J16" s="15">
        <v>0.61628202409041999</v>
      </c>
      <c r="K16" s="15">
        <v>17094.435778904</v>
      </c>
      <c r="L16" s="14">
        <v>13610</v>
      </c>
      <c r="M16" s="14">
        <v>28815</v>
      </c>
      <c r="N16" s="14">
        <v>9536866060</v>
      </c>
      <c r="O16" s="9"/>
      <c r="P16" s="9"/>
      <c r="Q16" s="9"/>
      <c r="R16" s="18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3">
      <c r="A17" s="13" t="s">
        <v>14</v>
      </c>
      <c r="B17" s="13" t="s">
        <v>368</v>
      </c>
      <c r="C17" s="14">
        <v>558803</v>
      </c>
      <c r="D17" s="14">
        <v>20033948704</v>
      </c>
      <c r="E17" s="15">
        <v>16107.180985069999</v>
      </c>
      <c r="F17" s="14">
        <v>11840</v>
      </c>
      <c r="G17" s="14">
        <v>29001</v>
      </c>
      <c r="H17" s="14">
        <v>9000741056</v>
      </c>
      <c r="I17" s="15">
        <v>0.95749601942553997</v>
      </c>
      <c r="J17" s="15">
        <v>0.63854880621267995</v>
      </c>
      <c r="K17" s="15">
        <v>15422.561677371001</v>
      </c>
      <c r="L17" s="14">
        <v>11457</v>
      </c>
      <c r="M17" s="14">
        <v>27534</v>
      </c>
      <c r="N17" s="14">
        <v>8618173733</v>
      </c>
      <c r="O17" s="9"/>
      <c r="P17" s="9"/>
      <c r="Q17" s="9"/>
      <c r="R17" s="19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3">
      <c r="A18" s="13" t="s">
        <v>14</v>
      </c>
      <c r="B18" s="13" t="s">
        <v>369</v>
      </c>
      <c r="C18" s="14">
        <v>660347</v>
      </c>
      <c r="D18" s="14">
        <v>26611574579</v>
      </c>
      <c r="E18" s="15">
        <v>14976.420860548</v>
      </c>
      <c r="F18" s="14">
        <v>10707</v>
      </c>
      <c r="G18" s="14">
        <v>26791</v>
      </c>
      <c r="H18" s="14">
        <v>9889634586</v>
      </c>
      <c r="I18" s="15">
        <v>0.95969471161610997</v>
      </c>
      <c r="J18" s="15">
        <v>0.69188520321830005</v>
      </c>
      <c r="K18" s="15">
        <v>14372.791898805001</v>
      </c>
      <c r="L18" s="14">
        <v>10413</v>
      </c>
      <c r="M18" s="14">
        <v>25463</v>
      </c>
      <c r="N18" s="14">
        <v>9491030012</v>
      </c>
      <c r="O18" s="9"/>
      <c r="P18" s="9"/>
      <c r="Q18" s="9"/>
      <c r="R18" s="19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3">
      <c r="A19" s="13" t="s">
        <v>14</v>
      </c>
      <c r="B19" s="13" t="s">
        <v>370</v>
      </c>
      <c r="C19" s="14">
        <v>540485</v>
      </c>
      <c r="D19" s="14">
        <v>17632574596</v>
      </c>
      <c r="E19" s="15">
        <v>15424.675413749001</v>
      </c>
      <c r="F19" s="14">
        <v>11667</v>
      </c>
      <c r="G19" s="14">
        <v>26574</v>
      </c>
      <c r="H19" s="14">
        <v>8336805691</v>
      </c>
      <c r="I19" s="15">
        <v>0.96227242103777</v>
      </c>
      <c r="J19" s="15">
        <v>0.62359240730655996</v>
      </c>
      <c r="K19" s="15">
        <v>14842.73975411</v>
      </c>
      <c r="L19" s="14">
        <v>11353</v>
      </c>
      <c r="M19" s="14">
        <v>25354</v>
      </c>
      <c r="N19" s="14">
        <v>8022278196</v>
      </c>
      <c r="O19" s="9"/>
      <c r="P19" s="9"/>
      <c r="Q19" s="9"/>
      <c r="R19" s="19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3">
      <c r="A20" s="13" t="s">
        <v>14</v>
      </c>
      <c r="B20" s="13" t="s">
        <v>371</v>
      </c>
      <c r="C20" s="14">
        <v>558409</v>
      </c>
      <c r="D20" s="14">
        <v>20612904464</v>
      </c>
      <c r="E20" s="15">
        <v>17680.157658634002</v>
      </c>
      <c r="F20" s="14">
        <v>13778</v>
      </c>
      <c r="G20" s="14">
        <v>30371</v>
      </c>
      <c r="H20" s="14">
        <v>9872759158</v>
      </c>
      <c r="I20" s="15">
        <v>0.95304480372902001</v>
      </c>
      <c r="J20" s="15">
        <v>0.61721884609347999</v>
      </c>
      <c r="K20" s="15">
        <v>16849.982385670999</v>
      </c>
      <c r="L20" s="14">
        <v>13293</v>
      </c>
      <c r="M20" s="14">
        <v>28611</v>
      </c>
      <c r="N20" s="14">
        <v>9409181814</v>
      </c>
      <c r="O20" s="9"/>
      <c r="P20" s="9"/>
      <c r="Q20" s="9"/>
      <c r="R20" s="19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3">
      <c r="A21" s="13" t="s">
        <v>14</v>
      </c>
      <c r="B21" s="13" t="s">
        <v>372</v>
      </c>
      <c r="C21" s="14">
        <v>617144</v>
      </c>
      <c r="D21" s="14">
        <v>23116685675</v>
      </c>
      <c r="E21" s="15">
        <v>14570.0512506</v>
      </c>
      <c r="F21" s="14">
        <v>10077</v>
      </c>
      <c r="G21" s="14">
        <v>27014</v>
      </c>
      <c r="H21" s="14">
        <v>8991819709</v>
      </c>
      <c r="I21" s="15">
        <v>0.96137108146727002</v>
      </c>
      <c r="J21" s="15">
        <v>0.64900768111187002</v>
      </c>
      <c r="K21" s="15">
        <v>14007.225927822001</v>
      </c>
      <c r="L21" s="14">
        <v>9824</v>
      </c>
      <c r="M21" s="14">
        <v>25697</v>
      </c>
      <c r="N21" s="14">
        <v>8644475438</v>
      </c>
      <c r="O21" s="9"/>
      <c r="P21" s="9"/>
      <c r="Q21" s="9"/>
      <c r="R21" s="19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3">
      <c r="A22" s="13" t="s">
        <v>14</v>
      </c>
      <c r="B22" s="13" t="s">
        <v>373</v>
      </c>
      <c r="C22" s="14">
        <v>638274</v>
      </c>
      <c r="D22" s="14">
        <v>22249047001</v>
      </c>
      <c r="E22" s="15">
        <v>13300.256577896</v>
      </c>
      <c r="F22" s="14">
        <v>9219</v>
      </c>
      <c r="G22" s="14">
        <v>24323</v>
      </c>
      <c r="H22" s="14">
        <v>8489207967</v>
      </c>
      <c r="I22" s="15">
        <v>0.96504006967980005</v>
      </c>
      <c r="J22" s="15">
        <v>0.69015800861354004</v>
      </c>
      <c r="K22" s="15">
        <v>12835.280534691999</v>
      </c>
      <c r="L22" s="14">
        <v>9007</v>
      </c>
      <c r="M22" s="14">
        <v>23284</v>
      </c>
      <c r="N22" s="14">
        <v>8192425848</v>
      </c>
      <c r="O22" s="9"/>
      <c r="P22" s="9"/>
      <c r="Q22" s="9"/>
      <c r="R22" s="19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3">
      <c r="A23" s="13" t="s">
        <v>14</v>
      </c>
      <c r="B23" s="13" t="s">
        <v>374</v>
      </c>
      <c r="C23" s="14">
        <v>679676</v>
      </c>
      <c r="D23" s="14">
        <v>27276366101</v>
      </c>
      <c r="E23" s="15">
        <v>14585.297057715999</v>
      </c>
      <c r="F23" s="14">
        <v>10261</v>
      </c>
      <c r="G23" s="14">
        <v>26540</v>
      </c>
      <c r="H23" s="14">
        <v>9913276363</v>
      </c>
      <c r="I23" s="15">
        <v>0.96087361162979001</v>
      </c>
      <c r="J23" s="15">
        <v>0.70523513164092999</v>
      </c>
      <c r="K23" s="15">
        <v>14014.627060541001</v>
      </c>
      <c r="L23" s="14">
        <v>9985</v>
      </c>
      <c r="M23" s="14">
        <v>25249</v>
      </c>
      <c r="N23" s="14">
        <v>9525405662</v>
      </c>
      <c r="O23" s="9"/>
      <c r="P23" s="9"/>
      <c r="Q23" s="9"/>
      <c r="R23" s="19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3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19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9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9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8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8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8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8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8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8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8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8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8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8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8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8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8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8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8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8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8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8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8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8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8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8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18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18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18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18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18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18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18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18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18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18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18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18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18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18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18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18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8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18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18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18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18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18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18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18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18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18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18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18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18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18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18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18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18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18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18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18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8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8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18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18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8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18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18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18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18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18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18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18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18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18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18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18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18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18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18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18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18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18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18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18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8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18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18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18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18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18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18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18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18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18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8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8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8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8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8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18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18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18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18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18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18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18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18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18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18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18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18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18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18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18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18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18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18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18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18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18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18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18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18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8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8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18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18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18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18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18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18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18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18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18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18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18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18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18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18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18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18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18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18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18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18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18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18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18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18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18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18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18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18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18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18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18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18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18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18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18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18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18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18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18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18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18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18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18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18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18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18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18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18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18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18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18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18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18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18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18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18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18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18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18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18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18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18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18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18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18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18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18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18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18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18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18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18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18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18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18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18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18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18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18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18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18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18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18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18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18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18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18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18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18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18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18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18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18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18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18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18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18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18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18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18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18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18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18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18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18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18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18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18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18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18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18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18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18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18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18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18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18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18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18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18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18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18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18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18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18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18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18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18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18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18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18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18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18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18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18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18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18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18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18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18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18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18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18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18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18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18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18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18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18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18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18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18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18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18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18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18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18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18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18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18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18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18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18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18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18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18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18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18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18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18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18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18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18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18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18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18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18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18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18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18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18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18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18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18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18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18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18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18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18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18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18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18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18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18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18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18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18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18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18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18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18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18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18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18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18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18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18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18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18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18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18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18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18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18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18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18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18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18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18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18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18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18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18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18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18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18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18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18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18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18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18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18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18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18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18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18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18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18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18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18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18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18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18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18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18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18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18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18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18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18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18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18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18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18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18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18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18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18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18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18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18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18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18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18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18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18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18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18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18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18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18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18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18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18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18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18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18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18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18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18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18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18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18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18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18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18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18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18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18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18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18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18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18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18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18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18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18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18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18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18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18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18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18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18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18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18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18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18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18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18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18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18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18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18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18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18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18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18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18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18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18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18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18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18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18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18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18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18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18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18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18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18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18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18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18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18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18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18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18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18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18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18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18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18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18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18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18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18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18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18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18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18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18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18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18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18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18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18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18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18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18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18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18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18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18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18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18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18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18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18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18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18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18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18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18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18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18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18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18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18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18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18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18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18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18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18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18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18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18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18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18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18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18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18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18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18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18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18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18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18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18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18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18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18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18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18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18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18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18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18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18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18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18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18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18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18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18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18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18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18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18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18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18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18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18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18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18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18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18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18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18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18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18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18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18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18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18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18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18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18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18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18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18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18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18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18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18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18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18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18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18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18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18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18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18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18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18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18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18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18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18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18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18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18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18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18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18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18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18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18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18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18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18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18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18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18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18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18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18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18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18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18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18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18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18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18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18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18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18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18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18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18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18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18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18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18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18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18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18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18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18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18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18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18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18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18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18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18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18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18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18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18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18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18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18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18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18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18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18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18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18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18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18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18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18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18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18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18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18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18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18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18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18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18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18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18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18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18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18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18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18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18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18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18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18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18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18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18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18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18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18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18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18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18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18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18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18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18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18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18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18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18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18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18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18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18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18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18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18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18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18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18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18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18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18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18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18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18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18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18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18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18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18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18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18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18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18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18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18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18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18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18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18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18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18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18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18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18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18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18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18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18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18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18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18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18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18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18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18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18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18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18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18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18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18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18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18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18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18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18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18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18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18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18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18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18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18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18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18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18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18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18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18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18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18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18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18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18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18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18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18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18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18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18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18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18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18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18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18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18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18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18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18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18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18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18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18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18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18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18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18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18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18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18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18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18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18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18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18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18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18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18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18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18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18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18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18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18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18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18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18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18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18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18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18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18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18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18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18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18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18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18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18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18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18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18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18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18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18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18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18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18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18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18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18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18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18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18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18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18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18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18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18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18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18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18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18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18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18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18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18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18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18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18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18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18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18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18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18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18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18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18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18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18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18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18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18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18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18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18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18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18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18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18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18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18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18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18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18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18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18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18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18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18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18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18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18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18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18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18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18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18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18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18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18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18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18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18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18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18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18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18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18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18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18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18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18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18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18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18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18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18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18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18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18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18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18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18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18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18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18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18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18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18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18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18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18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18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18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18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18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18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18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18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18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18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18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18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18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18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18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18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18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18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18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18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18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18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18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18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18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18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18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18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18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18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18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18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18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18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18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18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18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18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18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18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18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18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18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18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18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18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18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18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18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18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18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18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18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18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18"/>
      <c r="S1000" s="9"/>
      <c r="T1000" s="9"/>
      <c r="U1000" s="9"/>
      <c r="V1000" s="9"/>
      <c r="W1000" s="9"/>
      <c r="X1000" s="9"/>
      <c r="Y1000" s="9"/>
      <c r="Z1000" s="9"/>
    </row>
  </sheetData>
  <mergeCells count="11">
    <mergeCell ref="P2:Q2"/>
    <mergeCell ref="P3:Q3"/>
    <mergeCell ref="P4:P8"/>
    <mergeCell ref="P9:P13"/>
    <mergeCell ref="B1:B2"/>
    <mergeCell ref="C1:D1"/>
    <mergeCell ref="E1:H1"/>
    <mergeCell ref="I1:I2"/>
    <mergeCell ref="J1:J2"/>
    <mergeCell ref="K1:N1"/>
    <mergeCell ref="P1:R1"/>
  </mergeCells>
  <hyperlinks>
    <hyperlink ref="A1" location="INDEX!A1" display="INDEX" xr:uid="{00000000-0004-0000-0F00-000000000000}"/>
  </hyperlink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Z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6.09765625" customWidth="1"/>
    <col min="16" max="16" width="8.69921875" customWidth="1"/>
    <col min="17" max="17" width="15.59765625" customWidth="1"/>
    <col min="18" max="18" width="9.19921875" customWidth="1"/>
    <col min="19" max="21" width="8" customWidth="1"/>
    <col min="22" max="22" width="9" customWidth="1"/>
    <col min="23" max="26" width="8" customWidth="1"/>
  </cols>
  <sheetData>
    <row r="1" spans="1:26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31">
        <v>2.4977999999999998</v>
      </c>
      <c r="P1" s="50" t="s">
        <v>58</v>
      </c>
      <c r="Q1" s="49"/>
      <c r="R1" s="40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O2" s="9"/>
      <c r="P2" s="39" t="s">
        <v>64</v>
      </c>
      <c r="Q2" s="40"/>
      <c r="R2" s="12">
        <f>(COUNTA(A3:A29))</f>
        <v>22</v>
      </c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3">
      <c r="A3" s="13" t="s">
        <v>17</v>
      </c>
      <c r="B3" s="13" t="s">
        <v>375</v>
      </c>
      <c r="C3" s="14">
        <v>424829</v>
      </c>
      <c r="D3" s="14">
        <v>11175270767</v>
      </c>
      <c r="E3" s="15">
        <v>17159.614640243999</v>
      </c>
      <c r="F3" s="14">
        <v>14239</v>
      </c>
      <c r="G3" s="14">
        <v>27198</v>
      </c>
      <c r="H3" s="14">
        <v>7289901928</v>
      </c>
      <c r="I3" s="15">
        <v>0.92410893034444996</v>
      </c>
      <c r="J3" s="15">
        <v>0.62228501286085003</v>
      </c>
      <c r="K3" s="15">
        <v>15857.353130318001</v>
      </c>
      <c r="L3" s="14">
        <v>13612</v>
      </c>
      <c r="M3" s="14">
        <v>24729</v>
      </c>
      <c r="N3" s="14">
        <v>6736663473</v>
      </c>
      <c r="O3" s="9"/>
      <c r="P3" s="39" t="s">
        <v>66</v>
      </c>
      <c r="Q3" s="40"/>
      <c r="R3" s="16"/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3">
      <c r="A4" s="13" t="s">
        <v>17</v>
      </c>
      <c r="B4" s="13" t="s">
        <v>376</v>
      </c>
      <c r="C4" s="14">
        <v>493787</v>
      </c>
      <c r="D4" s="14">
        <v>13149950571</v>
      </c>
      <c r="E4" s="15">
        <v>16309.842656854</v>
      </c>
      <c r="F4" s="14">
        <v>13365</v>
      </c>
      <c r="G4" s="14">
        <v>25870</v>
      </c>
      <c r="H4" s="14">
        <v>8053588276</v>
      </c>
      <c r="I4" s="15">
        <v>0.93138380122474995</v>
      </c>
      <c r="J4" s="15">
        <v>0.64980352729694002</v>
      </c>
      <c r="K4" s="15">
        <v>15190.723251117999</v>
      </c>
      <c r="L4" s="14">
        <v>12852</v>
      </c>
      <c r="M4" s="14">
        <v>23766</v>
      </c>
      <c r="N4" s="14">
        <v>7500981662</v>
      </c>
      <c r="O4" s="9"/>
      <c r="P4" s="41" t="s">
        <v>68</v>
      </c>
      <c r="Q4" s="17" t="s">
        <v>69</v>
      </c>
      <c r="R4" s="16">
        <f>AVERAGE(E3:E27)</f>
        <v>14245.146683235547</v>
      </c>
      <c r="S4" s="9"/>
      <c r="T4" s="9"/>
      <c r="U4" s="9"/>
      <c r="V4" s="24"/>
      <c r="W4" s="9"/>
      <c r="X4" s="9"/>
      <c r="Y4" s="9"/>
      <c r="Z4" s="9"/>
    </row>
    <row r="5" spans="1:26" ht="14.25" customHeight="1" x14ac:dyDescent="0.3">
      <c r="A5" s="13" t="s">
        <v>17</v>
      </c>
      <c r="B5" s="13" t="s">
        <v>377</v>
      </c>
      <c r="C5" s="14">
        <v>525719</v>
      </c>
      <c r="D5" s="14">
        <v>12981345469</v>
      </c>
      <c r="E5" s="15">
        <v>14990.628912022999</v>
      </c>
      <c r="F5" s="14">
        <v>12143</v>
      </c>
      <c r="G5" s="14">
        <v>23878</v>
      </c>
      <c r="H5" s="14">
        <v>7880858441</v>
      </c>
      <c r="I5" s="15">
        <v>0.94721920345175004</v>
      </c>
      <c r="J5" s="15">
        <v>0.66058544578167999</v>
      </c>
      <c r="K5" s="15">
        <v>14199.411577288</v>
      </c>
      <c r="L5" s="14">
        <v>11795</v>
      </c>
      <c r="M5" s="14">
        <v>22378</v>
      </c>
      <c r="N5" s="14">
        <v>7464900455</v>
      </c>
      <c r="O5" s="9"/>
      <c r="P5" s="42"/>
      <c r="Q5" s="17" t="s">
        <v>71</v>
      </c>
      <c r="R5" s="16">
        <f>AVERAGE(G3:G28)</f>
        <v>23980.909090909092</v>
      </c>
      <c r="S5" s="9"/>
      <c r="T5" s="9"/>
      <c r="U5" s="9"/>
      <c r="V5" s="24"/>
      <c r="W5" s="9"/>
      <c r="X5" s="9"/>
      <c r="Y5" s="9"/>
      <c r="Z5" s="9"/>
    </row>
    <row r="6" spans="1:26" ht="14.25" customHeight="1" x14ac:dyDescent="0.3">
      <c r="A6" s="13" t="s">
        <v>17</v>
      </c>
      <c r="B6" s="13" t="s">
        <v>378</v>
      </c>
      <c r="C6" s="14">
        <v>498801</v>
      </c>
      <c r="D6" s="14">
        <v>12456721031</v>
      </c>
      <c r="E6" s="15">
        <v>15201.468242846</v>
      </c>
      <c r="F6" s="14">
        <v>12267</v>
      </c>
      <c r="G6" s="14">
        <v>24330</v>
      </c>
      <c r="H6" s="14">
        <v>7582507561</v>
      </c>
      <c r="I6" s="15">
        <v>0.94418301404975002</v>
      </c>
      <c r="J6" s="15">
        <v>0.64418939233482997</v>
      </c>
      <c r="K6" s="15">
        <v>14352.968103511999</v>
      </c>
      <c r="L6" s="14">
        <v>11894</v>
      </c>
      <c r="M6" s="14">
        <v>22680</v>
      </c>
      <c r="N6" s="14">
        <v>7159274843</v>
      </c>
      <c r="O6" s="9"/>
      <c r="P6" s="42"/>
      <c r="Q6" s="17" t="s">
        <v>73</v>
      </c>
      <c r="R6" s="16">
        <f>(SUM(H3:H28)/1000000000)</f>
        <v>170.72454789</v>
      </c>
      <c r="S6" s="9"/>
      <c r="T6" s="9"/>
      <c r="U6" s="9"/>
      <c r="V6" s="24"/>
      <c r="W6" s="9"/>
      <c r="X6" s="9"/>
      <c r="Y6" s="9"/>
      <c r="Z6" s="9"/>
    </row>
    <row r="7" spans="1:26" ht="14.25" customHeight="1" x14ac:dyDescent="0.3">
      <c r="A7" s="13" t="s">
        <v>17</v>
      </c>
      <c r="B7" s="13" t="s">
        <v>379</v>
      </c>
      <c r="C7" s="14">
        <v>378782</v>
      </c>
      <c r="D7" s="14">
        <v>8738888984</v>
      </c>
      <c r="E7" s="15">
        <v>15868.978673748999</v>
      </c>
      <c r="F7" s="14">
        <v>13053</v>
      </c>
      <c r="G7" s="14">
        <v>24921</v>
      </c>
      <c r="H7" s="14">
        <v>6010883480</v>
      </c>
      <c r="I7" s="15">
        <v>0.94380106732663005</v>
      </c>
      <c r="J7" s="15">
        <v>0.53522432306025003</v>
      </c>
      <c r="K7" s="15">
        <v>14977.159009667999</v>
      </c>
      <c r="L7" s="14">
        <v>12672</v>
      </c>
      <c r="M7" s="14">
        <v>23245</v>
      </c>
      <c r="N7" s="14">
        <v>5673078244</v>
      </c>
      <c r="O7" s="9"/>
      <c r="P7" s="42"/>
      <c r="Q7" s="17" t="s">
        <v>75</v>
      </c>
      <c r="R7" s="16">
        <f>(AVERAGE(H3:H28)/1000000000)</f>
        <v>7.7602067222727271</v>
      </c>
      <c r="S7" s="9"/>
      <c r="T7" s="9"/>
      <c r="U7" s="9"/>
      <c r="V7" s="24"/>
      <c r="W7" s="9"/>
      <c r="X7" s="9"/>
      <c r="Y7" s="9"/>
      <c r="Z7" s="9"/>
    </row>
    <row r="8" spans="1:26" ht="14.25" customHeight="1" x14ac:dyDescent="0.3">
      <c r="A8" s="13" t="s">
        <v>17</v>
      </c>
      <c r="B8" s="13" t="s">
        <v>380</v>
      </c>
      <c r="C8" s="14">
        <v>406038</v>
      </c>
      <c r="D8" s="14">
        <v>9761701231</v>
      </c>
      <c r="E8" s="15">
        <v>16663.333734774002</v>
      </c>
      <c r="F8" s="14">
        <v>13893</v>
      </c>
      <c r="G8" s="14">
        <v>26143</v>
      </c>
      <c r="H8" s="14">
        <v>6765946703</v>
      </c>
      <c r="I8" s="15">
        <v>0.93707304022787996</v>
      </c>
      <c r="J8" s="15">
        <v>0.59136197141046998</v>
      </c>
      <c r="K8" s="15">
        <v>15614.760803175999</v>
      </c>
      <c r="L8" s="14">
        <v>13428</v>
      </c>
      <c r="M8" s="14">
        <v>24117</v>
      </c>
      <c r="N8" s="14">
        <v>6340186247</v>
      </c>
      <c r="O8" s="9"/>
      <c r="P8" s="43"/>
      <c r="Q8" s="17" t="s">
        <v>77</v>
      </c>
      <c r="R8" s="16">
        <f>(SUM(H3:H29)/(O1*1000000000))</f>
        <v>68.349967127071821</v>
      </c>
      <c r="S8" s="9"/>
      <c r="T8" s="9"/>
      <c r="U8" s="9"/>
      <c r="V8" s="24"/>
      <c r="W8" s="9"/>
      <c r="X8" s="9"/>
      <c r="Y8" s="9"/>
      <c r="Z8" s="9"/>
    </row>
    <row r="9" spans="1:26" ht="14.25" customHeight="1" x14ac:dyDescent="0.3">
      <c r="A9" s="13" t="s">
        <v>17</v>
      </c>
      <c r="B9" s="13" t="s">
        <v>381</v>
      </c>
      <c r="C9" s="14">
        <v>363354</v>
      </c>
      <c r="D9" s="14">
        <v>9297673276</v>
      </c>
      <c r="E9" s="15">
        <v>18366.65869923</v>
      </c>
      <c r="F9" s="14">
        <v>15813</v>
      </c>
      <c r="G9" s="14">
        <v>28239</v>
      </c>
      <c r="H9" s="14">
        <v>6673598905</v>
      </c>
      <c r="I9" s="15">
        <v>0.92278926807933004</v>
      </c>
      <c r="J9" s="15">
        <v>0.53430011646099995</v>
      </c>
      <c r="K9" s="15">
        <v>16948.555538125001</v>
      </c>
      <c r="L9" s="14">
        <v>15195</v>
      </c>
      <c r="M9" s="14">
        <v>25556</v>
      </c>
      <c r="N9" s="14">
        <v>6158325449</v>
      </c>
      <c r="O9" s="9"/>
      <c r="P9" s="41" t="s">
        <v>79</v>
      </c>
      <c r="Q9" s="17" t="s">
        <v>69</v>
      </c>
      <c r="R9" s="16">
        <f>AVERAGE(K3:K28)</f>
        <v>13392.143384131139</v>
      </c>
      <c r="S9" s="9"/>
      <c r="T9" s="9"/>
      <c r="U9" s="9"/>
      <c r="V9" s="24"/>
      <c r="W9" s="9"/>
      <c r="X9" s="9"/>
      <c r="Y9" s="9"/>
      <c r="Z9" s="9"/>
    </row>
    <row r="10" spans="1:26" ht="14.25" customHeight="1" x14ac:dyDescent="0.3">
      <c r="A10" s="13" t="s">
        <v>17</v>
      </c>
      <c r="B10" s="13" t="s">
        <v>382</v>
      </c>
      <c r="C10" s="14">
        <v>351400</v>
      </c>
      <c r="D10" s="14">
        <v>8338619973</v>
      </c>
      <c r="E10" s="15">
        <v>16772.369536140999</v>
      </c>
      <c r="F10" s="14">
        <v>13845</v>
      </c>
      <c r="G10" s="14">
        <v>26638</v>
      </c>
      <c r="H10" s="14">
        <v>5893810655</v>
      </c>
      <c r="I10" s="15">
        <v>0.92269591633157</v>
      </c>
      <c r="J10" s="15">
        <v>0.50061401434315</v>
      </c>
      <c r="K10" s="15">
        <v>15475.796878202</v>
      </c>
      <c r="L10" s="14">
        <v>13304</v>
      </c>
      <c r="M10" s="14">
        <v>24213</v>
      </c>
      <c r="N10" s="14">
        <v>5438195023</v>
      </c>
      <c r="O10" s="9"/>
      <c r="P10" s="42"/>
      <c r="Q10" s="17" t="s">
        <v>71</v>
      </c>
      <c r="R10" s="16">
        <f>AVERAGE(M3:M26)</f>
        <v>22256.727272727272</v>
      </c>
      <c r="S10" s="9"/>
      <c r="T10" s="9"/>
      <c r="U10" s="9"/>
      <c r="V10" s="24"/>
      <c r="W10" s="9"/>
      <c r="X10" s="9"/>
      <c r="Y10" s="9"/>
      <c r="Z10" s="9"/>
    </row>
    <row r="11" spans="1:26" ht="14.25" customHeight="1" x14ac:dyDescent="0.3">
      <c r="A11" s="13" t="s">
        <v>17</v>
      </c>
      <c r="B11" s="13" t="s">
        <v>383</v>
      </c>
      <c r="C11" s="14">
        <v>389552</v>
      </c>
      <c r="D11" s="14">
        <v>9271036551</v>
      </c>
      <c r="E11" s="15">
        <v>16732.037617571001</v>
      </c>
      <c r="F11" s="14">
        <v>13453</v>
      </c>
      <c r="G11" s="14">
        <v>26838</v>
      </c>
      <c r="H11" s="14">
        <v>6517998718</v>
      </c>
      <c r="I11" s="15">
        <v>0.92498901010062995</v>
      </c>
      <c r="J11" s="15">
        <v>0.52272370460325002</v>
      </c>
      <c r="K11" s="15">
        <v>15476.950912844</v>
      </c>
      <c r="L11" s="14">
        <v>12985</v>
      </c>
      <c r="M11" s="14">
        <v>24379</v>
      </c>
      <c r="N11" s="14">
        <v>6029077182</v>
      </c>
      <c r="O11" s="9"/>
      <c r="P11" s="42"/>
      <c r="Q11" s="17" t="s">
        <v>73</v>
      </c>
      <c r="R11" s="16">
        <f>(SUM(N3:N29)/1000000000)</f>
        <v>160.97625402099999</v>
      </c>
      <c r="S11" s="9"/>
      <c r="T11" s="9"/>
      <c r="U11" s="9"/>
      <c r="V11" s="24"/>
      <c r="W11" s="9"/>
      <c r="X11" s="9"/>
      <c r="Y11" s="9"/>
      <c r="Z11" s="9"/>
    </row>
    <row r="12" spans="1:26" ht="14.25" customHeight="1" x14ac:dyDescent="0.3">
      <c r="A12" s="13" t="s">
        <v>17</v>
      </c>
      <c r="B12" s="13" t="s">
        <v>384</v>
      </c>
      <c r="C12" s="14">
        <v>541004</v>
      </c>
      <c r="D12" s="14">
        <v>15078283819</v>
      </c>
      <c r="E12" s="15">
        <v>13348.995713525001</v>
      </c>
      <c r="F12" s="14">
        <v>9429</v>
      </c>
      <c r="G12" s="14">
        <v>23894</v>
      </c>
      <c r="H12" s="14">
        <v>7221860077</v>
      </c>
      <c r="I12" s="15">
        <v>0.93317035696425998</v>
      </c>
      <c r="J12" s="15">
        <v>0.59642237416242005</v>
      </c>
      <c r="K12" s="15">
        <v>12456.887095104999</v>
      </c>
      <c r="L12" s="14">
        <v>9138</v>
      </c>
      <c r="M12" s="14">
        <v>21951</v>
      </c>
      <c r="N12" s="14">
        <v>6739225746</v>
      </c>
      <c r="O12" s="9"/>
      <c r="P12" s="42"/>
      <c r="Q12" s="17" t="s">
        <v>75</v>
      </c>
      <c r="R12" s="16">
        <f>(AVERAGE(N3:N28)/1000000000)</f>
        <v>7.3171024554999997</v>
      </c>
      <c r="S12" s="9"/>
      <c r="T12" s="9"/>
      <c r="U12" s="9"/>
      <c r="V12" s="24"/>
      <c r="W12" s="9"/>
      <c r="X12" s="9"/>
      <c r="Y12" s="9"/>
      <c r="Z12" s="9"/>
    </row>
    <row r="13" spans="1:26" ht="14.25" customHeight="1" x14ac:dyDescent="0.3">
      <c r="A13" s="13" t="s">
        <v>17</v>
      </c>
      <c r="B13" s="13" t="s">
        <v>385</v>
      </c>
      <c r="C13" s="14">
        <v>501145</v>
      </c>
      <c r="D13" s="14">
        <v>12950194041</v>
      </c>
      <c r="E13" s="15">
        <v>13039.55338874</v>
      </c>
      <c r="F13" s="14">
        <v>8953</v>
      </c>
      <c r="G13" s="14">
        <v>23927</v>
      </c>
      <c r="H13" s="14">
        <v>6534706983</v>
      </c>
      <c r="I13" s="15">
        <v>0.93722693043970995</v>
      </c>
      <c r="J13" s="15">
        <v>0.55700663879846002</v>
      </c>
      <c r="K13" s="15">
        <v>12221.020596832999</v>
      </c>
      <c r="L13" s="14">
        <v>8680</v>
      </c>
      <c r="M13" s="14">
        <v>22129</v>
      </c>
      <c r="N13" s="14">
        <v>6124503367</v>
      </c>
      <c r="O13" s="9"/>
      <c r="P13" s="43"/>
      <c r="Q13" s="17" t="s">
        <v>77</v>
      </c>
      <c r="R13" s="16">
        <f>(SUM(N3:N28)/(O1*1000000000))</f>
        <v>64.44721515773881</v>
      </c>
      <c r="S13" s="9"/>
      <c r="T13" s="9"/>
      <c r="U13" s="9"/>
      <c r="V13" s="24"/>
      <c r="W13" s="9"/>
      <c r="X13" s="9"/>
      <c r="Y13" s="9"/>
      <c r="Z13" s="9"/>
    </row>
    <row r="14" spans="1:26" ht="14.25" customHeight="1" x14ac:dyDescent="0.3">
      <c r="A14" s="13" t="s">
        <v>17</v>
      </c>
      <c r="B14" s="13" t="s">
        <v>386</v>
      </c>
      <c r="C14" s="14">
        <v>531620</v>
      </c>
      <c r="D14" s="14">
        <v>14715328372</v>
      </c>
      <c r="E14" s="15">
        <v>13891.613880215</v>
      </c>
      <c r="F14" s="14">
        <v>9969</v>
      </c>
      <c r="G14" s="14">
        <v>24608</v>
      </c>
      <c r="H14" s="14">
        <v>7385059771</v>
      </c>
      <c r="I14" s="15">
        <v>0.92760710412942005</v>
      </c>
      <c r="J14" s="15">
        <v>0.58936412929603998</v>
      </c>
      <c r="K14" s="15">
        <v>12885.95972311</v>
      </c>
      <c r="L14" s="14">
        <v>9639</v>
      </c>
      <c r="M14" s="14">
        <v>22430</v>
      </c>
      <c r="N14" s="14">
        <v>6850433908</v>
      </c>
      <c r="O14" s="9"/>
      <c r="P14" s="9"/>
      <c r="Q14" s="9"/>
      <c r="R14" s="18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3">
      <c r="A15" s="13" t="s">
        <v>17</v>
      </c>
      <c r="B15" s="13" t="s">
        <v>387</v>
      </c>
      <c r="C15" s="14">
        <v>524130</v>
      </c>
      <c r="D15" s="14">
        <v>14462197855</v>
      </c>
      <c r="E15" s="15">
        <v>13782.814446798</v>
      </c>
      <c r="F15" s="14">
        <v>9812</v>
      </c>
      <c r="G15" s="14">
        <v>24486</v>
      </c>
      <c r="H15" s="14">
        <v>7223986536</v>
      </c>
      <c r="I15" s="15">
        <v>0.93132631289832002</v>
      </c>
      <c r="J15" s="15">
        <v>0.60049838169162995</v>
      </c>
      <c r="K15" s="15">
        <v>12836.297760097999</v>
      </c>
      <c r="L15" s="14">
        <v>9504</v>
      </c>
      <c r="M15" s="14">
        <v>22439</v>
      </c>
      <c r="N15" s="14">
        <v>6727888745</v>
      </c>
      <c r="O15" s="9"/>
      <c r="P15" s="9"/>
      <c r="Q15" s="9"/>
      <c r="R15" s="18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3">
      <c r="A16" s="13" t="s">
        <v>17</v>
      </c>
      <c r="B16" s="13" t="s">
        <v>388</v>
      </c>
      <c r="C16" s="14">
        <v>751538</v>
      </c>
      <c r="D16" s="14">
        <v>31766403770</v>
      </c>
      <c r="E16" s="15">
        <v>12764.279316548</v>
      </c>
      <c r="F16" s="14">
        <v>8935</v>
      </c>
      <c r="G16" s="14">
        <v>22797</v>
      </c>
      <c r="H16" s="14">
        <v>9592840949</v>
      </c>
      <c r="I16" s="15">
        <v>0.94896883284080003</v>
      </c>
      <c r="J16" s="15">
        <v>0.77340287261160001</v>
      </c>
      <c r="K16" s="15">
        <v>12112.903245079</v>
      </c>
      <c r="L16" s="14">
        <v>8661</v>
      </c>
      <c r="M16" s="14">
        <v>21363</v>
      </c>
      <c r="N16" s="14">
        <v>9103307079</v>
      </c>
      <c r="O16" s="9"/>
      <c r="P16" s="9"/>
      <c r="Q16" s="9"/>
      <c r="R16" s="18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3">
      <c r="A17" s="13" t="s">
        <v>17</v>
      </c>
      <c r="B17" s="13" t="s">
        <v>389</v>
      </c>
      <c r="C17" s="14">
        <v>761633</v>
      </c>
      <c r="D17" s="14">
        <v>30615541400</v>
      </c>
      <c r="E17" s="15">
        <v>11913.218581653</v>
      </c>
      <c r="F17" s="14">
        <v>8471</v>
      </c>
      <c r="G17" s="14">
        <v>20953</v>
      </c>
      <c r="H17" s="14">
        <v>9073500408</v>
      </c>
      <c r="I17" s="15">
        <v>0.95736118062453002</v>
      </c>
      <c r="J17" s="15">
        <v>0.78032730115374005</v>
      </c>
      <c r="K17" s="15">
        <v>11405.253006368999</v>
      </c>
      <c r="L17" s="14">
        <v>8263</v>
      </c>
      <c r="M17" s="14">
        <v>19819</v>
      </c>
      <c r="N17" s="14">
        <v>8686617063</v>
      </c>
      <c r="O17" s="9"/>
      <c r="P17" s="9"/>
      <c r="Q17" s="9"/>
      <c r="R17" s="18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3">
      <c r="A18" s="13" t="s">
        <v>17</v>
      </c>
      <c r="B18" s="13" t="s">
        <v>390</v>
      </c>
      <c r="C18" s="14">
        <v>728441</v>
      </c>
      <c r="D18" s="14">
        <v>28005563228</v>
      </c>
      <c r="E18" s="15">
        <v>11934.279203120001</v>
      </c>
      <c r="F18" s="14">
        <v>8233</v>
      </c>
      <c r="G18" s="14">
        <v>21689</v>
      </c>
      <c r="H18" s="14">
        <v>8693418277</v>
      </c>
      <c r="I18" s="15">
        <v>0.95654792603280003</v>
      </c>
      <c r="J18" s="15">
        <v>0.75643515210926004</v>
      </c>
      <c r="K18" s="15">
        <v>11415.710020441</v>
      </c>
      <c r="L18" s="14">
        <v>8027</v>
      </c>
      <c r="M18" s="14">
        <v>20500</v>
      </c>
      <c r="N18" s="14">
        <v>8315671223</v>
      </c>
      <c r="O18" s="9"/>
      <c r="P18" s="9"/>
      <c r="Q18" s="9"/>
      <c r="R18" s="32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3">
      <c r="A19" s="13" t="s">
        <v>17</v>
      </c>
      <c r="B19" s="13" t="s">
        <v>391</v>
      </c>
      <c r="C19" s="14">
        <v>750533</v>
      </c>
      <c r="D19" s="14">
        <v>26826610955</v>
      </c>
      <c r="E19" s="15">
        <v>10859.660862347</v>
      </c>
      <c r="F19" s="14">
        <v>7625</v>
      </c>
      <c r="G19" s="14">
        <v>19235</v>
      </c>
      <c r="H19" s="14">
        <v>8150533846</v>
      </c>
      <c r="I19" s="15">
        <v>0.96362814895302995</v>
      </c>
      <c r="J19" s="15">
        <v>0.77245210081266003</v>
      </c>
      <c r="K19" s="15">
        <v>10464.674895041</v>
      </c>
      <c r="L19" s="14">
        <v>7467</v>
      </c>
      <c r="M19" s="14">
        <v>18366</v>
      </c>
      <c r="N19" s="14">
        <v>7854083843</v>
      </c>
      <c r="O19" s="9"/>
      <c r="P19" s="9"/>
      <c r="Q19" s="9"/>
      <c r="R19" s="32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3">
      <c r="A20" s="13" t="s">
        <v>17</v>
      </c>
      <c r="B20" s="13" t="s">
        <v>392</v>
      </c>
      <c r="C20" s="14">
        <v>746699</v>
      </c>
      <c r="D20" s="14">
        <v>29577122386</v>
      </c>
      <c r="E20" s="15">
        <v>11613.573508201</v>
      </c>
      <c r="F20" s="14">
        <v>8052</v>
      </c>
      <c r="G20" s="14">
        <v>20894</v>
      </c>
      <c r="H20" s="14">
        <v>8671843725</v>
      </c>
      <c r="I20" s="15">
        <v>0.95886165510899002</v>
      </c>
      <c r="J20" s="15">
        <v>0.77091816507396005</v>
      </c>
      <c r="K20" s="15">
        <v>11135.810315803001</v>
      </c>
      <c r="L20" s="14">
        <v>7855</v>
      </c>
      <c r="M20" s="14">
        <v>19813</v>
      </c>
      <c r="N20" s="14">
        <v>8315098427</v>
      </c>
      <c r="O20" s="9"/>
      <c r="P20" s="9"/>
      <c r="Q20" s="9"/>
      <c r="R20" s="18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3">
      <c r="A21" s="13" t="s">
        <v>17</v>
      </c>
      <c r="B21" s="13" t="s">
        <v>393</v>
      </c>
      <c r="C21" s="14">
        <v>759692</v>
      </c>
      <c r="D21" s="14">
        <v>28488847326</v>
      </c>
      <c r="E21" s="15">
        <v>12340.263992513001</v>
      </c>
      <c r="F21" s="14">
        <v>8916</v>
      </c>
      <c r="G21" s="14">
        <v>21453</v>
      </c>
      <c r="H21" s="14">
        <v>9374799833</v>
      </c>
      <c r="I21" s="15">
        <v>0.95759763172748003</v>
      </c>
      <c r="J21" s="15">
        <v>0.78422814600403001</v>
      </c>
      <c r="K21" s="15">
        <v>11817.007574122001</v>
      </c>
      <c r="L21" s="14">
        <v>8686</v>
      </c>
      <c r="M21" s="14">
        <v>20328</v>
      </c>
      <c r="N21" s="14">
        <v>8977286118</v>
      </c>
      <c r="O21" s="9"/>
      <c r="P21" s="9"/>
      <c r="Q21" s="9"/>
      <c r="R21" s="18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3">
      <c r="A22" s="13" t="s">
        <v>17</v>
      </c>
      <c r="B22" s="13" t="s">
        <v>394</v>
      </c>
      <c r="C22" s="14">
        <v>657361</v>
      </c>
      <c r="D22" s="14">
        <v>24713527607</v>
      </c>
      <c r="E22" s="15">
        <v>11051.767529561001</v>
      </c>
      <c r="F22" s="14">
        <v>7187</v>
      </c>
      <c r="G22" s="14">
        <v>21019</v>
      </c>
      <c r="H22" s="14">
        <v>7265000955</v>
      </c>
      <c r="I22" s="15">
        <v>0.95648495079928997</v>
      </c>
      <c r="J22" s="15">
        <v>0.65425329684000999</v>
      </c>
      <c r="K22" s="15">
        <v>10570.849321758</v>
      </c>
      <c r="L22" s="14">
        <v>7024</v>
      </c>
      <c r="M22" s="14">
        <v>19894</v>
      </c>
      <c r="N22" s="14">
        <v>6948864081</v>
      </c>
      <c r="O22" s="9"/>
      <c r="P22" s="9"/>
      <c r="Q22" s="9"/>
      <c r="R22" s="18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3">
      <c r="A23" s="13" t="s">
        <v>17</v>
      </c>
      <c r="B23" s="13" t="s">
        <v>395</v>
      </c>
      <c r="C23" s="14">
        <v>695428</v>
      </c>
      <c r="D23" s="14">
        <v>26030494194</v>
      </c>
      <c r="E23" s="15">
        <v>13926.028635602999</v>
      </c>
      <c r="F23" s="14">
        <v>10402</v>
      </c>
      <c r="G23" s="14">
        <v>23918</v>
      </c>
      <c r="H23" s="14">
        <v>9684550242</v>
      </c>
      <c r="I23" s="15">
        <v>0.94370721929493995</v>
      </c>
      <c r="J23" s="15">
        <v>0.74874702435106</v>
      </c>
      <c r="K23" s="15">
        <v>13142.093759527001</v>
      </c>
      <c r="L23" s="14">
        <v>9993</v>
      </c>
      <c r="M23" s="14">
        <v>22404</v>
      </c>
      <c r="N23" s="14">
        <v>9139379979</v>
      </c>
      <c r="O23" s="9"/>
      <c r="P23" s="9"/>
      <c r="Q23" s="9"/>
      <c r="R23" s="32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3">
      <c r="A24" s="13" t="s">
        <v>17</v>
      </c>
      <c r="B24" s="13" t="s">
        <v>396</v>
      </c>
      <c r="C24" s="14">
        <v>617898</v>
      </c>
      <c r="D24" s="14">
        <v>19632043444</v>
      </c>
      <c r="E24" s="15">
        <v>14862.245258925999</v>
      </c>
      <c r="F24" s="14">
        <v>11562</v>
      </c>
      <c r="G24" s="14">
        <v>24652</v>
      </c>
      <c r="H24" s="14">
        <v>9183351621</v>
      </c>
      <c r="I24" s="15">
        <v>0.94662735597762004</v>
      </c>
      <c r="J24" s="15">
        <v>0.70437801020263002</v>
      </c>
      <c r="K24" s="15">
        <v>14069.007933348001</v>
      </c>
      <c r="L24" s="14">
        <v>11151</v>
      </c>
      <c r="M24" s="14">
        <v>23149</v>
      </c>
      <c r="N24" s="14">
        <v>8693211864</v>
      </c>
      <c r="O24" s="9"/>
      <c r="P24" s="9"/>
      <c r="Q24" s="9"/>
      <c r="R24" s="32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8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8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8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8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8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8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8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8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8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8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8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8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8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8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8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8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8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8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8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8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8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8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8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8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18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18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18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18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18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18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18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18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18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18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18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18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18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18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18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18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8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18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18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18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18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18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18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18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18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18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18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18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18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18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18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18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18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18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18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18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8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8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18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18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8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18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18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18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18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18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18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18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18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18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18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18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18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18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18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18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18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18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18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18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8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18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18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18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18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18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18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18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18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18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8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8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8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8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8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18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18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18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18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18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18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18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18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18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18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18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18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18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18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18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18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18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18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18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18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18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18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18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18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8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8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18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18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18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18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18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18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18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18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18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18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18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18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18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18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18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18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18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18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18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18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18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18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18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18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18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18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18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18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18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18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18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18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18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18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18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18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18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18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18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18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18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18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18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18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18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18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18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18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18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18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18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18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18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18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18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18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18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18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18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18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18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18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18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18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18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18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18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18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18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18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18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18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18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18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18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18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18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18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18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18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18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18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18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18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18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18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18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18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18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18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18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18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18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18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18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18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18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18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18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18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18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18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18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18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18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18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18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18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18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18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18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18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18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18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18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18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18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18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18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18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18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18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18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18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18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18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18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18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18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18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18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18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18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18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18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18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18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18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18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18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18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18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18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18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18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18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18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18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18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18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18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18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18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18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18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18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18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18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18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18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18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18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18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18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18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18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18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18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18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18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18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18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18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18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18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18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18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18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18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18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18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18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18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18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18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18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18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18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18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18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18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18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18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18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18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18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18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18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18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18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18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18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18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18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18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18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18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18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18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18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18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18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18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18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18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18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18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18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18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18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18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18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18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18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18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18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18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18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18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18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18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18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18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18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18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18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18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18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18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18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18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18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18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18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18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18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18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18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18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18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18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18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18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18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18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18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18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18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18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18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18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18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18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18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18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18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18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18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18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18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18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18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18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18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18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18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18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18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18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18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18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18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18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18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18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18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18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18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18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18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18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18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18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18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18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18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18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18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18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18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18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18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18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18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18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18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18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18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18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18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18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18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18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18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18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18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18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18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18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18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18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18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18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18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18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18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18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18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18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18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18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18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18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18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18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18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18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18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18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18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18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18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18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18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18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18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18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18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18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18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18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18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18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18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18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18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18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18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18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18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18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18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18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18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18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18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18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18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18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18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18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18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18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18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18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18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18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18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18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18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18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18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18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18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18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18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18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18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18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18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18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18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18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18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18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18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18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18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18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18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18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18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18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18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18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18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18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18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18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18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18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18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18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18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18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18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18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18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18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18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18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18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18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18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18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18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18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18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18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18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18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18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18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18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18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18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18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18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18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18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18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18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18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18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18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18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18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18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18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18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18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18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18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18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18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18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18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18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18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18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18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18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18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18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18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18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18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18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18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18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18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18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18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18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18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18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18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18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18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18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18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18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18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18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18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18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18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18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18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18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18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18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18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18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18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18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18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18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18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18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18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18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18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18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18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18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18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18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18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18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18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18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18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18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18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18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18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18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18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18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18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18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18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18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18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18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18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18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18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18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18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18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18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18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18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18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18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18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18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18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18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18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18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18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18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18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18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18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18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18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18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18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18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18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18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18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18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18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18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18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18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18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18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18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18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18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18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18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18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18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18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18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18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18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18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18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18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18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18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18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18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18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18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18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18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18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18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18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18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18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18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18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18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18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18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18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18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18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18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18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18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18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18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18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18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18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18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18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18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18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18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18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18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18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18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18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18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18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18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18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18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18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18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18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18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18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18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18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18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18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18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18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18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18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18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18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18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18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18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18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18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18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18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18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18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18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18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18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18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18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18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18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18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18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18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18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18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18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18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18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18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18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18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18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18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18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18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18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18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18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18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18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18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18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18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18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18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18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18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18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18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18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18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18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18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18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18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18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18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18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18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18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18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18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18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18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18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18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18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18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18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18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18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18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18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18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18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18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18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18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18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18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18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18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18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18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18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18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18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18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18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18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18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18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18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18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18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18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18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18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18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18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18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18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18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18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18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18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18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18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18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18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18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18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18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18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18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18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18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18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18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18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18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18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18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18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18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18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18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18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18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18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18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18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18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18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18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18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18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18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18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18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18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18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18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18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18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18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18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18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18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18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18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18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18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18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18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18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18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18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18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18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18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18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18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18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18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18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18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18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18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18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18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18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18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18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18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18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18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18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18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18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18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18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18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18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18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18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18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18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18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18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18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18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18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18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18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18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18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18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18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18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18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18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18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18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18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18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18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18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18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18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18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18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18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18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18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18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18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18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18"/>
      <c r="S1000" s="9"/>
      <c r="T1000" s="9"/>
      <c r="U1000" s="9"/>
      <c r="V1000" s="9"/>
      <c r="W1000" s="9"/>
      <c r="X1000" s="9"/>
      <c r="Y1000" s="9"/>
      <c r="Z1000" s="9"/>
    </row>
  </sheetData>
  <mergeCells count="11">
    <mergeCell ref="P2:Q2"/>
    <mergeCell ref="P3:Q3"/>
    <mergeCell ref="P4:P8"/>
    <mergeCell ref="P9:P13"/>
    <mergeCell ref="B1:B2"/>
    <mergeCell ref="C1:D1"/>
    <mergeCell ref="E1:H1"/>
    <mergeCell ref="I1:I2"/>
    <mergeCell ref="J1:J2"/>
    <mergeCell ref="K1:N1"/>
    <mergeCell ref="P1:R1"/>
  </mergeCells>
  <hyperlinks>
    <hyperlink ref="A1" location="INDEX!A1" display="INDEX" xr:uid="{00000000-0004-0000-1000-000000000000}"/>
  </hyperlink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1:Z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6.09765625" customWidth="1"/>
    <col min="16" max="16" width="8.69921875" customWidth="1"/>
    <col min="17" max="17" width="15.59765625" customWidth="1"/>
    <col min="18" max="18" width="9.19921875" customWidth="1"/>
    <col min="19" max="26" width="8" customWidth="1"/>
  </cols>
  <sheetData>
    <row r="1" spans="1:26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31">
        <v>2.2080000000000002</v>
      </c>
      <c r="P1" s="50" t="s">
        <v>58</v>
      </c>
      <c r="Q1" s="49"/>
      <c r="R1" s="40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O2" s="9"/>
      <c r="P2" s="39" t="s">
        <v>64</v>
      </c>
      <c r="Q2" s="40"/>
      <c r="R2" s="12">
        <f>(COUNTA(A3:A29))</f>
        <v>22</v>
      </c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3">
      <c r="A3" s="13" t="s">
        <v>12</v>
      </c>
      <c r="B3" s="13" t="s">
        <v>397</v>
      </c>
      <c r="C3" s="14">
        <v>566739</v>
      </c>
      <c r="D3" s="14">
        <v>15450575124</v>
      </c>
      <c r="E3" s="15">
        <v>15304.911474241</v>
      </c>
      <c r="F3" s="14">
        <v>12504</v>
      </c>
      <c r="G3" s="14">
        <v>24142</v>
      </c>
      <c r="H3" s="14">
        <v>8673890224</v>
      </c>
      <c r="I3" s="15">
        <v>0.89434926920514002</v>
      </c>
      <c r="J3" s="15">
        <v>0.75269141377250004</v>
      </c>
      <c r="K3" s="15">
        <v>13687.936392236999</v>
      </c>
      <c r="L3" s="14">
        <v>11367</v>
      </c>
      <c r="M3" s="14">
        <v>21580</v>
      </c>
      <c r="N3" s="14">
        <v>7757487383</v>
      </c>
      <c r="O3" s="9"/>
      <c r="P3" s="39" t="s">
        <v>66</v>
      </c>
      <c r="Q3" s="40"/>
      <c r="R3" s="16" t="s">
        <v>47</v>
      </c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3">
      <c r="A4" s="13" t="s">
        <v>12</v>
      </c>
      <c r="B4" s="13" t="s">
        <v>398</v>
      </c>
      <c r="C4" s="14">
        <v>598554</v>
      </c>
      <c r="D4" s="14">
        <v>16117767216</v>
      </c>
      <c r="E4" s="15">
        <v>15058.857705402999</v>
      </c>
      <c r="F4" s="14">
        <v>12319.5</v>
      </c>
      <c r="G4" s="14">
        <v>23604</v>
      </c>
      <c r="H4" s="14">
        <v>9013539515</v>
      </c>
      <c r="I4" s="15">
        <v>0.89840722498902004</v>
      </c>
      <c r="J4" s="15">
        <v>0.73000622004316995</v>
      </c>
      <c r="K4" s="15">
        <v>13528.986562616001</v>
      </c>
      <c r="L4" s="14">
        <v>11503</v>
      </c>
      <c r="M4" s="14">
        <v>20858</v>
      </c>
      <c r="N4" s="14">
        <v>8097829023</v>
      </c>
      <c r="O4" s="9"/>
      <c r="P4" s="41" t="s">
        <v>68</v>
      </c>
      <c r="Q4" s="17" t="s">
        <v>69</v>
      </c>
      <c r="R4" s="16">
        <f>AVERAGE(E3:E27)</f>
        <v>13764.098485556866</v>
      </c>
      <c r="S4" s="9"/>
      <c r="T4" s="9"/>
      <c r="U4" s="9"/>
      <c r="V4" s="9"/>
      <c r="W4" s="9"/>
      <c r="X4" s="9"/>
      <c r="Y4" s="9"/>
      <c r="Z4" s="9"/>
    </row>
    <row r="5" spans="1:26" ht="14.25" customHeight="1" x14ac:dyDescent="0.3">
      <c r="A5" s="13" t="s">
        <v>12</v>
      </c>
      <c r="B5" s="13" t="s">
        <v>399</v>
      </c>
      <c r="C5" s="14">
        <v>507416</v>
      </c>
      <c r="D5" s="14">
        <v>12187817981</v>
      </c>
      <c r="E5" s="15">
        <v>14317.77714538</v>
      </c>
      <c r="F5" s="14">
        <v>11783</v>
      </c>
      <c r="G5" s="14">
        <v>22233</v>
      </c>
      <c r="H5" s="14">
        <v>7265069208</v>
      </c>
      <c r="I5" s="15">
        <v>0.92457775056063995</v>
      </c>
      <c r="J5" s="15">
        <v>0.63592977671723006</v>
      </c>
      <c r="K5" s="15">
        <v>13237.898186103999</v>
      </c>
      <c r="L5" s="14">
        <v>11101</v>
      </c>
      <c r="M5" s="14">
        <v>20484</v>
      </c>
      <c r="N5" s="14">
        <v>6717121346</v>
      </c>
      <c r="O5" s="9"/>
      <c r="P5" s="42"/>
      <c r="Q5" s="17" t="s">
        <v>71</v>
      </c>
      <c r="R5" s="16">
        <f>AVERAGE(G3:G28)</f>
        <v>22375.545454545456</v>
      </c>
      <c r="S5" s="9"/>
      <c r="T5" s="9"/>
      <c r="U5" s="9"/>
      <c r="V5" s="9"/>
      <c r="W5" s="9"/>
      <c r="X5" s="9"/>
      <c r="Y5" s="9"/>
      <c r="Z5" s="9"/>
    </row>
    <row r="6" spans="1:26" ht="14.25" customHeight="1" x14ac:dyDescent="0.3">
      <c r="A6" s="13" t="s">
        <v>12</v>
      </c>
      <c r="B6" s="13" t="s">
        <v>400</v>
      </c>
      <c r="C6" s="14">
        <v>538348</v>
      </c>
      <c r="D6" s="14">
        <v>13147952558</v>
      </c>
      <c r="E6" s="15">
        <v>14894.331614495</v>
      </c>
      <c r="F6" s="14">
        <v>12475.5</v>
      </c>
      <c r="G6" s="14">
        <v>23099</v>
      </c>
      <c r="H6" s="14">
        <v>8018333636</v>
      </c>
      <c r="I6" s="15">
        <v>0.92161574841708005</v>
      </c>
      <c r="J6" s="15">
        <v>0.67766424938035996</v>
      </c>
      <c r="K6" s="15">
        <v>13726.850578064999</v>
      </c>
      <c r="L6" s="14">
        <v>11771</v>
      </c>
      <c r="M6" s="14">
        <v>21017</v>
      </c>
      <c r="N6" s="14">
        <v>7389822555</v>
      </c>
      <c r="O6" s="9"/>
      <c r="P6" s="42"/>
      <c r="Q6" s="17" t="s">
        <v>73</v>
      </c>
      <c r="R6" s="16">
        <f>(SUM(H3:H28)/1000000000)</f>
        <v>176.28010151300001</v>
      </c>
      <c r="S6" s="9"/>
      <c r="T6" s="9"/>
      <c r="U6" s="9"/>
      <c r="V6" s="9"/>
      <c r="W6" s="9"/>
      <c r="X6" s="9"/>
      <c r="Y6" s="9"/>
      <c r="Z6" s="9"/>
    </row>
    <row r="7" spans="1:26" ht="14.25" customHeight="1" x14ac:dyDescent="0.3">
      <c r="A7" s="13" t="s">
        <v>12</v>
      </c>
      <c r="B7" s="13" t="s">
        <v>401</v>
      </c>
      <c r="C7" s="14">
        <v>619259</v>
      </c>
      <c r="D7" s="14">
        <v>16988575560</v>
      </c>
      <c r="E7" s="15">
        <v>14153.373846807001</v>
      </c>
      <c r="F7" s="14">
        <v>11268</v>
      </c>
      <c r="G7" s="14">
        <v>22715</v>
      </c>
      <c r="H7" s="14">
        <v>8764604135</v>
      </c>
      <c r="I7" s="15">
        <v>0.92221360126495</v>
      </c>
      <c r="J7" s="15">
        <v>0.70302834210331999</v>
      </c>
      <c r="K7" s="15">
        <v>13052.433865313</v>
      </c>
      <c r="L7" s="14">
        <v>10663</v>
      </c>
      <c r="M7" s="14">
        <v>20668</v>
      </c>
      <c r="N7" s="14">
        <v>8082837143</v>
      </c>
      <c r="O7" s="9"/>
      <c r="P7" s="42"/>
      <c r="Q7" s="17" t="s">
        <v>75</v>
      </c>
      <c r="R7" s="16">
        <f>(AVERAGE(H3:H28)/1000000000)</f>
        <v>8.0127318869545459</v>
      </c>
      <c r="S7" s="9"/>
      <c r="T7" s="9"/>
      <c r="U7" s="9"/>
      <c r="V7" s="9"/>
      <c r="W7" s="9"/>
      <c r="X7" s="9"/>
      <c r="Y7" s="9"/>
      <c r="Z7" s="9"/>
    </row>
    <row r="8" spans="1:26" ht="14.25" customHeight="1" x14ac:dyDescent="0.3">
      <c r="A8" s="13" t="s">
        <v>12</v>
      </c>
      <c r="B8" s="13" t="s">
        <v>402</v>
      </c>
      <c r="C8" s="14">
        <v>626153</v>
      </c>
      <c r="D8" s="14">
        <v>16644730099</v>
      </c>
      <c r="E8" s="15">
        <v>14592.704998619</v>
      </c>
      <c r="F8" s="14">
        <v>12014</v>
      </c>
      <c r="G8" s="14">
        <v>22987</v>
      </c>
      <c r="H8" s="14">
        <v>9137266013</v>
      </c>
      <c r="I8" s="15">
        <v>0.92718827009594995</v>
      </c>
      <c r="J8" s="15">
        <v>0.72277083720505997</v>
      </c>
      <c r="K8" s="15">
        <v>13530.18490369</v>
      </c>
      <c r="L8" s="14">
        <v>11382</v>
      </c>
      <c r="M8" s="14">
        <v>21038</v>
      </c>
      <c r="N8" s="14">
        <v>8471965868</v>
      </c>
      <c r="O8" s="9"/>
      <c r="P8" s="43"/>
      <c r="Q8" s="17" t="s">
        <v>77</v>
      </c>
      <c r="R8" s="16">
        <f>(SUM(H3:H29)/(O1*1000000000))</f>
        <v>79.837002496829712</v>
      </c>
      <c r="S8" s="9"/>
      <c r="T8" s="9"/>
      <c r="U8" s="9"/>
      <c r="V8" s="9"/>
      <c r="W8" s="9"/>
      <c r="X8" s="9"/>
      <c r="Y8" s="9"/>
      <c r="Z8" s="9"/>
    </row>
    <row r="9" spans="1:26" ht="14.25" customHeight="1" x14ac:dyDescent="0.3">
      <c r="A9" s="13" t="s">
        <v>12</v>
      </c>
      <c r="B9" s="13" t="s">
        <v>403</v>
      </c>
      <c r="C9" s="14">
        <v>471603</v>
      </c>
      <c r="D9" s="14">
        <v>11305917589</v>
      </c>
      <c r="E9" s="15">
        <v>15503.808565679001</v>
      </c>
      <c r="F9" s="14">
        <v>13294</v>
      </c>
      <c r="G9" s="14">
        <v>23659</v>
      </c>
      <c r="H9" s="14">
        <v>7311642631</v>
      </c>
      <c r="I9" s="15">
        <v>0.92289528093048001</v>
      </c>
      <c r="J9" s="15">
        <v>0.61998777385576997</v>
      </c>
      <c r="K9" s="15">
        <v>14308.391761715</v>
      </c>
      <c r="L9" s="14">
        <v>12614</v>
      </c>
      <c r="M9" s="14">
        <v>21539</v>
      </c>
      <c r="N9" s="14">
        <v>6747880480</v>
      </c>
      <c r="O9" s="9"/>
      <c r="P9" s="41" t="s">
        <v>79</v>
      </c>
      <c r="Q9" s="17" t="s">
        <v>69</v>
      </c>
      <c r="R9" s="16">
        <f>AVERAGE(K3:K28)</f>
        <v>12721.047293239366</v>
      </c>
      <c r="S9" s="9"/>
      <c r="T9" s="9"/>
      <c r="U9" s="9"/>
      <c r="V9" s="9"/>
      <c r="W9" s="9"/>
      <c r="X9" s="9"/>
      <c r="Y9" s="9"/>
      <c r="Z9" s="9"/>
    </row>
    <row r="10" spans="1:26" ht="14.25" customHeight="1" x14ac:dyDescent="0.3">
      <c r="A10" s="13" t="s">
        <v>12</v>
      </c>
      <c r="B10" s="13" t="s">
        <v>404</v>
      </c>
      <c r="C10" s="14">
        <v>515502</v>
      </c>
      <c r="D10" s="14">
        <v>12297598865</v>
      </c>
      <c r="E10" s="15">
        <v>14712.538368424999</v>
      </c>
      <c r="F10" s="14">
        <v>12517</v>
      </c>
      <c r="G10" s="14">
        <v>22741</v>
      </c>
      <c r="H10" s="14">
        <v>7584342954</v>
      </c>
      <c r="I10" s="15">
        <v>0.9339792179709</v>
      </c>
      <c r="J10" s="15">
        <v>0.61332632165062995</v>
      </c>
      <c r="K10" s="15">
        <v>13741.205079709</v>
      </c>
      <c r="L10" s="14">
        <v>11951</v>
      </c>
      <c r="M10" s="14">
        <v>20935</v>
      </c>
      <c r="N10" s="14">
        <v>7083618701</v>
      </c>
      <c r="O10" s="9"/>
      <c r="P10" s="42"/>
      <c r="Q10" s="17" t="s">
        <v>71</v>
      </c>
      <c r="R10" s="16">
        <f>AVERAGE(M3:M24)</f>
        <v>20426.772727272728</v>
      </c>
      <c r="S10" s="9"/>
      <c r="T10" s="9"/>
      <c r="U10" s="9"/>
      <c r="V10" s="9"/>
      <c r="W10" s="9"/>
      <c r="X10" s="9"/>
      <c r="Y10" s="9"/>
      <c r="Z10" s="9"/>
    </row>
    <row r="11" spans="1:26" ht="14.25" customHeight="1" x14ac:dyDescent="0.3">
      <c r="A11" s="13" t="s">
        <v>12</v>
      </c>
      <c r="B11" s="13" t="s">
        <v>405</v>
      </c>
      <c r="C11" s="14">
        <v>473945</v>
      </c>
      <c r="D11" s="14">
        <v>11209008438</v>
      </c>
      <c r="E11" s="15">
        <v>14429.095713638</v>
      </c>
      <c r="F11" s="14">
        <v>11953</v>
      </c>
      <c r="G11" s="14">
        <v>22600</v>
      </c>
      <c r="H11" s="14">
        <v>6838597768</v>
      </c>
      <c r="I11" s="15">
        <v>0.93340383709493002</v>
      </c>
      <c r="J11" s="15">
        <v>0.66886212502680997</v>
      </c>
      <c r="K11" s="15">
        <v>13468.173304919001</v>
      </c>
      <c r="L11" s="14">
        <v>11382</v>
      </c>
      <c r="M11" s="14">
        <v>20893</v>
      </c>
      <c r="N11" s="14">
        <v>6383173397</v>
      </c>
      <c r="O11" s="9"/>
      <c r="P11" s="42"/>
      <c r="Q11" s="17" t="s">
        <v>73</v>
      </c>
      <c r="R11" s="16">
        <f>(SUM(N3:N29)/1000000000)</f>
        <v>162.91271989800001</v>
      </c>
      <c r="S11" s="9"/>
      <c r="T11" s="9"/>
      <c r="U11" s="9"/>
      <c r="V11" s="9"/>
      <c r="W11" s="9"/>
      <c r="X11" s="9"/>
      <c r="Y11" s="9"/>
      <c r="Z11" s="9"/>
    </row>
    <row r="12" spans="1:26" ht="14.25" customHeight="1" x14ac:dyDescent="0.3">
      <c r="A12" s="13" t="s">
        <v>12</v>
      </c>
      <c r="B12" s="13" t="s">
        <v>406</v>
      </c>
      <c r="C12" s="14">
        <v>543662</v>
      </c>
      <c r="D12" s="14">
        <v>15356885895</v>
      </c>
      <c r="E12" s="15">
        <v>13074.64064621</v>
      </c>
      <c r="F12" s="14">
        <v>9799</v>
      </c>
      <c r="G12" s="14">
        <v>22145</v>
      </c>
      <c r="H12" s="14">
        <v>7108185283</v>
      </c>
      <c r="I12" s="15">
        <v>0.93050032865891996</v>
      </c>
      <c r="J12" s="15">
        <v>0.68396857827251001</v>
      </c>
      <c r="K12" s="15">
        <v>12165.957418395999</v>
      </c>
      <c r="L12" s="14">
        <v>9322</v>
      </c>
      <c r="M12" s="14">
        <v>20393</v>
      </c>
      <c r="N12" s="14">
        <v>6614168742</v>
      </c>
      <c r="O12" s="9"/>
      <c r="P12" s="42"/>
      <c r="Q12" s="17" t="s">
        <v>75</v>
      </c>
      <c r="R12" s="16">
        <f>(AVERAGE(N3:N28)/1000000000)</f>
        <v>7.4051236317272728</v>
      </c>
      <c r="S12" s="9"/>
      <c r="T12" s="9"/>
      <c r="U12" s="9"/>
      <c r="V12" s="9"/>
      <c r="W12" s="9"/>
      <c r="X12" s="9"/>
      <c r="Y12" s="9"/>
      <c r="Z12" s="9"/>
    </row>
    <row r="13" spans="1:26" ht="14.25" customHeight="1" x14ac:dyDescent="0.3">
      <c r="A13" s="13" t="s">
        <v>12</v>
      </c>
      <c r="B13" s="13" t="s">
        <v>407</v>
      </c>
      <c r="C13" s="14">
        <v>627813</v>
      </c>
      <c r="D13" s="14">
        <v>17770255267</v>
      </c>
      <c r="E13" s="15">
        <v>12749.029478523</v>
      </c>
      <c r="F13" s="14">
        <v>9820</v>
      </c>
      <c r="G13" s="14">
        <v>20908</v>
      </c>
      <c r="H13" s="14">
        <v>8004006444</v>
      </c>
      <c r="I13" s="15">
        <v>0.93230130063099004</v>
      </c>
      <c r="J13" s="15">
        <v>0.73823441220566</v>
      </c>
      <c r="K13" s="15">
        <v>11885.93676461</v>
      </c>
      <c r="L13" s="14">
        <v>9383</v>
      </c>
      <c r="M13" s="14">
        <v>19325</v>
      </c>
      <c r="N13" s="14">
        <v>7462145618</v>
      </c>
      <c r="O13" s="9"/>
      <c r="P13" s="43"/>
      <c r="Q13" s="17" t="s">
        <v>77</v>
      </c>
      <c r="R13" s="16">
        <f>(SUM(N3:N28)/(O1*1000000000))</f>
        <v>73.78293473641304</v>
      </c>
      <c r="S13" s="9"/>
      <c r="T13" s="9"/>
      <c r="U13" s="9"/>
      <c r="V13" s="9"/>
      <c r="W13" s="9"/>
      <c r="X13" s="9"/>
      <c r="Y13" s="9"/>
      <c r="Z13" s="9"/>
    </row>
    <row r="14" spans="1:26" ht="14.25" customHeight="1" x14ac:dyDescent="0.3">
      <c r="A14" s="13" t="s">
        <v>12</v>
      </c>
      <c r="B14" s="13" t="s">
        <v>408</v>
      </c>
      <c r="C14" s="14">
        <v>662242</v>
      </c>
      <c r="D14" s="14">
        <v>19746463804</v>
      </c>
      <c r="E14" s="15">
        <v>12577.022055382</v>
      </c>
      <c r="F14" s="14">
        <v>9268</v>
      </c>
      <c r="G14" s="14">
        <v>21216</v>
      </c>
      <c r="H14" s="14">
        <v>8329032240</v>
      </c>
      <c r="I14" s="15">
        <v>0.91678878841750999</v>
      </c>
      <c r="J14" s="15">
        <v>0.75528822192341005</v>
      </c>
      <c r="K14" s="15">
        <v>11530.472812054</v>
      </c>
      <c r="L14" s="14">
        <v>8758</v>
      </c>
      <c r="M14" s="14">
        <v>19234</v>
      </c>
      <c r="N14" s="14">
        <v>7635963376</v>
      </c>
      <c r="O14" s="9"/>
      <c r="P14" s="9"/>
      <c r="Q14" s="9"/>
      <c r="R14" s="18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3">
      <c r="A15" s="13" t="s">
        <v>12</v>
      </c>
      <c r="B15" s="13" t="s">
        <v>409</v>
      </c>
      <c r="C15" s="14">
        <v>715049</v>
      </c>
      <c r="D15" s="14">
        <v>24212633919</v>
      </c>
      <c r="E15" s="15">
        <v>11672.300330467</v>
      </c>
      <c r="F15" s="14">
        <v>8308</v>
      </c>
      <c r="G15" s="14">
        <v>20193</v>
      </c>
      <c r="H15" s="14">
        <v>8346266679</v>
      </c>
      <c r="I15" s="15">
        <v>0.93057646978164998</v>
      </c>
      <c r="J15" s="15">
        <v>0.76250177282843001</v>
      </c>
      <c r="K15" s="15">
        <v>10861.968035757</v>
      </c>
      <c r="L15" s="14">
        <v>8029</v>
      </c>
      <c r="M15" s="14">
        <v>18476</v>
      </c>
      <c r="N15" s="14">
        <v>7766839382</v>
      </c>
      <c r="O15" s="9"/>
      <c r="P15" s="9"/>
      <c r="Q15" s="9"/>
      <c r="R15" s="18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3">
      <c r="A16" s="13" t="s">
        <v>12</v>
      </c>
      <c r="B16" s="13" t="s">
        <v>410</v>
      </c>
      <c r="C16" s="14">
        <v>608680</v>
      </c>
      <c r="D16" s="14">
        <v>19030476664</v>
      </c>
      <c r="E16" s="15">
        <v>13713.305331209</v>
      </c>
      <c r="F16" s="14">
        <v>10289</v>
      </c>
      <c r="G16" s="14">
        <v>23096</v>
      </c>
      <c r="H16" s="14">
        <v>8347014689</v>
      </c>
      <c r="I16" s="15">
        <v>0.92001246147561</v>
      </c>
      <c r="J16" s="15">
        <v>0.72725100363218997</v>
      </c>
      <c r="K16" s="15">
        <v>12616.411792732</v>
      </c>
      <c r="L16" s="14">
        <v>9741</v>
      </c>
      <c r="M16" s="14">
        <v>20890</v>
      </c>
      <c r="N16" s="14">
        <v>7679357530</v>
      </c>
      <c r="O16" s="9"/>
      <c r="P16" s="9"/>
      <c r="Q16" s="9"/>
      <c r="R16" s="18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3">
      <c r="A17" s="13" t="s">
        <v>12</v>
      </c>
      <c r="B17" s="13" t="s">
        <v>411</v>
      </c>
      <c r="C17" s="14">
        <v>614918</v>
      </c>
      <c r="D17" s="14">
        <v>18655713447</v>
      </c>
      <c r="E17" s="15">
        <v>13672.139148634</v>
      </c>
      <c r="F17" s="14">
        <v>10344</v>
      </c>
      <c r="G17" s="14">
        <v>22840</v>
      </c>
      <c r="H17" s="14">
        <v>8407244461</v>
      </c>
      <c r="I17" s="15">
        <v>0.92106873124977995</v>
      </c>
      <c r="J17" s="15">
        <v>0.73156971777867996</v>
      </c>
      <c r="K17" s="15">
        <v>12592.979859102999</v>
      </c>
      <c r="L17" s="14">
        <v>9796</v>
      </c>
      <c r="M17" s="14">
        <v>20706</v>
      </c>
      <c r="N17" s="14">
        <v>7743649989</v>
      </c>
      <c r="O17" s="9"/>
      <c r="P17" s="9"/>
      <c r="Q17" s="9"/>
      <c r="R17" s="18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3">
      <c r="A18" s="13" t="s">
        <v>12</v>
      </c>
      <c r="B18" s="13" t="s">
        <v>412</v>
      </c>
      <c r="C18" s="14">
        <v>623738</v>
      </c>
      <c r="D18" s="14">
        <v>19496719298</v>
      </c>
      <c r="E18" s="15">
        <v>13747.476414777</v>
      </c>
      <c r="F18" s="14">
        <v>10533</v>
      </c>
      <c r="G18" s="14">
        <v>22725</v>
      </c>
      <c r="H18" s="14">
        <v>8574823444</v>
      </c>
      <c r="I18" s="15">
        <v>0.92342877164899995</v>
      </c>
      <c r="J18" s="15">
        <v>0.72989460060685996</v>
      </c>
      <c r="K18" s="15">
        <v>12694.815258971001</v>
      </c>
      <c r="L18" s="14">
        <v>9978</v>
      </c>
      <c r="M18" s="14">
        <v>20651</v>
      </c>
      <c r="N18" s="14">
        <v>7918238680</v>
      </c>
      <c r="O18" s="9"/>
      <c r="P18" s="9"/>
      <c r="Q18" s="9"/>
      <c r="R18" s="18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3">
      <c r="A19" s="13" t="s">
        <v>12</v>
      </c>
      <c r="B19" s="13" t="s">
        <v>413</v>
      </c>
      <c r="C19" s="14">
        <v>603655</v>
      </c>
      <c r="D19" s="14">
        <v>19639362179</v>
      </c>
      <c r="E19" s="15">
        <v>12990.872978771</v>
      </c>
      <c r="F19" s="14">
        <v>9439</v>
      </c>
      <c r="G19" s="14">
        <v>22385</v>
      </c>
      <c r="H19" s="14">
        <v>7842005428</v>
      </c>
      <c r="I19" s="15">
        <v>0.92688378588049003</v>
      </c>
      <c r="J19" s="15">
        <v>0.69584708435973996</v>
      </c>
      <c r="K19" s="15">
        <v>12041.029528456</v>
      </c>
      <c r="L19" s="14">
        <v>8989</v>
      </c>
      <c r="M19" s="14">
        <v>20407</v>
      </c>
      <c r="N19" s="14">
        <v>7268627680</v>
      </c>
      <c r="O19" s="9"/>
      <c r="P19" s="9"/>
      <c r="Q19" s="9"/>
      <c r="R19" s="18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3">
      <c r="A20" s="13" t="s">
        <v>12</v>
      </c>
      <c r="B20" s="13" t="s">
        <v>414</v>
      </c>
      <c r="C20" s="14">
        <v>596849</v>
      </c>
      <c r="D20" s="14">
        <v>18733610487</v>
      </c>
      <c r="E20" s="15">
        <v>13276.910922192999</v>
      </c>
      <c r="F20" s="14">
        <v>9930</v>
      </c>
      <c r="G20" s="14">
        <v>22430</v>
      </c>
      <c r="H20" s="14">
        <v>7924311007</v>
      </c>
      <c r="I20" s="15">
        <v>0.93050757100352</v>
      </c>
      <c r="J20" s="15">
        <v>0.69808615182361</v>
      </c>
      <c r="K20" s="15">
        <v>12354.266132639999</v>
      </c>
      <c r="L20" s="14">
        <v>9483</v>
      </c>
      <c r="M20" s="14">
        <v>20543</v>
      </c>
      <c r="N20" s="14">
        <v>7373631387</v>
      </c>
      <c r="O20" s="9"/>
      <c r="P20" s="9"/>
      <c r="Q20" s="9"/>
      <c r="R20" s="18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3">
      <c r="A21" s="13" t="s">
        <v>12</v>
      </c>
      <c r="B21" s="13" t="s">
        <v>415</v>
      </c>
      <c r="C21" s="14">
        <v>594086</v>
      </c>
      <c r="D21" s="14">
        <v>18054564825</v>
      </c>
      <c r="E21" s="15">
        <v>12603.43187855</v>
      </c>
      <c r="F21" s="14">
        <v>9284</v>
      </c>
      <c r="G21" s="14">
        <v>21492</v>
      </c>
      <c r="H21" s="14">
        <v>7487522431</v>
      </c>
      <c r="I21" s="15">
        <v>0.93143758730197002</v>
      </c>
      <c r="J21" s="15">
        <v>0.70689768006919995</v>
      </c>
      <c r="K21" s="15">
        <v>11739.310180680999</v>
      </c>
      <c r="L21" s="14">
        <v>8884</v>
      </c>
      <c r="M21" s="14">
        <v>19733</v>
      </c>
      <c r="N21" s="14">
        <v>6974159828</v>
      </c>
      <c r="O21" s="9"/>
      <c r="P21" s="9"/>
      <c r="Q21" s="9"/>
      <c r="R21" s="18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3">
      <c r="A22" s="13" t="s">
        <v>12</v>
      </c>
      <c r="B22" s="13" t="s">
        <v>416</v>
      </c>
      <c r="C22" s="14">
        <v>580906</v>
      </c>
      <c r="D22" s="14">
        <v>17643627786</v>
      </c>
      <c r="E22" s="15">
        <v>12610.069584408</v>
      </c>
      <c r="F22" s="14">
        <v>9372</v>
      </c>
      <c r="G22" s="14">
        <v>21384</v>
      </c>
      <c r="H22" s="14">
        <v>7325265082</v>
      </c>
      <c r="I22" s="15">
        <v>0.93117929012032996</v>
      </c>
      <c r="J22" s="15">
        <v>0.68703505273639998</v>
      </c>
      <c r="K22" s="15">
        <v>11742.235643976999</v>
      </c>
      <c r="L22" s="14">
        <v>8943</v>
      </c>
      <c r="M22" s="14">
        <v>19688</v>
      </c>
      <c r="N22" s="14">
        <v>6821135139</v>
      </c>
      <c r="O22" s="9"/>
      <c r="P22" s="9"/>
      <c r="Q22" s="9"/>
      <c r="R22" s="18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3">
      <c r="A23" s="13" t="s">
        <v>12</v>
      </c>
      <c r="B23" s="13" t="s">
        <v>417</v>
      </c>
      <c r="C23" s="14">
        <v>624799</v>
      </c>
      <c r="D23" s="14">
        <v>18032055785</v>
      </c>
      <c r="E23" s="15">
        <v>13432.192806006</v>
      </c>
      <c r="F23" s="14">
        <v>10499</v>
      </c>
      <c r="G23" s="14">
        <v>21748</v>
      </c>
      <c r="H23" s="14">
        <v>8392420633</v>
      </c>
      <c r="I23" s="15">
        <v>0.93882920715610996</v>
      </c>
      <c r="J23" s="15">
        <v>0.77837853326241002</v>
      </c>
      <c r="K23" s="15">
        <v>12610.534922430999</v>
      </c>
      <c r="L23" s="14">
        <v>10089</v>
      </c>
      <c r="M23" s="14">
        <v>20154</v>
      </c>
      <c r="N23" s="14">
        <v>7879049609</v>
      </c>
      <c r="O23" s="9"/>
      <c r="P23" s="9"/>
      <c r="Q23" s="9"/>
      <c r="R23" s="18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3">
      <c r="A24" s="13" t="s">
        <v>12</v>
      </c>
      <c r="B24" s="13" t="s">
        <v>418</v>
      </c>
      <c r="C24" s="14">
        <v>552686</v>
      </c>
      <c r="D24" s="14">
        <v>15375184771</v>
      </c>
      <c r="E24" s="15">
        <v>13723.375674434001</v>
      </c>
      <c r="F24" s="14">
        <v>10956</v>
      </c>
      <c r="G24" s="14">
        <v>21920</v>
      </c>
      <c r="H24" s="14">
        <v>7584717608</v>
      </c>
      <c r="I24" s="15">
        <v>0.92871183952456005</v>
      </c>
      <c r="J24" s="15">
        <v>0.74851566139743997</v>
      </c>
      <c r="K24" s="15">
        <v>12745.061467089999</v>
      </c>
      <c r="L24" s="14">
        <v>10395</v>
      </c>
      <c r="M24" s="14">
        <v>20177</v>
      </c>
      <c r="N24" s="14">
        <v>7044017042</v>
      </c>
      <c r="O24" s="9"/>
      <c r="P24" s="9"/>
      <c r="Q24" s="9"/>
      <c r="R24" s="18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8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8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8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8"/>
      <c r="S28" s="9"/>
      <c r="T28" s="9" t="s">
        <v>419</v>
      </c>
      <c r="U28" s="9"/>
      <c r="V28" s="9"/>
      <c r="W28" s="9"/>
      <c r="X28" s="9"/>
      <c r="Y28" s="9"/>
      <c r="Z28" s="9"/>
    </row>
    <row r="29" spans="1:26" ht="14.2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8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8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8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8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8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8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8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8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8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8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8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8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8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8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8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8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8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8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8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8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18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18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18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18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18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18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18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18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18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18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18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18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18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18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18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18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8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18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18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18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18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18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18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18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18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18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18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18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18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18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18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18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18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18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18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18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8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8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18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18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8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18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18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18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18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18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18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18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18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18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18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18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18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18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18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18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18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18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18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18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8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18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18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18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18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18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18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18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18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18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8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8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8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8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8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18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18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18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18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18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18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18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18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18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18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18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18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18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18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18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18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18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18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18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18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18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18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18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18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8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8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18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18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18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18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18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18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18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18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18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18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18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18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18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18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18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18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18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18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18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18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18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18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18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18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18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18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18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18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18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18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18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18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18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18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18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18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18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18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18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18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18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18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18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18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18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18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18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18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18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18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18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18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18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18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18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18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18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18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18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18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18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18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18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18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18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18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18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18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18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18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18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18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18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18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18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18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18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18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18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18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18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18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18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18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18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18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18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18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18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18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18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18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18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18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18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18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18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18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18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18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18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18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18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18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18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18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18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18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18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18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18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18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18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18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18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18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18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18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18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18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18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18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18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18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18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18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18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18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18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18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18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18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18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18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18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18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18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18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18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18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18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18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18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18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18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18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18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18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18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18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18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18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18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18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18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18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18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18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18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18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18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18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18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18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18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18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18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18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18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18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18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18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18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18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18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18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18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18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18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18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18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18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18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18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18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18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18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18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18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18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18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18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18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18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18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18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18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18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18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18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18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18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18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18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18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18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18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18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18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18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18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18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18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18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18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18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18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18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18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18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18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18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18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18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18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18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18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18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18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18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18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18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18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18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18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18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18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18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18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18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18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18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18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18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18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18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18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18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18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18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18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18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18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18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18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18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18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18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18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18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18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18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18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18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18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18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18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18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18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18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18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18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18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18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18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18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18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18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18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18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18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18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18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18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18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18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18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18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18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18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18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18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18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18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18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18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18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18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18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18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18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18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18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18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18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18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18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18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18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18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18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18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18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18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18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18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18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18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18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18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18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18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18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18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18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18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18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18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18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18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18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18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18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18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18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18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18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18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18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18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18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18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18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18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18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18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18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18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18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18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18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18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18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18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18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18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18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18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18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18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18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18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18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18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18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18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18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18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18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18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18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18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18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18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18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18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18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18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18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18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18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18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18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18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18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18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18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18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18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18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18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18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18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18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18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18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18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18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18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18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18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18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18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18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18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18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18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18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18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18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18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18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18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18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18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18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18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18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18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18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18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18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18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18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18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18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18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18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18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18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18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18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18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18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18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18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18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18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18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18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18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18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18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18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18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18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18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18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18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18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18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18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18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18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18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18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18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18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18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18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18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18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18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18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18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18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18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18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18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18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18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18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18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18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18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18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18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18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18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18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18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18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18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18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18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18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18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18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18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18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18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18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18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18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18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18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18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18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18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18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18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18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18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18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18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18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18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18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18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18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18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18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18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18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18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18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18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18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18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18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18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18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18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18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18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18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18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18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18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18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18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18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18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18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18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18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18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18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18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18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18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18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18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18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18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18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18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18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18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18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18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18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18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18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18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18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18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18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18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18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18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18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18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18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18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18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18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18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18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18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18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18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18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18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18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18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18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18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18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18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18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18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18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18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18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18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18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18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18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18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18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18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18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18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18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18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18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18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18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18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18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18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18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18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18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18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18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18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18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18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18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18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18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18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18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18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18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18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18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18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18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18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18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18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18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18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18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18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18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18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18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18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18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18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18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18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18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18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18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18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18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18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18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18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18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18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18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18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18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18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18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18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18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18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18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18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18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18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18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18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18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18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18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18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18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18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18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18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18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18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18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18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18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18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18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18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18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18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18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18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18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18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18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18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18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18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18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18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18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18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18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18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18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18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18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18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18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18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18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18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18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18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18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18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18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18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18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18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18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18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18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18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18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18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18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18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18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18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18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18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18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18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18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18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18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18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18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18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18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18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18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18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18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18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18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18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18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18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18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18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18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18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18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18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18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18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18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18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18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18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18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18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18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18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18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18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18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18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18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18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18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18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18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18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18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18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18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18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18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18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18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18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18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18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18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18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18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18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18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18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18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18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18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18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18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18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18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18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18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18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18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18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18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18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18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18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18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18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18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18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18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18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18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18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18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18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18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18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18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18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18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18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18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18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18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18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18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18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18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18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18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18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18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18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18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18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18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18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18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18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18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18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18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18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18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18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18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18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18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18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18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18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18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18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18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18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18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18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18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18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18"/>
      <c r="S1000" s="9"/>
      <c r="T1000" s="9"/>
      <c r="U1000" s="9"/>
      <c r="V1000" s="9"/>
      <c r="W1000" s="9"/>
      <c r="X1000" s="9"/>
      <c r="Y1000" s="9"/>
      <c r="Z1000" s="9"/>
    </row>
  </sheetData>
  <mergeCells count="11">
    <mergeCell ref="P2:Q2"/>
    <mergeCell ref="P3:Q3"/>
    <mergeCell ref="P4:P8"/>
    <mergeCell ref="P9:P13"/>
    <mergeCell ref="B1:B2"/>
    <mergeCell ref="C1:D1"/>
    <mergeCell ref="E1:H1"/>
    <mergeCell ref="I1:I2"/>
    <mergeCell ref="J1:J2"/>
    <mergeCell ref="K1:N1"/>
    <mergeCell ref="P1:R1"/>
  </mergeCells>
  <hyperlinks>
    <hyperlink ref="A1" location="INDEX!A1" display="INDEX" xr:uid="{00000000-0004-0000-1100-000000000000}"/>
  </hyperlink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1:Z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8" customWidth="1"/>
    <col min="16" max="16" width="8.69921875" customWidth="1"/>
    <col min="17" max="17" width="15.59765625" customWidth="1"/>
    <col min="18" max="18" width="9.19921875" customWidth="1"/>
    <col min="19" max="26" width="8" customWidth="1"/>
  </cols>
  <sheetData>
    <row r="1" spans="1:26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8">
        <v>2.2839999999999998</v>
      </c>
      <c r="P1" s="50" t="s">
        <v>58</v>
      </c>
      <c r="Q1" s="49"/>
      <c r="R1" s="40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O2" s="9"/>
      <c r="P2" s="39" t="s">
        <v>64</v>
      </c>
      <c r="Q2" s="40"/>
      <c r="R2" s="12">
        <f>(COUNTA(A3:A29))</f>
        <v>23</v>
      </c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3">
      <c r="A3" s="13" t="s">
        <v>3</v>
      </c>
      <c r="B3" s="13" t="s">
        <v>420</v>
      </c>
      <c r="C3" s="14">
        <v>366957</v>
      </c>
      <c r="D3" s="14">
        <v>12159394726</v>
      </c>
      <c r="E3" s="15">
        <v>20645.059968878999</v>
      </c>
      <c r="F3" s="14">
        <v>17253</v>
      </c>
      <c r="G3" s="14">
        <v>35212</v>
      </c>
      <c r="H3" s="14">
        <v>7575849271</v>
      </c>
      <c r="I3" s="15">
        <v>0.94920533801101004</v>
      </c>
      <c r="J3" s="15">
        <v>0.50955917272330997</v>
      </c>
      <c r="K3" s="15">
        <v>19596.401126017001</v>
      </c>
      <c r="L3" s="14">
        <v>16380</v>
      </c>
      <c r="M3" s="14">
        <v>33235</v>
      </c>
      <c r="N3" s="14">
        <v>7191036568</v>
      </c>
      <c r="O3" s="9"/>
      <c r="P3" s="39" t="s">
        <v>66</v>
      </c>
      <c r="Q3" s="40"/>
      <c r="R3" s="16" t="s">
        <v>45</v>
      </c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3">
      <c r="A4" s="13" t="s">
        <v>3</v>
      </c>
      <c r="B4" s="13" t="s">
        <v>421</v>
      </c>
      <c r="C4" s="14">
        <v>504747</v>
      </c>
      <c r="D4" s="14">
        <v>18696786193</v>
      </c>
      <c r="E4" s="15">
        <v>19577.884987925001</v>
      </c>
      <c r="F4" s="14">
        <v>15567</v>
      </c>
      <c r="G4" s="14">
        <v>34043</v>
      </c>
      <c r="H4" s="14">
        <v>9881878714</v>
      </c>
      <c r="I4" s="15">
        <v>0.94420030806300004</v>
      </c>
      <c r="J4" s="15">
        <v>0.61693171359530996</v>
      </c>
      <c r="K4" s="15">
        <v>18485.445036820001</v>
      </c>
      <c r="L4" s="14">
        <v>14681</v>
      </c>
      <c r="M4" s="14">
        <v>32068</v>
      </c>
      <c r="N4" s="14">
        <v>9330472926</v>
      </c>
      <c r="O4" s="9"/>
      <c r="P4" s="41" t="s">
        <v>68</v>
      </c>
      <c r="Q4" s="17" t="s">
        <v>69</v>
      </c>
      <c r="R4" s="16">
        <f>AVERAGE(E3:E27)</f>
        <v>17832.824654886044</v>
      </c>
      <c r="S4" s="9"/>
      <c r="T4" s="9"/>
      <c r="U4" s="9"/>
      <c r="V4" s="9"/>
      <c r="W4" s="9"/>
      <c r="X4" s="9"/>
      <c r="Y4" s="9"/>
      <c r="Z4" s="9"/>
    </row>
    <row r="5" spans="1:26" ht="14.25" customHeight="1" x14ac:dyDescent="0.3">
      <c r="A5" s="13" t="s">
        <v>3</v>
      </c>
      <c r="B5" s="13" t="s">
        <v>422</v>
      </c>
      <c r="C5" s="14">
        <v>507634</v>
      </c>
      <c r="D5" s="14">
        <v>17750820711</v>
      </c>
      <c r="E5" s="15">
        <v>17934.450352025</v>
      </c>
      <c r="F5" s="14">
        <v>14006</v>
      </c>
      <c r="G5" s="14">
        <v>30387</v>
      </c>
      <c r="H5" s="14">
        <v>9104136770</v>
      </c>
      <c r="I5" s="15">
        <v>0.95829828180403998</v>
      </c>
      <c r="J5" s="15">
        <v>0.61636063181233003</v>
      </c>
      <c r="K5" s="15">
        <v>17186.552957446002</v>
      </c>
      <c r="L5" s="14">
        <v>13504</v>
      </c>
      <c r="M5" s="14">
        <v>28896</v>
      </c>
      <c r="N5" s="14">
        <v>8724478624</v>
      </c>
      <c r="O5" s="9"/>
      <c r="P5" s="42"/>
      <c r="Q5" s="17" t="s">
        <v>71</v>
      </c>
      <c r="R5" s="16">
        <f>AVERAGE(G3:G28)</f>
        <v>31774.17391304348</v>
      </c>
      <c r="S5" s="9"/>
      <c r="T5" s="9"/>
      <c r="U5" s="9"/>
      <c r="V5" s="9"/>
      <c r="W5" s="9"/>
      <c r="X5" s="9"/>
      <c r="Y5" s="9"/>
      <c r="Z5" s="9"/>
    </row>
    <row r="6" spans="1:26" ht="14.25" customHeight="1" x14ac:dyDescent="0.3">
      <c r="A6" s="13" t="s">
        <v>3</v>
      </c>
      <c r="B6" s="13" t="s">
        <v>423</v>
      </c>
      <c r="C6" s="14">
        <v>550449</v>
      </c>
      <c r="D6" s="14">
        <v>21335198935</v>
      </c>
      <c r="E6" s="15">
        <v>18508.199228265999</v>
      </c>
      <c r="F6" s="14">
        <v>14464</v>
      </c>
      <c r="G6" s="14">
        <v>31792</v>
      </c>
      <c r="H6" s="14">
        <v>10187819757</v>
      </c>
      <c r="I6" s="15">
        <v>0.95331296014801004</v>
      </c>
      <c r="J6" s="15">
        <v>0.65254022296300995</v>
      </c>
      <c r="K6" s="15">
        <v>17644.106193307998</v>
      </c>
      <c r="L6" s="14">
        <v>13902</v>
      </c>
      <c r="M6" s="14">
        <v>29999</v>
      </c>
      <c r="N6" s="14">
        <v>9712180610</v>
      </c>
      <c r="O6" s="9"/>
      <c r="P6" s="42"/>
      <c r="Q6" s="17" t="s">
        <v>73</v>
      </c>
      <c r="R6" s="16">
        <f>(SUM(H3:H28)/1000000000)</f>
        <v>170.544416157</v>
      </c>
      <c r="S6" s="9"/>
      <c r="T6" s="9"/>
      <c r="U6" s="9"/>
      <c r="V6" s="9"/>
      <c r="W6" s="9"/>
      <c r="X6" s="9"/>
      <c r="Y6" s="9"/>
      <c r="Z6" s="9"/>
    </row>
    <row r="7" spans="1:26" ht="14.25" customHeight="1" x14ac:dyDescent="0.3">
      <c r="A7" s="13" t="s">
        <v>3</v>
      </c>
      <c r="B7" s="13" t="s">
        <v>424</v>
      </c>
      <c r="C7" s="14">
        <v>528562</v>
      </c>
      <c r="D7" s="14">
        <v>19357236346</v>
      </c>
      <c r="E7" s="15">
        <v>18433.098211752</v>
      </c>
      <c r="F7" s="14">
        <v>14643</v>
      </c>
      <c r="G7" s="14">
        <v>31531</v>
      </c>
      <c r="H7" s="14">
        <v>9743035257</v>
      </c>
      <c r="I7" s="15">
        <v>0.95449297089616003</v>
      </c>
      <c r="J7" s="15">
        <v>0.62354027880837004</v>
      </c>
      <c r="K7" s="15">
        <v>17594.262674956</v>
      </c>
      <c r="L7" s="14">
        <v>14054.5</v>
      </c>
      <c r="M7" s="14">
        <v>29817</v>
      </c>
      <c r="N7" s="14">
        <v>9299658668</v>
      </c>
      <c r="O7" s="9"/>
      <c r="P7" s="42"/>
      <c r="Q7" s="17" t="s">
        <v>75</v>
      </c>
      <c r="R7" s="16">
        <f>(AVERAGE(H3:H28)/1000000000)</f>
        <v>7.4149746155217393</v>
      </c>
      <c r="S7" s="9"/>
      <c r="T7" s="9"/>
      <c r="U7" s="9"/>
      <c r="V7" s="9"/>
      <c r="W7" s="9"/>
      <c r="X7" s="9"/>
      <c r="Y7" s="9"/>
      <c r="Z7" s="9"/>
    </row>
    <row r="8" spans="1:26" ht="14.25" customHeight="1" x14ac:dyDescent="0.3">
      <c r="A8" s="13" t="s">
        <v>3</v>
      </c>
      <c r="B8" s="13" t="s">
        <v>425</v>
      </c>
      <c r="C8" s="14">
        <v>535781</v>
      </c>
      <c r="D8" s="14">
        <v>20010124056</v>
      </c>
      <c r="E8" s="15">
        <v>18681.498474190001</v>
      </c>
      <c r="F8" s="14">
        <v>15045</v>
      </c>
      <c r="G8" s="14">
        <v>31406</v>
      </c>
      <c r="H8" s="14">
        <v>10009191934</v>
      </c>
      <c r="I8" s="15">
        <v>0.95365075382118003</v>
      </c>
      <c r="J8" s="15">
        <v>0.62742156659534998</v>
      </c>
      <c r="K8" s="15">
        <v>17815.625102421</v>
      </c>
      <c r="L8" s="14">
        <v>14422</v>
      </c>
      <c r="M8" s="14">
        <v>29698</v>
      </c>
      <c r="N8" s="14">
        <v>9545273433</v>
      </c>
      <c r="O8" s="9"/>
      <c r="P8" s="43"/>
      <c r="Q8" s="17" t="s">
        <v>77</v>
      </c>
      <c r="R8" s="16">
        <f>(SUM(H3:H29)/(O1*1000000000))</f>
        <v>74.66918395665499</v>
      </c>
      <c r="S8" s="9"/>
      <c r="T8" s="9"/>
      <c r="U8" s="9"/>
      <c r="V8" s="9"/>
      <c r="W8" s="9"/>
      <c r="X8" s="9"/>
      <c r="Y8" s="9"/>
      <c r="Z8" s="9"/>
    </row>
    <row r="9" spans="1:26" ht="14.25" customHeight="1" x14ac:dyDescent="0.3">
      <c r="A9" s="13" t="s">
        <v>3</v>
      </c>
      <c r="B9" s="13" t="s">
        <v>426</v>
      </c>
      <c r="C9" s="14">
        <v>495077</v>
      </c>
      <c r="D9" s="14">
        <v>16798436515</v>
      </c>
      <c r="E9" s="15">
        <v>17908.776755939001</v>
      </c>
      <c r="F9" s="14">
        <v>14068</v>
      </c>
      <c r="G9" s="14">
        <v>30554</v>
      </c>
      <c r="H9" s="14">
        <v>8866223470</v>
      </c>
      <c r="I9" s="15">
        <v>0.95429990566209</v>
      </c>
      <c r="J9" s="15">
        <v>0.61066562067898</v>
      </c>
      <c r="K9" s="15">
        <v>17090.343968715999</v>
      </c>
      <c r="L9" s="14">
        <v>13496</v>
      </c>
      <c r="M9" s="14">
        <v>28933</v>
      </c>
      <c r="N9" s="14">
        <v>8461036221</v>
      </c>
      <c r="O9" s="9"/>
      <c r="P9" s="41" t="s">
        <v>79</v>
      </c>
      <c r="Q9" s="17" t="s">
        <v>69</v>
      </c>
      <c r="R9" s="16">
        <f>AVERAGE(K3:K28)</f>
        <v>16339.038458990259</v>
      </c>
      <c r="S9" s="9"/>
      <c r="T9" s="9"/>
      <c r="U9" s="9"/>
      <c r="V9" s="9"/>
      <c r="W9" s="9"/>
      <c r="X9" s="9"/>
      <c r="Y9" s="9"/>
      <c r="Z9" s="9"/>
    </row>
    <row r="10" spans="1:26" ht="14.25" customHeight="1" x14ac:dyDescent="0.3">
      <c r="A10" s="13" t="s">
        <v>3</v>
      </c>
      <c r="B10" s="13" t="s">
        <v>427</v>
      </c>
      <c r="C10" s="14">
        <v>555747</v>
      </c>
      <c r="D10" s="14">
        <v>20889768738</v>
      </c>
      <c r="E10" s="15">
        <v>17723.697484647</v>
      </c>
      <c r="F10" s="14">
        <v>13819</v>
      </c>
      <c r="G10" s="14">
        <v>30061</v>
      </c>
      <c r="H10" s="14">
        <v>9849891706</v>
      </c>
      <c r="I10" s="15">
        <v>0.95590946286897005</v>
      </c>
      <c r="J10" s="15">
        <v>0.65411011707545996</v>
      </c>
      <c r="K10" s="15">
        <v>16942.250142600999</v>
      </c>
      <c r="L10" s="14">
        <v>13303</v>
      </c>
      <c r="M10" s="14">
        <v>28512</v>
      </c>
      <c r="N10" s="14">
        <v>9415604690</v>
      </c>
      <c r="O10" s="9"/>
      <c r="P10" s="42"/>
      <c r="Q10" s="17" t="s">
        <v>71</v>
      </c>
      <c r="R10" s="16">
        <f>AVERAGE(M3:M27)</f>
        <v>29428</v>
      </c>
      <c r="S10" s="9"/>
      <c r="T10" s="9"/>
      <c r="U10" s="9"/>
      <c r="V10" s="9"/>
      <c r="W10" s="9"/>
      <c r="X10" s="9"/>
      <c r="Y10" s="9"/>
      <c r="Z10" s="9"/>
    </row>
    <row r="11" spans="1:26" ht="14.25" customHeight="1" x14ac:dyDescent="0.3">
      <c r="A11" s="13" t="s">
        <v>3</v>
      </c>
      <c r="B11" s="13" t="s">
        <v>428</v>
      </c>
      <c r="C11" s="14">
        <v>540887</v>
      </c>
      <c r="D11" s="14">
        <v>19357366218</v>
      </c>
      <c r="E11" s="15">
        <v>18350.460244007001</v>
      </c>
      <c r="F11" s="14">
        <v>14398</v>
      </c>
      <c r="G11" s="14">
        <v>31605</v>
      </c>
      <c r="H11" s="14">
        <v>9925525390</v>
      </c>
      <c r="I11" s="15">
        <v>0.95161342456653997</v>
      </c>
      <c r="J11" s="15">
        <v>0.64853078886691995</v>
      </c>
      <c r="K11" s="15">
        <v>17462.544315170999</v>
      </c>
      <c r="L11" s="14">
        <v>13767</v>
      </c>
      <c r="M11" s="14">
        <v>29859</v>
      </c>
      <c r="N11" s="14">
        <v>9445263207</v>
      </c>
      <c r="O11" s="9"/>
      <c r="P11" s="42"/>
      <c r="Q11" s="17" t="s">
        <v>73</v>
      </c>
      <c r="R11" s="16">
        <f>(SUM(N3:N29)/1000000000)</f>
        <v>162.81856577100001</v>
      </c>
      <c r="S11" s="9"/>
      <c r="T11" s="9"/>
      <c r="U11" s="9"/>
      <c r="V11" s="9"/>
      <c r="W11" s="9"/>
      <c r="X11" s="9"/>
      <c r="Y11" s="9"/>
      <c r="Z11" s="9"/>
    </row>
    <row r="12" spans="1:26" ht="14.25" customHeight="1" x14ac:dyDescent="0.3">
      <c r="A12" s="13" t="s">
        <v>3</v>
      </c>
      <c r="B12" s="13" t="s">
        <v>429</v>
      </c>
      <c r="C12" s="14">
        <v>497934</v>
      </c>
      <c r="D12" s="14">
        <v>15841590404</v>
      </c>
      <c r="E12" s="15">
        <v>16833.505701558999</v>
      </c>
      <c r="F12" s="14">
        <v>13125</v>
      </c>
      <c r="G12" s="14">
        <v>28500</v>
      </c>
      <c r="H12" s="14">
        <v>8381974828</v>
      </c>
      <c r="I12" s="15">
        <v>0.96016777694384003</v>
      </c>
      <c r="J12" s="15">
        <v>0.60196717030674995</v>
      </c>
      <c r="K12" s="15">
        <v>16162.989747637001</v>
      </c>
      <c r="L12" s="14">
        <v>12681</v>
      </c>
      <c r="M12" s="14">
        <v>27184</v>
      </c>
      <c r="N12" s="14">
        <v>8048102137</v>
      </c>
      <c r="O12" s="9"/>
      <c r="P12" s="42"/>
      <c r="Q12" s="17" t="s">
        <v>75</v>
      </c>
      <c r="R12" s="16">
        <f>(AVERAGE(N3:N28)/1000000000)</f>
        <v>7.0790680769999996</v>
      </c>
      <c r="S12" s="9"/>
      <c r="T12" s="9"/>
      <c r="U12" s="9"/>
      <c r="V12" s="9"/>
      <c r="W12" s="9"/>
      <c r="X12" s="9"/>
      <c r="Y12" s="9"/>
      <c r="Z12" s="9"/>
    </row>
    <row r="13" spans="1:26" ht="14.25" customHeight="1" x14ac:dyDescent="0.3">
      <c r="A13" s="13" t="s">
        <v>3</v>
      </c>
      <c r="B13" s="13" t="s">
        <v>430</v>
      </c>
      <c r="C13" s="14">
        <v>532834</v>
      </c>
      <c r="D13" s="14">
        <v>18355548619</v>
      </c>
      <c r="E13" s="15">
        <v>16828.734924947999</v>
      </c>
      <c r="F13" s="14">
        <v>12936</v>
      </c>
      <c r="G13" s="14">
        <v>28686</v>
      </c>
      <c r="H13" s="14">
        <v>8966922145</v>
      </c>
      <c r="I13" s="15">
        <v>0.95790907137401005</v>
      </c>
      <c r="J13" s="15">
        <v>0.60537967312947005</v>
      </c>
      <c r="K13" s="15">
        <v>16120.397844356999</v>
      </c>
      <c r="L13" s="14">
        <v>12435</v>
      </c>
      <c r="M13" s="14">
        <v>27316</v>
      </c>
      <c r="N13" s="14">
        <v>8589496065</v>
      </c>
      <c r="O13" s="9"/>
      <c r="P13" s="43"/>
      <c r="Q13" s="17" t="s">
        <v>77</v>
      </c>
      <c r="R13" s="16">
        <f>(SUM(N3:N28)/(O1*1000000000))</f>
        <v>71.286587465411557</v>
      </c>
      <c r="S13" s="9"/>
      <c r="T13" s="9"/>
      <c r="U13" s="9"/>
      <c r="V13" s="9"/>
      <c r="W13" s="9"/>
      <c r="X13" s="9"/>
      <c r="Y13" s="9"/>
      <c r="Z13" s="9"/>
    </row>
    <row r="14" spans="1:26" ht="14.25" customHeight="1" x14ac:dyDescent="0.3">
      <c r="A14" s="13" t="s">
        <v>3</v>
      </c>
      <c r="B14" s="13" t="s">
        <v>431</v>
      </c>
      <c r="C14" s="14">
        <v>533713</v>
      </c>
      <c r="D14" s="14">
        <v>18441285993</v>
      </c>
      <c r="E14" s="15">
        <v>17679.646047595001</v>
      </c>
      <c r="F14" s="14">
        <v>13631</v>
      </c>
      <c r="G14" s="14">
        <v>30662</v>
      </c>
      <c r="H14" s="14">
        <v>9435856931</v>
      </c>
      <c r="I14" s="15">
        <v>0.95523948295438998</v>
      </c>
      <c r="J14" s="15">
        <v>0.61556391870647997</v>
      </c>
      <c r="K14" s="15">
        <v>16888.295949321</v>
      </c>
      <c r="L14" s="14">
        <v>13102</v>
      </c>
      <c r="M14" s="14">
        <v>29037</v>
      </c>
      <c r="N14" s="14">
        <v>9013503096</v>
      </c>
      <c r="O14" s="9"/>
      <c r="P14" s="9"/>
      <c r="Q14" s="9"/>
      <c r="R14" s="18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3">
      <c r="A15" s="13" t="s">
        <v>3</v>
      </c>
      <c r="B15" s="13" t="s">
        <v>432</v>
      </c>
      <c r="C15" s="14">
        <v>552108</v>
      </c>
      <c r="D15" s="14">
        <v>18991462709</v>
      </c>
      <c r="E15" s="15">
        <v>17324.633794475001</v>
      </c>
      <c r="F15" s="14">
        <v>13414</v>
      </c>
      <c r="G15" s="14">
        <v>29608</v>
      </c>
      <c r="H15" s="14">
        <v>9565068915</v>
      </c>
      <c r="I15" s="15">
        <v>0.95871015770930001</v>
      </c>
      <c r="J15" s="15">
        <v>0.63369786788606997</v>
      </c>
      <c r="K15" s="15">
        <v>16609.302397357002</v>
      </c>
      <c r="L15" s="14">
        <v>12928</v>
      </c>
      <c r="M15" s="14">
        <v>28176</v>
      </c>
      <c r="N15" s="14">
        <v>9170128728</v>
      </c>
      <c r="O15" s="9"/>
      <c r="P15" s="9"/>
      <c r="Q15" s="9"/>
      <c r="R15" s="18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3">
      <c r="A16" s="13" t="s">
        <v>3</v>
      </c>
      <c r="B16" s="13" t="s">
        <v>433</v>
      </c>
      <c r="C16" s="14">
        <v>15790</v>
      </c>
      <c r="D16" s="14">
        <v>343697857</v>
      </c>
      <c r="E16" s="15">
        <v>15727.534072197999</v>
      </c>
      <c r="F16" s="14">
        <v>8572</v>
      </c>
      <c r="G16" s="14">
        <v>33634</v>
      </c>
      <c r="H16" s="14">
        <v>248337763</v>
      </c>
      <c r="I16" s="15">
        <v>0.71966927156382998</v>
      </c>
      <c r="J16" s="15">
        <v>5.0121415080863999E-2</v>
      </c>
      <c r="K16" s="15">
        <v>11318.622989234</v>
      </c>
      <c r="L16" s="14">
        <v>3419</v>
      </c>
      <c r="M16" s="14">
        <v>28090</v>
      </c>
      <c r="N16" s="14">
        <v>178721057</v>
      </c>
      <c r="O16" s="9"/>
      <c r="P16" s="9"/>
      <c r="Q16" s="9"/>
      <c r="R16" s="18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3">
      <c r="A17" s="13" t="s">
        <v>3</v>
      </c>
      <c r="B17" s="13" t="s">
        <v>434</v>
      </c>
      <c r="C17" s="14">
        <v>12205</v>
      </c>
      <c r="D17" s="14">
        <v>253207201</v>
      </c>
      <c r="E17" s="15">
        <v>15525.262105694001</v>
      </c>
      <c r="F17" s="14">
        <v>8727</v>
      </c>
      <c r="G17" s="14">
        <v>32526</v>
      </c>
      <c r="H17" s="14">
        <v>189485824</v>
      </c>
      <c r="I17" s="15">
        <v>0.70754320914265001</v>
      </c>
      <c r="J17" s="15">
        <v>3.2852059410950998E-2</v>
      </c>
      <c r="K17" s="15">
        <v>10984.793773044001</v>
      </c>
      <c r="L17" s="14">
        <v>3523</v>
      </c>
      <c r="M17" s="14">
        <v>26781</v>
      </c>
      <c r="N17" s="14">
        <v>134069408</v>
      </c>
      <c r="O17" s="9"/>
      <c r="P17" s="9"/>
      <c r="Q17" s="9"/>
      <c r="R17" s="18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3">
      <c r="A18" s="13" t="s">
        <v>3</v>
      </c>
      <c r="B18" s="13" t="s">
        <v>435</v>
      </c>
      <c r="C18" s="14">
        <v>11160</v>
      </c>
      <c r="D18" s="14">
        <v>251315033</v>
      </c>
      <c r="E18" s="15">
        <v>16920.916129032001</v>
      </c>
      <c r="F18" s="14">
        <v>10738</v>
      </c>
      <c r="G18" s="14">
        <v>34517</v>
      </c>
      <c r="H18" s="14">
        <v>188837424</v>
      </c>
      <c r="I18" s="15">
        <v>0.81596567955724997</v>
      </c>
      <c r="J18" s="15">
        <v>3.0250378807386999E-2</v>
      </c>
      <c r="K18" s="15">
        <v>13806.886827957</v>
      </c>
      <c r="L18" s="14">
        <v>6613</v>
      </c>
      <c r="M18" s="14">
        <v>30265</v>
      </c>
      <c r="N18" s="14">
        <v>154084857</v>
      </c>
      <c r="O18" s="9"/>
      <c r="P18" s="9"/>
      <c r="Q18" s="9"/>
      <c r="R18" s="18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3">
      <c r="A19" s="13" t="s">
        <v>3</v>
      </c>
      <c r="B19" s="13" t="s">
        <v>436</v>
      </c>
      <c r="C19" s="14">
        <v>11789</v>
      </c>
      <c r="D19" s="14">
        <v>294343168</v>
      </c>
      <c r="E19" s="15">
        <v>16461.043091017</v>
      </c>
      <c r="F19" s="14">
        <v>7557</v>
      </c>
      <c r="G19" s="14">
        <v>37944</v>
      </c>
      <c r="H19" s="14">
        <v>194059237</v>
      </c>
      <c r="I19" s="15">
        <v>0.73666574294527998</v>
      </c>
      <c r="J19" s="15">
        <v>3.0785582037870001E-2</v>
      </c>
      <c r="K19" s="15">
        <v>12126.286538298</v>
      </c>
      <c r="L19" s="14">
        <v>3243</v>
      </c>
      <c r="M19" s="14">
        <v>31842</v>
      </c>
      <c r="N19" s="14">
        <v>142956792</v>
      </c>
      <c r="O19" s="9"/>
      <c r="P19" s="9"/>
      <c r="Q19" s="9"/>
      <c r="R19" s="18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3">
      <c r="A20" s="13" t="s">
        <v>3</v>
      </c>
      <c r="B20" s="13" t="s">
        <v>437</v>
      </c>
      <c r="C20" s="14">
        <v>15460</v>
      </c>
      <c r="D20" s="14">
        <v>312098104</v>
      </c>
      <c r="E20" s="15">
        <v>15055.327360931</v>
      </c>
      <c r="F20" s="14">
        <v>8130.5</v>
      </c>
      <c r="G20" s="14">
        <v>32437</v>
      </c>
      <c r="H20" s="14">
        <v>232755361</v>
      </c>
      <c r="I20" s="15">
        <v>0.77614750622220996</v>
      </c>
      <c r="J20" s="15">
        <v>4.1540267996528997E-2</v>
      </c>
      <c r="K20" s="15">
        <v>11685.154786546</v>
      </c>
      <c r="L20" s="14">
        <v>3992</v>
      </c>
      <c r="M20" s="14">
        <v>28598</v>
      </c>
      <c r="N20" s="14">
        <v>180652493</v>
      </c>
      <c r="O20" s="9"/>
      <c r="P20" s="9"/>
      <c r="Q20" s="9"/>
      <c r="R20" s="18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3">
      <c r="A21" s="13" t="s">
        <v>3</v>
      </c>
      <c r="B21" s="13" t="s">
        <v>438</v>
      </c>
      <c r="C21" s="14">
        <v>511867</v>
      </c>
      <c r="D21" s="14">
        <v>16813789041</v>
      </c>
      <c r="E21" s="15">
        <v>17917.438490858</v>
      </c>
      <c r="F21" s="14">
        <v>14214</v>
      </c>
      <c r="G21" s="14">
        <v>30147</v>
      </c>
      <c r="H21" s="14">
        <v>9171345488</v>
      </c>
      <c r="I21" s="15">
        <v>0.96211708582403999</v>
      </c>
      <c r="J21" s="15">
        <v>0.68445508834707003</v>
      </c>
      <c r="K21" s="15">
        <v>17238.673706255999</v>
      </c>
      <c r="L21" s="14">
        <v>13702</v>
      </c>
      <c r="M21" s="14">
        <v>28852</v>
      </c>
      <c r="N21" s="14">
        <v>8823908194</v>
      </c>
      <c r="O21" s="9"/>
      <c r="P21" s="9"/>
      <c r="Q21" s="9"/>
      <c r="R21" s="18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3">
      <c r="A22" s="13" t="s">
        <v>3</v>
      </c>
      <c r="B22" s="13" t="s">
        <v>439</v>
      </c>
      <c r="C22" s="14">
        <v>538881</v>
      </c>
      <c r="D22" s="14">
        <v>18866151780</v>
      </c>
      <c r="E22" s="15">
        <v>19788.916575274001</v>
      </c>
      <c r="F22" s="14">
        <v>16126</v>
      </c>
      <c r="G22" s="14">
        <v>33262</v>
      </c>
      <c r="H22" s="14">
        <v>10663871153</v>
      </c>
      <c r="I22" s="15">
        <v>0.95831084072364003</v>
      </c>
      <c r="J22" s="15">
        <v>0.68318635455440002</v>
      </c>
      <c r="K22" s="15">
        <v>18963.93328026</v>
      </c>
      <c r="L22" s="14">
        <v>15500</v>
      </c>
      <c r="M22" s="14">
        <v>31590</v>
      </c>
      <c r="N22" s="14">
        <v>10219303330</v>
      </c>
      <c r="O22" s="9"/>
      <c r="P22" s="9"/>
      <c r="Q22" s="9"/>
      <c r="R22" s="18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3">
      <c r="A23" s="13" t="s">
        <v>3</v>
      </c>
      <c r="B23" s="13" t="s">
        <v>440</v>
      </c>
      <c r="C23" s="14">
        <v>514113</v>
      </c>
      <c r="D23" s="14">
        <v>16029086256</v>
      </c>
      <c r="E23" s="15">
        <v>17717.808156962001</v>
      </c>
      <c r="F23" s="14">
        <v>14218</v>
      </c>
      <c r="G23" s="14">
        <v>29032</v>
      </c>
      <c r="H23" s="14">
        <v>9108955505</v>
      </c>
      <c r="I23" s="15">
        <v>0.96402994856873003</v>
      </c>
      <c r="J23" s="15">
        <v>0.64041899608358999</v>
      </c>
      <c r="K23" s="15">
        <v>17080.497686306</v>
      </c>
      <c r="L23" s="14">
        <v>13754</v>
      </c>
      <c r="M23" s="14">
        <v>27863</v>
      </c>
      <c r="N23" s="14">
        <v>8781305907</v>
      </c>
      <c r="O23" s="9"/>
      <c r="P23" s="9"/>
      <c r="Q23" s="9"/>
      <c r="R23" s="18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3">
      <c r="A24" s="13" t="s">
        <v>3</v>
      </c>
      <c r="B24" s="13" t="s">
        <v>441</v>
      </c>
      <c r="C24" s="14">
        <v>478964</v>
      </c>
      <c r="D24" s="14">
        <v>16732040456</v>
      </c>
      <c r="E24" s="15">
        <v>21321.501724555001</v>
      </c>
      <c r="F24" s="14">
        <v>18153</v>
      </c>
      <c r="G24" s="14">
        <v>34718</v>
      </c>
      <c r="H24" s="14">
        <v>10212231752</v>
      </c>
      <c r="I24" s="15">
        <v>0.95573259068356997</v>
      </c>
      <c r="J24" s="15">
        <v>0.59177384879598005</v>
      </c>
      <c r="K24" s="15">
        <v>20377.654080474</v>
      </c>
      <c r="L24" s="14">
        <v>17410</v>
      </c>
      <c r="M24" s="14">
        <v>32875</v>
      </c>
      <c r="N24" s="14">
        <v>9760162709</v>
      </c>
      <c r="O24" s="9"/>
      <c r="P24" s="9"/>
      <c r="Q24" s="9"/>
      <c r="R24" s="18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3">
      <c r="A25" s="13" t="s">
        <v>3</v>
      </c>
      <c r="B25" s="13" t="s">
        <v>442</v>
      </c>
      <c r="C25" s="14">
        <v>511358</v>
      </c>
      <c r="D25" s="14">
        <v>15557402381</v>
      </c>
      <c r="E25" s="15">
        <v>17289.573179651001</v>
      </c>
      <c r="F25" s="14">
        <v>13787</v>
      </c>
      <c r="G25" s="14">
        <v>28542</v>
      </c>
      <c r="H25" s="14">
        <v>8841161562</v>
      </c>
      <c r="I25" s="15">
        <v>0.96109159315915005</v>
      </c>
      <c r="J25" s="15">
        <v>0.62046790082861003</v>
      </c>
      <c r="K25" s="15">
        <v>16616.863432272999</v>
      </c>
      <c r="L25" s="14">
        <v>13289.5</v>
      </c>
      <c r="M25" s="14">
        <v>27358</v>
      </c>
      <c r="N25" s="14">
        <v>8497166051</v>
      </c>
      <c r="O25" s="9"/>
      <c r="P25" s="9"/>
      <c r="Q25" s="9"/>
      <c r="R25" s="18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8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8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8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8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8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8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8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8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8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8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8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8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8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8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8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8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8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8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8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8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8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8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8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18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18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18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18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18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18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18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18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18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18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18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18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18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18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18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18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8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18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18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18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18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18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18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18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18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18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18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18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18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18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18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18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18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18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18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18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8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8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18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18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8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18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18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18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18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18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18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18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18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18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18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18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18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18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18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18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18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18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18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18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8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18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18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18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18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18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18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18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18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18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8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8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8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8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8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18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18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18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18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18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18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18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18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18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18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18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18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18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18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18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18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18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18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18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18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18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18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18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18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8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8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18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18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18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18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18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18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18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18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18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18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18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18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18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18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18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18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18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18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18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18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18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18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18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18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18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18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18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18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18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18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18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18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18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18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18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18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18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18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18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18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18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18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18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18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18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18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18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18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18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18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18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18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18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18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18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18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18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18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18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18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18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18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18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18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18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18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18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18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18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18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18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18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18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18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18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18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18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18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18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18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18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18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18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18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18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18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18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18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18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18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18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18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18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18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18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18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18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18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18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18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18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18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18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18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18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18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18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18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18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18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18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18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18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18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18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18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18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18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18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18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18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18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18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18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18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18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18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18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18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18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18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18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18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18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18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18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18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18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18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18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18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18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18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18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18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18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18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18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18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18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18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18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18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18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18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18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18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18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18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18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18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18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18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18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18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18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18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18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18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18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18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18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18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18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18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18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18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18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18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18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18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18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18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18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18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18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18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18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18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18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18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18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18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18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18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18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18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18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18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18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18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18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18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18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18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18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18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18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18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18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18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18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18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18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18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18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18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18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18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18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18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18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18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18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18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18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18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18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18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18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18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18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18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18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18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18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18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18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18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18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18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18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18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18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18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18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18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18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18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18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18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18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18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18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18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18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18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18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18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18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18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18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18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18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18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18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18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18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18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18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18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18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18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18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18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18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18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18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18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18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18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18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18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18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18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18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18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18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18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18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18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18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18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18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18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18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18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18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18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18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18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18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18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18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18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18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18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18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18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18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18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18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18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18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18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18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18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18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18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18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18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18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18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18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18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18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18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18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18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18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18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18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18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18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18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18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18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18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18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18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18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18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18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18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18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18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18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18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18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18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18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18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18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18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18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18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18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18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18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18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18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18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18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18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18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18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18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18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18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18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18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18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18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18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18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18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18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18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18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18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18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18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18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18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18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18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18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18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18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18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18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18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18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18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18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18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18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18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18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18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18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18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18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18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18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18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18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18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18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18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18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18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18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18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18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18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18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18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18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18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18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18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18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18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18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18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18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18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18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18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18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18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18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18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18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18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18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18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18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18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18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18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18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18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18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18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18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18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18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18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18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18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18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18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18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18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18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18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18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18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18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18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18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18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18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18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18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18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18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18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18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18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18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18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18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18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18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18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18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18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18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18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18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18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18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18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18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18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18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18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18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18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18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18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18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18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18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18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18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18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18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18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18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18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18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18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18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18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18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18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18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18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18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18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18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18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18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18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18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18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18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18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18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18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18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18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18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18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18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18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18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18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18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18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18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18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18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18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18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18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18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18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18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18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18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18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18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18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18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18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18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18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18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18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18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18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18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18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18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18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18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18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18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18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18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18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18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18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18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18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18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18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18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18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18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18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18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18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18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18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18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18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18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18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18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18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18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18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18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18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18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18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18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18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18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18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18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18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18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18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18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18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18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18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18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18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18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18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18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18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18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18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18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18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18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18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18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18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18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18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18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18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18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18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18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18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18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18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18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18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18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18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18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18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18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18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18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18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18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18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18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18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18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18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18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18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18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18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18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18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18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18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18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18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18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18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18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18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18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18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18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18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18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18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18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18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18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18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18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18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18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18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18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18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18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18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18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18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18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18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18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18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18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18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18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18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18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18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18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18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18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18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18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18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18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18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18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18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18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18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18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18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18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18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18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18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18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18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18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18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18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18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18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18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18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18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18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18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18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18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18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18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18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18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18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18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18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18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18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18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18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18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18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18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18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18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18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18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18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18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18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18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18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18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18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18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18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18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18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18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18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18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18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18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18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18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18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18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18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18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18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18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18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18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18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18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18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18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18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18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18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18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18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18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18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18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18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18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18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18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18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18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18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18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18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18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18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18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18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18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18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18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18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18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18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18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18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18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18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18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18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18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18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18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18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18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18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18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18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18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18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18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18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18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18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18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18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18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18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18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18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18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18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18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18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18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18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18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18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18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18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18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18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18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18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18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18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18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18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18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18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18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18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18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18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18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18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18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18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18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18"/>
      <c r="S1000" s="9"/>
      <c r="T1000" s="9"/>
      <c r="U1000" s="9"/>
      <c r="V1000" s="9"/>
      <c r="W1000" s="9"/>
      <c r="X1000" s="9"/>
      <c r="Y1000" s="9"/>
      <c r="Z1000" s="9"/>
    </row>
  </sheetData>
  <mergeCells count="11">
    <mergeCell ref="P2:Q2"/>
    <mergeCell ref="P3:Q3"/>
    <mergeCell ref="P4:P8"/>
    <mergeCell ref="P9:P13"/>
    <mergeCell ref="B1:B2"/>
    <mergeCell ref="C1:D1"/>
    <mergeCell ref="E1:H1"/>
    <mergeCell ref="I1:I2"/>
    <mergeCell ref="J1:J2"/>
    <mergeCell ref="K1:N1"/>
    <mergeCell ref="P1:R1"/>
  </mergeCells>
  <hyperlinks>
    <hyperlink ref="A1" location="INDEX!A1" display="INDEX" xr:uid="{00000000-0004-0000-1200-000000000000}"/>
  </hyperlinks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1:Z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5.69921875" customWidth="1"/>
    <col min="16" max="16" width="8.69921875" customWidth="1"/>
    <col min="17" max="17" width="15.59765625" customWidth="1"/>
    <col min="18" max="18" width="9.19921875" customWidth="1"/>
    <col min="19" max="26" width="8" customWidth="1"/>
  </cols>
  <sheetData>
    <row r="1" spans="1:26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31">
        <v>2.3046000000000002</v>
      </c>
      <c r="P1" s="50" t="s">
        <v>58</v>
      </c>
      <c r="Q1" s="49"/>
      <c r="R1" s="40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O2" s="9"/>
      <c r="P2" s="39" t="s">
        <v>64</v>
      </c>
      <c r="Q2" s="40"/>
      <c r="R2" s="12">
        <f>(COUNTA(A3:A23))</f>
        <v>18</v>
      </c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3">
      <c r="A3" s="13" t="s">
        <v>13</v>
      </c>
      <c r="B3" s="13" t="s">
        <v>443</v>
      </c>
      <c r="C3" s="14">
        <v>389313</v>
      </c>
      <c r="D3" s="14">
        <v>10179227969</v>
      </c>
      <c r="E3" s="15">
        <v>17107.608405062001</v>
      </c>
      <c r="F3" s="14">
        <v>14739</v>
      </c>
      <c r="G3" s="14">
        <v>25995</v>
      </c>
      <c r="H3" s="14">
        <v>6660214351</v>
      </c>
      <c r="I3" s="15">
        <v>0.91797211858233996</v>
      </c>
      <c r="J3" s="15">
        <v>0.52106822781150997</v>
      </c>
      <c r="K3" s="15">
        <v>15704.307531472001</v>
      </c>
      <c r="L3" s="14">
        <v>14093</v>
      </c>
      <c r="M3" s="14">
        <v>23132</v>
      </c>
      <c r="N3" s="14">
        <v>6113891078</v>
      </c>
      <c r="O3" s="9"/>
      <c r="P3" s="39" t="s">
        <v>66</v>
      </c>
      <c r="Q3" s="40"/>
      <c r="R3" s="16" t="s">
        <v>46</v>
      </c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3">
      <c r="A4" s="13" t="s">
        <v>13</v>
      </c>
      <c r="B4" s="13" t="s">
        <v>444</v>
      </c>
      <c r="C4" s="14">
        <v>637831</v>
      </c>
      <c r="D4" s="14">
        <v>19842017085</v>
      </c>
      <c r="E4" s="15">
        <v>14366.790102708001</v>
      </c>
      <c r="F4" s="14">
        <v>11092</v>
      </c>
      <c r="G4" s="14">
        <v>23323</v>
      </c>
      <c r="H4" s="14">
        <v>9163584098</v>
      </c>
      <c r="I4" s="15">
        <v>0.93180441535573999</v>
      </c>
      <c r="J4" s="15">
        <v>0.73288888735683999</v>
      </c>
      <c r="K4" s="15">
        <v>13387.038452192</v>
      </c>
      <c r="L4" s="14">
        <v>10449</v>
      </c>
      <c r="M4" s="14">
        <v>21570</v>
      </c>
      <c r="N4" s="14">
        <v>8538668123</v>
      </c>
      <c r="O4" s="9"/>
      <c r="P4" s="41" t="s">
        <v>68</v>
      </c>
      <c r="Q4" s="17" t="s">
        <v>69</v>
      </c>
      <c r="R4" s="16">
        <f>AVERAGE(E3:E21)</f>
        <v>15038.408315318944</v>
      </c>
      <c r="S4" s="9"/>
      <c r="T4" s="9"/>
      <c r="U4" s="9"/>
      <c r="V4" s="9"/>
      <c r="W4" s="9"/>
      <c r="X4" s="9"/>
      <c r="Y4" s="9"/>
      <c r="Z4" s="9"/>
    </row>
    <row r="5" spans="1:26" ht="14.25" customHeight="1" x14ac:dyDescent="0.3">
      <c r="A5" s="13" t="s">
        <v>13</v>
      </c>
      <c r="B5" s="13" t="s">
        <v>445</v>
      </c>
      <c r="C5" s="14">
        <v>629472</v>
      </c>
      <c r="D5" s="14">
        <v>20987121329</v>
      </c>
      <c r="E5" s="15">
        <v>13947.799727391</v>
      </c>
      <c r="F5" s="14">
        <v>10423</v>
      </c>
      <c r="G5" s="14">
        <v>23207</v>
      </c>
      <c r="H5" s="14">
        <v>8779749390</v>
      </c>
      <c r="I5" s="15">
        <v>0.92695908396537996</v>
      </c>
      <c r="J5" s="15">
        <v>0.68565005130349999</v>
      </c>
      <c r="K5" s="15">
        <v>12929.039658635</v>
      </c>
      <c r="L5" s="14">
        <v>9839</v>
      </c>
      <c r="M5" s="14">
        <v>21243</v>
      </c>
      <c r="N5" s="14">
        <v>8138468452</v>
      </c>
      <c r="O5" s="9"/>
      <c r="P5" s="42"/>
      <c r="Q5" s="17" t="s">
        <v>71</v>
      </c>
      <c r="R5" s="16">
        <f>AVERAGE(G3:G22)</f>
        <v>24228.277777777777</v>
      </c>
      <c r="S5" s="9"/>
      <c r="T5" s="9"/>
      <c r="U5" s="9"/>
      <c r="V5" s="9"/>
      <c r="W5" s="9"/>
      <c r="X5" s="9"/>
      <c r="Y5" s="9"/>
      <c r="Z5" s="9"/>
    </row>
    <row r="6" spans="1:26" ht="14.25" customHeight="1" x14ac:dyDescent="0.3">
      <c r="A6" s="13" t="s">
        <v>13</v>
      </c>
      <c r="B6" s="13" t="s">
        <v>446</v>
      </c>
      <c r="C6" s="14">
        <v>708983</v>
      </c>
      <c r="D6" s="14">
        <v>23194684437</v>
      </c>
      <c r="E6" s="15">
        <v>14511.576243718</v>
      </c>
      <c r="F6" s="14">
        <v>11107</v>
      </c>
      <c r="G6" s="14">
        <v>23737</v>
      </c>
      <c r="H6" s="14">
        <v>10288460860</v>
      </c>
      <c r="I6" s="15">
        <v>0.93358896026358995</v>
      </c>
      <c r="J6" s="15">
        <v>0.75261271149827003</v>
      </c>
      <c r="K6" s="15">
        <v>13547.847377159</v>
      </c>
      <c r="L6" s="14">
        <v>10548</v>
      </c>
      <c r="M6" s="14">
        <v>21870</v>
      </c>
      <c r="N6" s="14">
        <v>9605193477</v>
      </c>
      <c r="O6" s="9"/>
      <c r="P6" s="42"/>
      <c r="Q6" s="17" t="s">
        <v>73</v>
      </c>
      <c r="R6" s="16">
        <f>(SUM(H3:H22)/1000000000)</f>
        <v>162.70542443100001</v>
      </c>
      <c r="S6" s="9"/>
      <c r="T6" s="9"/>
      <c r="U6" s="9"/>
      <c r="V6" s="9"/>
      <c r="W6" s="9"/>
      <c r="X6" s="9"/>
      <c r="Y6" s="9"/>
      <c r="Z6" s="9"/>
    </row>
    <row r="7" spans="1:26" ht="14.25" customHeight="1" x14ac:dyDescent="0.3">
      <c r="A7" s="13" t="s">
        <v>13</v>
      </c>
      <c r="B7" s="13" t="s">
        <v>447</v>
      </c>
      <c r="C7" s="14">
        <v>654857</v>
      </c>
      <c r="D7" s="14">
        <v>19750046717</v>
      </c>
      <c r="E7" s="15">
        <v>14745.440149529</v>
      </c>
      <c r="F7" s="14">
        <v>11534</v>
      </c>
      <c r="G7" s="14">
        <v>23726</v>
      </c>
      <c r="H7" s="14">
        <v>9656154700</v>
      </c>
      <c r="I7" s="15">
        <v>0.93423699063148002</v>
      </c>
      <c r="J7" s="15">
        <v>0.72138372885912005</v>
      </c>
      <c r="K7" s="15">
        <v>13775.735630832</v>
      </c>
      <c r="L7" s="14">
        <v>10972</v>
      </c>
      <c r="M7" s="14">
        <v>21902</v>
      </c>
      <c r="N7" s="14">
        <v>9021136908</v>
      </c>
      <c r="O7" s="9"/>
      <c r="P7" s="42"/>
      <c r="Q7" s="17" t="s">
        <v>75</v>
      </c>
      <c r="R7" s="16">
        <f>(AVERAGE(H3:H22)/1000000000)</f>
        <v>9.0391902461666653</v>
      </c>
      <c r="S7" s="9"/>
      <c r="T7" s="9"/>
      <c r="U7" s="9"/>
      <c r="V7" s="9"/>
      <c r="W7" s="9"/>
      <c r="X7" s="9"/>
      <c r="Y7" s="9"/>
      <c r="Z7" s="9"/>
    </row>
    <row r="8" spans="1:26" ht="14.25" customHeight="1" x14ac:dyDescent="0.3">
      <c r="A8" s="13" t="s">
        <v>13</v>
      </c>
      <c r="B8" s="13" t="s">
        <v>448</v>
      </c>
      <c r="C8" s="14">
        <v>681225</v>
      </c>
      <c r="D8" s="14">
        <v>22626172973</v>
      </c>
      <c r="E8" s="15">
        <v>16164.250235972</v>
      </c>
      <c r="F8" s="14">
        <v>12884</v>
      </c>
      <c r="G8" s="14">
        <v>25847</v>
      </c>
      <c r="H8" s="14">
        <v>11011491367</v>
      </c>
      <c r="I8" s="15">
        <v>0.92251864996625998</v>
      </c>
      <c r="J8" s="15">
        <v>0.78839281167686004</v>
      </c>
      <c r="K8" s="15">
        <v>14911.822305406</v>
      </c>
      <c r="L8" s="14">
        <v>12183</v>
      </c>
      <c r="M8" s="14">
        <v>23367</v>
      </c>
      <c r="N8" s="14">
        <v>10158306150</v>
      </c>
      <c r="O8" s="9"/>
      <c r="P8" s="43"/>
      <c r="Q8" s="17" t="s">
        <v>77</v>
      </c>
      <c r="R8" s="16">
        <f>(SUM(H3:H23)/(O1*1000000000))</f>
        <v>70.600288306430613</v>
      </c>
      <c r="S8" s="9"/>
      <c r="T8" s="9"/>
      <c r="U8" s="9"/>
      <c r="V8" s="9"/>
      <c r="W8" s="9"/>
      <c r="X8" s="9"/>
      <c r="Y8" s="9"/>
      <c r="Z8" s="9"/>
    </row>
    <row r="9" spans="1:26" ht="14.25" customHeight="1" x14ac:dyDescent="0.3">
      <c r="A9" s="13" t="s">
        <v>13</v>
      </c>
      <c r="B9" s="13" t="s">
        <v>449</v>
      </c>
      <c r="C9" s="14">
        <v>501191</v>
      </c>
      <c r="D9" s="14">
        <v>13989753627</v>
      </c>
      <c r="E9" s="15">
        <v>16830.020179931002</v>
      </c>
      <c r="F9" s="14">
        <v>14205</v>
      </c>
      <c r="G9" s="14">
        <v>25857</v>
      </c>
      <c r="H9" s="14">
        <v>8435054644</v>
      </c>
      <c r="I9" s="15">
        <v>0.92083640780264997</v>
      </c>
      <c r="J9" s="15">
        <v>0.60168575880756003</v>
      </c>
      <c r="K9" s="15">
        <v>15497.695325733999</v>
      </c>
      <c r="L9" s="14">
        <v>13547</v>
      </c>
      <c r="M9" s="14">
        <v>23147</v>
      </c>
      <c r="N9" s="14">
        <v>7767305418</v>
      </c>
      <c r="O9" s="9"/>
      <c r="P9" s="41" t="s">
        <v>79</v>
      </c>
      <c r="Q9" s="17" t="s">
        <v>69</v>
      </c>
      <c r="R9" s="16">
        <f>AVERAGE(K3:K22)</f>
        <v>13939.054551621557</v>
      </c>
      <c r="S9" s="9"/>
      <c r="T9" s="9"/>
      <c r="U9" s="9"/>
      <c r="V9" s="9"/>
      <c r="W9" s="9"/>
      <c r="X9" s="9"/>
      <c r="Y9" s="9"/>
      <c r="Z9" s="9"/>
    </row>
    <row r="10" spans="1:26" ht="14.25" customHeight="1" x14ac:dyDescent="0.3">
      <c r="A10" s="13" t="s">
        <v>13</v>
      </c>
      <c r="B10" s="13" t="s">
        <v>450</v>
      </c>
      <c r="C10" s="14">
        <v>406850</v>
      </c>
      <c r="D10" s="14">
        <v>10995529571</v>
      </c>
      <c r="E10" s="15">
        <v>17391.660199090999</v>
      </c>
      <c r="F10" s="14">
        <v>14923</v>
      </c>
      <c r="G10" s="14">
        <v>26367</v>
      </c>
      <c r="H10" s="14">
        <v>7075796952</v>
      </c>
      <c r="I10" s="15">
        <v>0.91611292197520999</v>
      </c>
      <c r="J10" s="15">
        <v>0.54105775227972996</v>
      </c>
      <c r="K10" s="15">
        <v>15932.724642989</v>
      </c>
      <c r="L10" s="14">
        <v>14270</v>
      </c>
      <c r="M10" s="14">
        <v>23338</v>
      </c>
      <c r="N10" s="14">
        <v>6482229021</v>
      </c>
      <c r="O10" s="9"/>
      <c r="P10" s="42"/>
      <c r="Q10" s="17" t="s">
        <v>71</v>
      </c>
      <c r="R10" s="16">
        <f>AVERAGE(M3:M21)</f>
        <v>22004.833333333332</v>
      </c>
      <c r="S10" s="9"/>
      <c r="T10" s="9"/>
      <c r="U10" s="9"/>
      <c r="V10" s="9"/>
      <c r="W10" s="9"/>
      <c r="X10" s="9"/>
      <c r="Y10" s="9"/>
      <c r="Z10" s="9"/>
    </row>
    <row r="11" spans="1:26" ht="14.25" customHeight="1" x14ac:dyDescent="0.3">
      <c r="A11" s="13" t="s">
        <v>13</v>
      </c>
      <c r="B11" s="13" t="s">
        <v>451</v>
      </c>
      <c r="C11" s="14">
        <v>172838</v>
      </c>
      <c r="D11" s="14">
        <v>4182890605</v>
      </c>
      <c r="E11" s="15">
        <v>18294.317250836</v>
      </c>
      <c r="F11" s="14">
        <v>15939</v>
      </c>
      <c r="G11" s="14">
        <v>27101</v>
      </c>
      <c r="H11" s="14">
        <v>3161953205</v>
      </c>
      <c r="I11" s="15">
        <v>0.90852841353166003</v>
      </c>
      <c r="J11" s="15">
        <v>0.24924255861608999</v>
      </c>
      <c r="K11" s="15">
        <v>16620.907028547001</v>
      </c>
      <c r="L11" s="14">
        <v>15299.5</v>
      </c>
      <c r="M11" s="14">
        <v>23745</v>
      </c>
      <c r="N11" s="14">
        <v>2872724329</v>
      </c>
      <c r="O11" s="9"/>
      <c r="P11" s="42"/>
      <c r="Q11" s="17" t="s">
        <v>73</v>
      </c>
      <c r="R11" s="16">
        <f>(SUM(N3:N23)/1000000000)</f>
        <v>151.103034888</v>
      </c>
      <c r="S11" s="9"/>
      <c r="T11" s="9"/>
      <c r="U11" s="9"/>
      <c r="V11" s="9"/>
      <c r="W11" s="9"/>
      <c r="X11" s="9"/>
      <c r="Y11" s="9"/>
      <c r="Z11" s="9"/>
    </row>
    <row r="12" spans="1:26" ht="14.25" customHeight="1" x14ac:dyDescent="0.3">
      <c r="A12" s="13" t="s">
        <v>13</v>
      </c>
      <c r="B12" s="13" t="s">
        <v>452</v>
      </c>
      <c r="C12" s="14">
        <v>619659</v>
      </c>
      <c r="D12" s="14">
        <v>19396755658</v>
      </c>
      <c r="E12" s="15">
        <v>15618.890244472999</v>
      </c>
      <c r="F12" s="14">
        <v>12323</v>
      </c>
      <c r="G12" s="14">
        <v>25319</v>
      </c>
      <c r="H12" s="14">
        <v>9678385910</v>
      </c>
      <c r="I12" s="15">
        <v>0.93120354755516999</v>
      </c>
      <c r="J12" s="15">
        <v>0.73839163680691999</v>
      </c>
      <c r="K12" s="15">
        <v>14544.366004527999</v>
      </c>
      <c r="L12" s="14">
        <v>11704</v>
      </c>
      <c r="M12" s="14">
        <v>23124</v>
      </c>
      <c r="N12" s="14">
        <v>9012547294</v>
      </c>
      <c r="O12" s="9"/>
      <c r="P12" s="42"/>
      <c r="Q12" s="17" t="s">
        <v>75</v>
      </c>
      <c r="R12" s="16">
        <f>(AVERAGE(N3:N22)/1000000000)</f>
        <v>8.3946130493333335</v>
      </c>
      <c r="S12" s="9"/>
      <c r="T12" s="9"/>
      <c r="U12" s="9"/>
      <c r="V12" s="9"/>
      <c r="W12" s="9"/>
      <c r="X12" s="9"/>
      <c r="Y12" s="9"/>
      <c r="Z12" s="9"/>
    </row>
    <row r="13" spans="1:26" ht="14.25" customHeight="1" x14ac:dyDescent="0.3">
      <c r="A13" s="13" t="s">
        <v>13</v>
      </c>
      <c r="B13" s="13" t="s">
        <v>453</v>
      </c>
      <c r="C13" s="14">
        <v>688213</v>
      </c>
      <c r="D13" s="14">
        <v>21713356264</v>
      </c>
      <c r="E13" s="15">
        <v>15243.814291506</v>
      </c>
      <c r="F13" s="14">
        <v>11890</v>
      </c>
      <c r="G13" s="14">
        <v>24603</v>
      </c>
      <c r="H13" s="14">
        <v>10490991165</v>
      </c>
      <c r="I13" s="15">
        <v>0.93636064510021</v>
      </c>
      <c r="J13" s="15">
        <v>0.75384170499518</v>
      </c>
      <c r="K13" s="15">
        <v>14273.707783782</v>
      </c>
      <c r="L13" s="14">
        <v>11377</v>
      </c>
      <c r="M13" s="14">
        <v>22611</v>
      </c>
      <c r="N13" s="14">
        <v>9823351255</v>
      </c>
      <c r="O13" s="9"/>
      <c r="P13" s="43"/>
      <c r="Q13" s="17" t="s">
        <v>77</v>
      </c>
      <c r="R13" s="16">
        <f>(SUM(N3:N22)/(O1*1000000000))</f>
        <v>65.56584001041395</v>
      </c>
      <c r="S13" s="9"/>
      <c r="T13" s="9"/>
      <c r="U13" s="9"/>
      <c r="V13" s="9"/>
      <c r="W13" s="9"/>
      <c r="X13" s="9"/>
      <c r="Y13" s="9"/>
      <c r="Z13" s="9"/>
    </row>
    <row r="14" spans="1:26" ht="14.25" customHeight="1" x14ac:dyDescent="0.3">
      <c r="A14" s="13" t="s">
        <v>13</v>
      </c>
      <c r="B14" s="13" t="s">
        <v>454</v>
      </c>
      <c r="C14" s="14">
        <v>744726</v>
      </c>
      <c r="D14" s="14">
        <v>27869299394</v>
      </c>
      <c r="E14" s="15">
        <v>12986.644917727999</v>
      </c>
      <c r="F14" s="14">
        <v>9455</v>
      </c>
      <c r="G14" s="14">
        <v>21994</v>
      </c>
      <c r="H14" s="14">
        <v>9671492123</v>
      </c>
      <c r="I14" s="15">
        <v>0.93629288250830001</v>
      </c>
      <c r="J14" s="15">
        <v>0.77976717741885004</v>
      </c>
      <c r="K14" s="15">
        <v>12159.303204132</v>
      </c>
      <c r="L14" s="14">
        <v>9042</v>
      </c>
      <c r="M14" s="14">
        <v>20321</v>
      </c>
      <c r="N14" s="14">
        <v>9055349238</v>
      </c>
      <c r="O14" s="9"/>
      <c r="P14" s="9"/>
      <c r="Q14" s="9"/>
      <c r="R14" s="18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3">
      <c r="A15" s="13" t="s">
        <v>13</v>
      </c>
      <c r="B15" s="13" t="s">
        <v>455</v>
      </c>
      <c r="C15" s="14">
        <v>728408</v>
      </c>
      <c r="D15" s="14">
        <v>26064734640</v>
      </c>
      <c r="E15" s="15">
        <v>12767.650259194999</v>
      </c>
      <c r="F15" s="14">
        <v>9276</v>
      </c>
      <c r="G15" s="14">
        <v>21646</v>
      </c>
      <c r="H15" s="14">
        <v>9300058590</v>
      </c>
      <c r="I15" s="15">
        <v>0.93554258629676001</v>
      </c>
      <c r="J15" s="15">
        <v>0.76804204151009003</v>
      </c>
      <c r="K15" s="15">
        <v>11944.68054442</v>
      </c>
      <c r="L15" s="14">
        <v>8849</v>
      </c>
      <c r="M15" s="14">
        <v>20005</v>
      </c>
      <c r="N15" s="14">
        <v>8700600866</v>
      </c>
      <c r="O15" s="9"/>
      <c r="P15" s="9"/>
      <c r="Q15" s="9"/>
      <c r="R15" s="18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3">
      <c r="A16" s="13" t="s">
        <v>13</v>
      </c>
      <c r="B16" s="13" t="s">
        <v>456</v>
      </c>
      <c r="C16" s="14">
        <v>725432</v>
      </c>
      <c r="D16" s="14">
        <v>24834398705</v>
      </c>
      <c r="E16" s="15">
        <v>14685.212834559001</v>
      </c>
      <c r="F16" s="14">
        <v>11030</v>
      </c>
      <c r="G16" s="14">
        <v>24568</v>
      </c>
      <c r="H16" s="14">
        <v>10653123317</v>
      </c>
      <c r="I16" s="15">
        <v>0.91995780114182002</v>
      </c>
      <c r="J16" s="15">
        <v>0.78782968685857002</v>
      </c>
      <c r="K16" s="15">
        <v>13509.776108581</v>
      </c>
      <c r="L16" s="14">
        <v>10441</v>
      </c>
      <c r="M16" s="14">
        <v>22061</v>
      </c>
      <c r="N16" s="14">
        <v>9800423902</v>
      </c>
      <c r="O16" s="9"/>
      <c r="P16" s="9"/>
      <c r="Q16" s="9"/>
      <c r="R16" s="18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3">
      <c r="A17" s="13" t="s">
        <v>13</v>
      </c>
      <c r="B17" s="13" t="s">
        <v>457</v>
      </c>
      <c r="C17" s="14">
        <v>662766</v>
      </c>
      <c r="D17" s="14">
        <v>20580145082</v>
      </c>
      <c r="E17" s="15">
        <v>14962.562095822999</v>
      </c>
      <c r="F17" s="14">
        <v>11575</v>
      </c>
      <c r="G17" s="14">
        <v>24482</v>
      </c>
      <c r="H17" s="14">
        <v>9916677430</v>
      </c>
      <c r="I17" s="15">
        <v>0.92625109023033003</v>
      </c>
      <c r="J17" s="15">
        <v>0.73564159940328999</v>
      </c>
      <c r="K17" s="15">
        <v>13859.089453895</v>
      </c>
      <c r="L17" s="14">
        <v>11052</v>
      </c>
      <c r="M17" s="14">
        <v>22088</v>
      </c>
      <c r="N17" s="14">
        <v>9185333281</v>
      </c>
      <c r="O17" s="9"/>
      <c r="P17" s="9"/>
      <c r="Q17" s="9"/>
      <c r="R17" s="18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3">
      <c r="A18" s="13" t="s">
        <v>13</v>
      </c>
      <c r="B18" s="13" t="s">
        <v>458</v>
      </c>
      <c r="C18" s="14">
        <v>723650</v>
      </c>
      <c r="D18" s="14">
        <v>24103949139</v>
      </c>
      <c r="E18" s="15">
        <v>13691.146342845001</v>
      </c>
      <c r="F18" s="14">
        <v>10201</v>
      </c>
      <c r="G18" s="14">
        <v>22872</v>
      </c>
      <c r="H18" s="14">
        <v>9907598051</v>
      </c>
      <c r="I18" s="15">
        <v>0.93265598709540998</v>
      </c>
      <c r="J18" s="15">
        <v>0.77125329593147995</v>
      </c>
      <c r="K18" s="15">
        <v>12769.129606854</v>
      </c>
      <c r="L18" s="14">
        <v>9771</v>
      </c>
      <c r="M18" s="14">
        <v>20915</v>
      </c>
      <c r="N18" s="14">
        <v>9240380640</v>
      </c>
      <c r="O18" s="9"/>
      <c r="P18" s="9"/>
      <c r="Q18" s="9"/>
      <c r="R18" s="18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3">
      <c r="A19" s="13" t="s">
        <v>13</v>
      </c>
      <c r="B19" s="13" t="s">
        <v>459</v>
      </c>
      <c r="C19" s="14">
        <v>692935</v>
      </c>
      <c r="D19" s="14">
        <v>20962696084</v>
      </c>
      <c r="E19" s="15">
        <v>13336.105513504001</v>
      </c>
      <c r="F19" s="14">
        <v>9950</v>
      </c>
      <c r="G19" s="14">
        <v>22300</v>
      </c>
      <c r="H19" s="14">
        <v>9241054274</v>
      </c>
      <c r="I19" s="15">
        <v>0.93146846331356004</v>
      </c>
      <c r="J19" s="15">
        <v>0.74820247199916001</v>
      </c>
      <c r="K19" s="15">
        <v>12422.161709251001</v>
      </c>
      <c r="L19" s="14">
        <v>9473</v>
      </c>
      <c r="M19" s="14">
        <v>20452</v>
      </c>
      <c r="N19" s="14">
        <v>8607750624</v>
      </c>
      <c r="O19" s="9"/>
      <c r="P19" s="9"/>
      <c r="Q19" s="9"/>
      <c r="R19" s="18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3">
      <c r="A20" s="13" t="s">
        <v>13</v>
      </c>
      <c r="B20" s="13" t="s">
        <v>460</v>
      </c>
      <c r="C20" s="14">
        <v>684735</v>
      </c>
      <c r="D20" s="14">
        <v>21072312342</v>
      </c>
      <c r="E20" s="15">
        <v>14039.860681869999</v>
      </c>
      <c r="F20" s="14">
        <v>10696</v>
      </c>
      <c r="G20" s="14">
        <v>23165</v>
      </c>
      <c r="H20" s="14">
        <v>9613584004</v>
      </c>
      <c r="I20" s="15">
        <v>0.93402989231319999</v>
      </c>
      <c r="J20" s="15">
        <v>0.74459929404241998</v>
      </c>
      <c r="K20" s="15">
        <v>13113.649560779</v>
      </c>
      <c r="L20" s="14">
        <v>10254</v>
      </c>
      <c r="M20" s="14">
        <v>21196</v>
      </c>
      <c r="N20" s="14">
        <v>8979374832</v>
      </c>
      <c r="O20" s="9"/>
      <c r="P20" s="9"/>
      <c r="Q20" s="9"/>
      <c r="R20" s="18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3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8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3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8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18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3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18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8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8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8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8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8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8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8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8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8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8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8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8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8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8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8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8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8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8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8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8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8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8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8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8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18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18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18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18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18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18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18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18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18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18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18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18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18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18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18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18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8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18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18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18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18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18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18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18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18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18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18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18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18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18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18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18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18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18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18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18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8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8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18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18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8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18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18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18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18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18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18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18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18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18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18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18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18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18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18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18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18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18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18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18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8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18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18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18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18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18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18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18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18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18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8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8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8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8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8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18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18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18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18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18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18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18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18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18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18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18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18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18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18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18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18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18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18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18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18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18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18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18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18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8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8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18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18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18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18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18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18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18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18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18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18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18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18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18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18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18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18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18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18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18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18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18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18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18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18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18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18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18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18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18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18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18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18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18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18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18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18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18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18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18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18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18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18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18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18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18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18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18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18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18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18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18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18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18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18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18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18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18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18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18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18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18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18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18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18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18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18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18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18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18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18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18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18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18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18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18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18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18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18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18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18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18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18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18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18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18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18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18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18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18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18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18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18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18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18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18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18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18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18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18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18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18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18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18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18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18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18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18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18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18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18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18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18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18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18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18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18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18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18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18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18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18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18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18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18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18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18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18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18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18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18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18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18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18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18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18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18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18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18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18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18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18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18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18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18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18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18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18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18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18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18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18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18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18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18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18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18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18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18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18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18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18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18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18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18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18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18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18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18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18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18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18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18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18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18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18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18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18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18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18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18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18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18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18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18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18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18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18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18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18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18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18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18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18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18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18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18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18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18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18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18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18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18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18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18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18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18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18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18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18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18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18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18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18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18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18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18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18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18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18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18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18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18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18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18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18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18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18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18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18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18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18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18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18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18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18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18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18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18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18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18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18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18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18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18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18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18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18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18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18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18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18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18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18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18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18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18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18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18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18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18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18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18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18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18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18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18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18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18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18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18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18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18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18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18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18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18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18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18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18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18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18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18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18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18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18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18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18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18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18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18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18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18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18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18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18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18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18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18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18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18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18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18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18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18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18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18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18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18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18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18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18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18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18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18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18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18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18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18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18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18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18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18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18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18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18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18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18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18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18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18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18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18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18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18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18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18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18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18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18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18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18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18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18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18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18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18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18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18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18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18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18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18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18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18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18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18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18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18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18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18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18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18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18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18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18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18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18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18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18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18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18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18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18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18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18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18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18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18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18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18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18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18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18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18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18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18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18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18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18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18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18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18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18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18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18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18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18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18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18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18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18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18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18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18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18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18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18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18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18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18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18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18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18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18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18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18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18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18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18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18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18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18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18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18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18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18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18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18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18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18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18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18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18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18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18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18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18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18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18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18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18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18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18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18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18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18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18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18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18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18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18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18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18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18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18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18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18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18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18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18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18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18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18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18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18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18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18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18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18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18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18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18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18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18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18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18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18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18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18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18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18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18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18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18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18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18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18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18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18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18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18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18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18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18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18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18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18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18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18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18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18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18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18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18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18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18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18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18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18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18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18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18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18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18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18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18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18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18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18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18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18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18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18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18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18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18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18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18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18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18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18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18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18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18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18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18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18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18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18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18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18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18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18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18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18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18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18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18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18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18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18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18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18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18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18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18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18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18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18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18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18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18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18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18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18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18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18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18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18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18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18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18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18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18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18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18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18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18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18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18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18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18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18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18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18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18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18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18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18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18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18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18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18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18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18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18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18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18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18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18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18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18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18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18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18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18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18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18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18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18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18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18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18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18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18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18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18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18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18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18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18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18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18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18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18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18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18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18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18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18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18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18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18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18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18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18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18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18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18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18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18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18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18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18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18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18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18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18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18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18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18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18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18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18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18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18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18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18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18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18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18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18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18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18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18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18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18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18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18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18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18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18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18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18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18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18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18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18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18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18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18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18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18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18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18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18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18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18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18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18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18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18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18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18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18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18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18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18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18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18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18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18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18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18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18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18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18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18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18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18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18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18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18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18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18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18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18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18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18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18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18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18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18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18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18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18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18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18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18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18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18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18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18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18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18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18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18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18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18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18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18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18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18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18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18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18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18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18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18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18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18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18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18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18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18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18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18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18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18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18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18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18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18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18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18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18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18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18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18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18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18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18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18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18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18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18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18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18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18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18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18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18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18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18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18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18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18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18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18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18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18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18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18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18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18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18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18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18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18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18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18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18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18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18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18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18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18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18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18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18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18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18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18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18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18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18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18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18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18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18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18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18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18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18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18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18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18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18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18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18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18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18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18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18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18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18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18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18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18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18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18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18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18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18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18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18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18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18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18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18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18"/>
      <c r="S1000" s="9"/>
      <c r="T1000" s="9"/>
      <c r="U1000" s="9"/>
      <c r="V1000" s="9"/>
      <c r="W1000" s="9"/>
      <c r="X1000" s="9"/>
      <c r="Y1000" s="9"/>
      <c r="Z1000" s="9"/>
    </row>
  </sheetData>
  <mergeCells count="11">
    <mergeCell ref="P2:Q2"/>
    <mergeCell ref="P3:Q3"/>
    <mergeCell ref="P4:P8"/>
    <mergeCell ref="P9:P13"/>
    <mergeCell ref="B1:B2"/>
    <mergeCell ref="C1:D1"/>
    <mergeCell ref="E1:H1"/>
    <mergeCell ref="I1:I2"/>
    <mergeCell ref="J1:J2"/>
    <mergeCell ref="K1:N1"/>
    <mergeCell ref="P1:R1"/>
  </mergeCells>
  <hyperlinks>
    <hyperlink ref="A1" location="INDEX!A1" display="INDEX" xr:uid="{00000000-0004-0000-1300-000000000000}"/>
  </hyperlink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1:Z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5.69921875" customWidth="1"/>
    <col min="16" max="16" width="8.69921875" customWidth="1"/>
    <col min="17" max="17" width="15.59765625" customWidth="1"/>
    <col min="18" max="18" width="9.19921875" customWidth="1"/>
    <col min="19" max="26" width="8" customWidth="1"/>
  </cols>
  <sheetData>
    <row r="1" spans="1:26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8">
        <v>2.222</v>
      </c>
      <c r="P1" s="50" t="s">
        <v>58</v>
      </c>
      <c r="Q1" s="49"/>
      <c r="R1" s="40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O2" s="9"/>
      <c r="P2" s="39" t="s">
        <v>64</v>
      </c>
      <c r="Q2" s="40"/>
      <c r="R2" s="12">
        <f>(COUNTA(A3:A22))</f>
        <v>17</v>
      </c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3">
      <c r="A3" s="13" t="s">
        <v>25</v>
      </c>
      <c r="B3" s="13" t="s">
        <v>461</v>
      </c>
      <c r="C3" s="14">
        <v>532232</v>
      </c>
      <c r="D3" s="14">
        <v>15131748537</v>
      </c>
      <c r="E3" s="15">
        <v>16272.040082145</v>
      </c>
      <c r="F3" s="14">
        <v>13769</v>
      </c>
      <c r="G3" s="14">
        <v>25075</v>
      </c>
      <c r="H3" s="14">
        <v>8660500437</v>
      </c>
      <c r="I3" s="15">
        <v>0.93860183440112999</v>
      </c>
      <c r="J3" s="15">
        <v>0.63551683086979005</v>
      </c>
      <c r="K3" s="15">
        <v>15272.96667055</v>
      </c>
      <c r="L3" s="14">
        <v>13197</v>
      </c>
      <c r="M3" s="14">
        <v>23188</v>
      </c>
      <c r="N3" s="14">
        <v>8128761597</v>
      </c>
      <c r="O3" s="9"/>
      <c r="P3" s="39" t="s">
        <v>66</v>
      </c>
      <c r="Q3" s="40"/>
      <c r="R3" s="16" t="s">
        <v>46</v>
      </c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3">
      <c r="A4" s="13" t="s">
        <v>25</v>
      </c>
      <c r="B4" s="13" t="s">
        <v>462</v>
      </c>
      <c r="C4" s="14">
        <v>667573</v>
      </c>
      <c r="D4" s="14">
        <v>21014910836</v>
      </c>
      <c r="E4" s="15">
        <v>14723.922496866</v>
      </c>
      <c r="F4" s="14">
        <v>11771</v>
      </c>
      <c r="G4" s="14">
        <v>23454</v>
      </c>
      <c r="H4" s="14">
        <v>9829293113</v>
      </c>
      <c r="I4" s="15">
        <v>0.93618156964204002</v>
      </c>
      <c r="J4" s="15">
        <v>0.74000465569991003</v>
      </c>
      <c r="K4" s="15">
        <v>13784.264874402999</v>
      </c>
      <c r="L4" s="14">
        <v>11157</v>
      </c>
      <c r="M4" s="14">
        <v>21805</v>
      </c>
      <c r="N4" s="14">
        <v>9202003055</v>
      </c>
      <c r="O4" s="9"/>
      <c r="P4" s="41" t="s">
        <v>68</v>
      </c>
      <c r="Q4" s="17" t="s">
        <v>69</v>
      </c>
      <c r="R4" s="16">
        <f>AVERAGE(E3:E20)</f>
        <v>14898.852459368649</v>
      </c>
      <c r="S4" s="9"/>
      <c r="T4" s="9"/>
      <c r="U4" s="9"/>
      <c r="V4" s="9"/>
      <c r="W4" s="9"/>
      <c r="X4" s="9"/>
      <c r="Y4" s="9"/>
      <c r="Z4" s="9"/>
    </row>
    <row r="5" spans="1:26" ht="14.25" customHeight="1" x14ac:dyDescent="0.3">
      <c r="A5" s="13" t="s">
        <v>25</v>
      </c>
      <c r="B5" s="13" t="s">
        <v>463</v>
      </c>
      <c r="C5" s="14">
        <v>674240</v>
      </c>
      <c r="D5" s="14">
        <v>21599423964</v>
      </c>
      <c r="E5" s="15">
        <v>14605.782105778</v>
      </c>
      <c r="F5" s="14">
        <v>11465</v>
      </c>
      <c r="G5" s="14">
        <v>23509</v>
      </c>
      <c r="H5" s="14">
        <v>9847802527</v>
      </c>
      <c r="I5" s="15">
        <v>0.93174650018039995</v>
      </c>
      <c r="J5" s="15">
        <v>0.77250229147571003</v>
      </c>
      <c r="K5" s="15">
        <v>13608.886359456999</v>
      </c>
      <c r="L5" s="14">
        <v>10829</v>
      </c>
      <c r="M5" s="14">
        <v>21779</v>
      </c>
      <c r="N5" s="14">
        <v>9175655539</v>
      </c>
      <c r="O5" s="9"/>
      <c r="P5" s="42"/>
      <c r="Q5" s="17" t="s">
        <v>71</v>
      </c>
      <c r="R5" s="16">
        <f>AVERAGE(G3:G21)</f>
        <v>23967.235294117647</v>
      </c>
      <c r="S5" s="9"/>
      <c r="T5" s="9"/>
      <c r="U5" s="9"/>
      <c r="V5" s="9"/>
      <c r="W5" s="9"/>
      <c r="X5" s="9"/>
      <c r="Y5" s="9"/>
      <c r="Z5" s="9"/>
    </row>
    <row r="6" spans="1:26" ht="14.25" customHeight="1" x14ac:dyDescent="0.3">
      <c r="A6" s="13" t="s">
        <v>25</v>
      </c>
      <c r="B6" s="13" t="s">
        <v>464</v>
      </c>
      <c r="C6" s="14">
        <v>728728</v>
      </c>
      <c r="D6" s="14">
        <v>24553622114</v>
      </c>
      <c r="E6" s="15">
        <v>14082.075408107999</v>
      </c>
      <c r="F6" s="14">
        <v>10782</v>
      </c>
      <c r="G6" s="14">
        <v>23067</v>
      </c>
      <c r="H6" s="14">
        <v>10262002648</v>
      </c>
      <c r="I6" s="15">
        <v>0.93519602334837004</v>
      </c>
      <c r="J6" s="15">
        <v>0.77332405139589999</v>
      </c>
      <c r="K6" s="15">
        <v>13169.500922155001</v>
      </c>
      <c r="L6" s="14">
        <v>10215</v>
      </c>
      <c r="M6" s="14">
        <v>21414</v>
      </c>
      <c r="N6" s="14">
        <v>9596984068</v>
      </c>
      <c r="O6" s="9"/>
      <c r="P6" s="42"/>
      <c r="Q6" s="17" t="s">
        <v>73</v>
      </c>
      <c r="R6" s="16">
        <f>(SUM(H3:H21)/1000000000)</f>
        <v>165.716986424</v>
      </c>
      <c r="S6" s="9"/>
      <c r="T6" s="9"/>
      <c r="U6" s="9"/>
      <c r="V6" s="9"/>
      <c r="W6" s="9"/>
      <c r="X6" s="9"/>
      <c r="Y6" s="9"/>
      <c r="Z6" s="9"/>
    </row>
    <row r="7" spans="1:26" ht="14.25" customHeight="1" x14ac:dyDescent="0.3">
      <c r="A7" s="13" t="s">
        <v>25</v>
      </c>
      <c r="B7" s="13" t="s">
        <v>465</v>
      </c>
      <c r="C7" s="14">
        <v>576777</v>
      </c>
      <c r="D7" s="14">
        <v>16049073709</v>
      </c>
      <c r="E7" s="15">
        <v>15620.058871973</v>
      </c>
      <c r="F7" s="14">
        <v>12873</v>
      </c>
      <c r="G7" s="14">
        <v>24370</v>
      </c>
      <c r="H7" s="14">
        <v>9009290696</v>
      </c>
      <c r="I7" s="15">
        <v>0.92957628425935002</v>
      </c>
      <c r="J7" s="15">
        <v>0.64182392981495995</v>
      </c>
      <c r="K7" s="15">
        <v>14520.036286121</v>
      </c>
      <c r="L7" s="14">
        <v>12156</v>
      </c>
      <c r="M7" s="14">
        <v>22551</v>
      </c>
      <c r="N7" s="14">
        <v>8374822969</v>
      </c>
      <c r="O7" s="9"/>
      <c r="P7" s="42"/>
      <c r="Q7" s="17" t="s">
        <v>75</v>
      </c>
      <c r="R7" s="16">
        <f>(AVERAGE(H3:H21)/1000000000)</f>
        <v>9.7480580249411766</v>
      </c>
      <c r="S7" s="9"/>
      <c r="T7" s="9"/>
      <c r="U7" s="9"/>
      <c r="V7" s="9"/>
      <c r="W7" s="9"/>
      <c r="X7" s="9"/>
      <c r="Y7" s="9"/>
      <c r="Z7" s="9"/>
    </row>
    <row r="8" spans="1:26" ht="14.25" customHeight="1" x14ac:dyDescent="0.3">
      <c r="A8" s="13" t="s">
        <v>25</v>
      </c>
      <c r="B8" s="13" t="s">
        <v>466</v>
      </c>
      <c r="C8" s="14">
        <v>717910</v>
      </c>
      <c r="D8" s="14">
        <v>23824402986</v>
      </c>
      <c r="E8" s="15">
        <v>14113.811473583</v>
      </c>
      <c r="F8" s="14">
        <v>10990</v>
      </c>
      <c r="G8" s="14">
        <v>22968</v>
      </c>
      <c r="H8" s="14">
        <v>10132446395</v>
      </c>
      <c r="I8" s="15">
        <v>0.93817395902443002</v>
      </c>
      <c r="J8" s="15">
        <v>0.76859911139660997</v>
      </c>
      <c r="K8" s="15">
        <v>13241.210387096</v>
      </c>
      <c r="L8" s="14">
        <v>10434.5</v>
      </c>
      <c r="M8" s="14">
        <v>21396</v>
      </c>
      <c r="N8" s="14">
        <v>9505997349</v>
      </c>
      <c r="O8" s="9"/>
      <c r="P8" s="43"/>
      <c r="Q8" s="17" t="s">
        <v>77</v>
      </c>
      <c r="R8" s="16">
        <f>(SUM(H3:H22)/(O1*1000000000))</f>
        <v>74.580101900990101</v>
      </c>
      <c r="S8" s="9"/>
      <c r="T8" s="9"/>
      <c r="U8" s="9"/>
      <c r="V8" s="9"/>
      <c r="W8" s="9"/>
      <c r="X8" s="9"/>
      <c r="Y8" s="9"/>
      <c r="Z8" s="9"/>
    </row>
    <row r="9" spans="1:26" ht="14.25" customHeight="1" x14ac:dyDescent="0.3">
      <c r="A9" s="13" t="s">
        <v>25</v>
      </c>
      <c r="B9" s="13" t="s">
        <v>467</v>
      </c>
      <c r="C9" s="14">
        <v>673089</v>
      </c>
      <c r="D9" s="14">
        <v>22389785332</v>
      </c>
      <c r="E9" s="15">
        <v>15040.704389761</v>
      </c>
      <c r="F9" s="14">
        <v>11686</v>
      </c>
      <c r="G9" s="14">
        <v>24596</v>
      </c>
      <c r="H9" s="14">
        <v>10123732677</v>
      </c>
      <c r="I9" s="15">
        <v>0.93143887169434003</v>
      </c>
      <c r="J9" s="15">
        <v>0.73978506205459005</v>
      </c>
      <c r="K9" s="15">
        <v>14009.496726287</v>
      </c>
      <c r="L9" s="14">
        <v>11061</v>
      </c>
      <c r="M9" s="14">
        <v>22684</v>
      </c>
      <c r="N9" s="14">
        <v>9429638142</v>
      </c>
      <c r="O9" s="9"/>
      <c r="P9" s="41" t="s">
        <v>79</v>
      </c>
      <c r="Q9" s="17" t="s">
        <v>69</v>
      </c>
      <c r="R9" s="16">
        <f>AVERAGE(K3:K21)</f>
        <v>13953.019498504824</v>
      </c>
      <c r="S9" s="9"/>
      <c r="T9" s="9"/>
      <c r="U9" s="9"/>
      <c r="V9" s="9"/>
      <c r="W9" s="9"/>
      <c r="X9" s="9"/>
      <c r="Y9" s="9"/>
      <c r="Z9" s="9"/>
    </row>
    <row r="10" spans="1:26" ht="14.25" customHeight="1" x14ac:dyDescent="0.3">
      <c r="A10" s="13" t="s">
        <v>25</v>
      </c>
      <c r="B10" s="13" t="s">
        <v>468</v>
      </c>
      <c r="C10" s="14">
        <v>696832</v>
      </c>
      <c r="D10" s="14">
        <v>23387848456</v>
      </c>
      <c r="E10" s="15">
        <v>15065.807068275</v>
      </c>
      <c r="F10" s="14">
        <v>11830</v>
      </c>
      <c r="G10" s="14">
        <v>24375</v>
      </c>
      <c r="H10" s="14">
        <v>10498336471</v>
      </c>
      <c r="I10" s="15">
        <v>0.93973074746195995</v>
      </c>
      <c r="J10" s="15">
        <v>0.76783526238308997</v>
      </c>
      <c r="K10" s="15">
        <v>14157.802137388</v>
      </c>
      <c r="L10" s="14">
        <v>11286</v>
      </c>
      <c r="M10" s="14">
        <v>22643</v>
      </c>
      <c r="N10" s="14">
        <v>9865609579</v>
      </c>
      <c r="O10" s="9"/>
      <c r="P10" s="42"/>
      <c r="Q10" s="17" t="s">
        <v>71</v>
      </c>
      <c r="R10" s="16">
        <f>AVERAGE(M3:M20)</f>
        <v>22216.411764705881</v>
      </c>
      <c r="S10" s="9"/>
      <c r="T10" s="9"/>
      <c r="U10" s="9"/>
      <c r="V10" s="9"/>
      <c r="W10" s="9"/>
      <c r="X10" s="9"/>
      <c r="Y10" s="9"/>
      <c r="Z10" s="9"/>
    </row>
    <row r="11" spans="1:26" ht="14.25" customHeight="1" x14ac:dyDescent="0.3">
      <c r="A11" s="13" t="s">
        <v>25</v>
      </c>
      <c r="B11" s="13" t="s">
        <v>469</v>
      </c>
      <c r="C11" s="14">
        <v>725277</v>
      </c>
      <c r="D11" s="14">
        <v>25563138650</v>
      </c>
      <c r="E11" s="15">
        <v>14413.013532761001</v>
      </c>
      <c r="F11" s="14">
        <v>11043</v>
      </c>
      <c r="G11" s="14">
        <v>23721</v>
      </c>
      <c r="H11" s="14">
        <v>10453427216</v>
      </c>
      <c r="I11" s="15">
        <v>0.94255078658979996</v>
      </c>
      <c r="J11" s="15">
        <v>0.78138093232162997</v>
      </c>
      <c r="K11" s="15">
        <v>13584.997242433001</v>
      </c>
      <c r="L11" s="14">
        <v>10572</v>
      </c>
      <c r="M11" s="14">
        <v>22085</v>
      </c>
      <c r="N11" s="14">
        <v>9852886045</v>
      </c>
      <c r="O11" s="9"/>
      <c r="P11" s="42"/>
      <c r="Q11" s="17" t="s">
        <v>73</v>
      </c>
      <c r="R11" s="16">
        <f>(SUM(N3:N22)/1000000000)</f>
        <v>155.21464704799999</v>
      </c>
      <c r="S11" s="9"/>
      <c r="T11" s="9"/>
      <c r="U11" s="9"/>
      <c r="V11" s="9"/>
      <c r="W11" s="9"/>
      <c r="X11" s="9"/>
      <c r="Y11" s="9"/>
      <c r="Z11" s="9"/>
    </row>
    <row r="12" spans="1:26" ht="14.25" customHeight="1" x14ac:dyDescent="0.3">
      <c r="A12" s="13" t="s">
        <v>25</v>
      </c>
      <c r="B12" s="13" t="s">
        <v>470</v>
      </c>
      <c r="C12" s="14">
        <v>676541</v>
      </c>
      <c r="D12" s="14">
        <v>22115491108</v>
      </c>
      <c r="E12" s="15">
        <v>15076.159518787001</v>
      </c>
      <c r="F12" s="14">
        <v>11949</v>
      </c>
      <c r="G12" s="14">
        <v>24419</v>
      </c>
      <c r="H12" s="14">
        <v>10199640037</v>
      </c>
      <c r="I12" s="15">
        <v>0.93895788991165996</v>
      </c>
      <c r="J12" s="15">
        <v>0.73350102185191002</v>
      </c>
      <c r="K12" s="15">
        <v>14155.878929732</v>
      </c>
      <c r="L12" s="14">
        <v>11382</v>
      </c>
      <c r="M12" s="14">
        <v>22681</v>
      </c>
      <c r="N12" s="14">
        <v>9577032487</v>
      </c>
      <c r="O12" s="9"/>
      <c r="P12" s="42"/>
      <c r="Q12" s="17" t="s">
        <v>75</v>
      </c>
      <c r="R12" s="16">
        <f>(AVERAGE(N3:N21)/1000000000)</f>
        <v>9.1302733557647056</v>
      </c>
      <c r="S12" s="9"/>
      <c r="T12" s="9"/>
      <c r="U12" s="9"/>
      <c r="V12" s="9"/>
      <c r="W12" s="9"/>
      <c r="X12" s="9"/>
      <c r="Y12" s="9"/>
      <c r="Z12" s="9"/>
    </row>
    <row r="13" spans="1:26" ht="14.25" customHeight="1" x14ac:dyDescent="0.3">
      <c r="A13" s="13" t="s">
        <v>25</v>
      </c>
      <c r="B13" s="13" t="s">
        <v>471</v>
      </c>
      <c r="C13" s="14">
        <v>662450</v>
      </c>
      <c r="D13" s="14">
        <v>21953804277</v>
      </c>
      <c r="E13" s="15">
        <v>15701.612240924</v>
      </c>
      <c r="F13" s="14">
        <v>12516</v>
      </c>
      <c r="G13" s="14">
        <v>25245</v>
      </c>
      <c r="H13" s="14">
        <v>10401533029</v>
      </c>
      <c r="I13" s="15">
        <v>0.93662686152491004</v>
      </c>
      <c r="J13" s="15">
        <v>0.76267283758735005</v>
      </c>
      <c r="K13" s="15">
        <v>14706.551794098001</v>
      </c>
      <c r="L13" s="14">
        <v>11919</v>
      </c>
      <c r="M13" s="14">
        <v>23326</v>
      </c>
      <c r="N13" s="14">
        <v>9742355236</v>
      </c>
      <c r="O13" s="9"/>
      <c r="P13" s="43"/>
      <c r="Q13" s="17" t="s">
        <v>77</v>
      </c>
      <c r="R13" s="16">
        <f>(SUM(N3:N21)/(O1*1000000000))</f>
        <v>69.853576529252919</v>
      </c>
      <c r="S13" s="9"/>
      <c r="T13" s="9"/>
      <c r="U13" s="9"/>
      <c r="V13" s="9"/>
      <c r="W13" s="9"/>
      <c r="X13" s="9"/>
      <c r="Y13" s="9"/>
      <c r="Z13" s="9"/>
    </row>
    <row r="14" spans="1:26" ht="14.25" customHeight="1" x14ac:dyDescent="0.3">
      <c r="A14" s="13" t="s">
        <v>25</v>
      </c>
      <c r="B14" s="13" t="s">
        <v>472</v>
      </c>
      <c r="C14" s="14">
        <v>684765</v>
      </c>
      <c r="D14" s="14">
        <v>22762460280</v>
      </c>
      <c r="E14" s="15">
        <v>13925.457038545999</v>
      </c>
      <c r="F14" s="14">
        <v>10675</v>
      </c>
      <c r="G14" s="14">
        <v>22924</v>
      </c>
      <c r="H14" s="14">
        <v>9535665589</v>
      </c>
      <c r="I14" s="15">
        <v>0.93999184790414003</v>
      </c>
      <c r="J14" s="15">
        <v>0.75359870578653998</v>
      </c>
      <c r="K14" s="15">
        <v>13089.816094573</v>
      </c>
      <c r="L14" s="14">
        <v>10176</v>
      </c>
      <c r="M14" s="14">
        <v>21376</v>
      </c>
      <c r="N14" s="14">
        <v>8963447918</v>
      </c>
      <c r="O14" s="9"/>
      <c r="P14" s="9"/>
      <c r="Q14" s="9"/>
      <c r="R14" s="18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3">
      <c r="A15" s="13" t="s">
        <v>25</v>
      </c>
      <c r="B15" s="13" t="s">
        <v>473</v>
      </c>
      <c r="C15" s="14">
        <v>672140</v>
      </c>
      <c r="D15" s="14">
        <v>21456221856</v>
      </c>
      <c r="E15" s="15">
        <v>13310.103868242</v>
      </c>
      <c r="F15" s="14">
        <v>10081</v>
      </c>
      <c r="G15" s="14">
        <v>22047</v>
      </c>
      <c r="H15" s="14">
        <v>8946253214</v>
      </c>
      <c r="I15" s="15">
        <v>0.94120940438206002</v>
      </c>
      <c r="J15" s="15">
        <v>0.73670884688525995</v>
      </c>
      <c r="K15" s="15">
        <v>12527.594934090999</v>
      </c>
      <c r="L15" s="14">
        <v>9614</v>
      </c>
      <c r="M15" s="14">
        <v>20633</v>
      </c>
      <c r="N15" s="14">
        <v>8420297659</v>
      </c>
      <c r="O15" s="9"/>
      <c r="P15" s="9"/>
      <c r="Q15" s="9"/>
      <c r="R15" s="18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3">
      <c r="A16" s="13" t="s">
        <v>25</v>
      </c>
      <c r="B16" s="13" t="s">
        <v>474</v>
      </c>
      <c r="C16" s="14">
        <v>675494</v>
      </c>
      <c r="D16" s="14">
        <v>22749180459</v>
      </c>
      <c r="E16" s="15">
        <v>13296.595959402001</v>
      </c>
      <c r="F16" s="14">
        <v>9953</v>
      </c>
      <c r="G16" s="14">
        <v>22340</v>
      </c>
      <c r="H16" s="14">
        <v>8981770791</v>
      </c>
      <c r="I16" s="15">
        <v>0.94291895029054995</v>
      </c>
      <c r="J16" s="15">
        <v>0.73715639531139998</v>
      </c>
      <c r="K16" s="15">
        <v>12537.612304476001</v>
      </c>
      <c r="L16" s="14">
        <v>9520</v>
      </c>
      <c r="M16" s="14">
        <v>20844</v>
      </c>
      <c r="N16" s="14">
        <v>8469081886</v>
      </c>
      <c r="O16" s="9"/>
      <c r="P16" s="9"/>
      <c r="Q16" s="9"/>
      <c r="R16" s="18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3">
      <c r="A17" s="13" t="s">
        <v>25</v>
      </c>
      <c r="B17" s="13" t="s">
        <v>475</v>
      </c>
      <c r="C17" s="14">
        <v>608343</v>
      </c>
      <c r="D17" s="14">
        <v>17255080275</v>
      </c>
      <c r="E17" s="15">
        <v>16116.470515810999</v>
      </c>
      <c r="F17" s="14">
        <v>13414</v>
      </c>
      <c r="G17" s="14">
        <v>25327</v>
      </c>
      <c r="H17" s="14">
        <v>9804342023</v>
      </c>
      <c r="I17" s="15">
        <v>0.93321271591056998</v>
      </c>
      <c r="J17" s="15">
        <v>0.73570892995355996</v>
      </c>
      <c r="K17" s="15">
        <v>15040.095220953001</v>
      </c>
      <c r="L17" s="14">
        <v>12776</v>
      </c>
      <c r="M17" s="14">
        <v>23263</v>
      </c>
      <c r="N17" s="14">
        <v>9149536647</v>
      </c>
      <c r="O17" s="9"/>
      <c r="P17" s="9"/>
      <c r="Q17" s="9"/>
      <c r="R17" s="18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3">
      <c r="A18" s="13" t="s">
        <v>25</v>
      </c>
      <c r="B18" s="13" t="s">
        <v>476</v>
      </c>
      <c r="C18" s="14">
        <v>647847</v>
      </c>
      <c r="D18" s="14">
        <v>19257039642</v>
      </c>
      <c r="E18" s="15">
        <v>15399.001819874</v>
      </c>
      <c r="F18" s="14">
        <v>12474</v>
      </c>
      <c r="G18" s="14">
        <v>24545</v>
      </c>
      <c r="H18" s="14">
        <v>9976197132</v>
      </c>
      <c r="I18" s="15">
        <v>0.93025995629453995</v>
      </c>
      <c r="J18" s="15">
        <v>0.73632950798617003</v>
      </c>
      <c r="K18" s="15">
        <v>14325.074759936</v>
      </c>
      <c r="L18" s="14">
        <v>11824</v>
      </c>
      <c r="M18" s="14">
        <v>22531</v>
      </c>
      <c r="N18" s="14">
        <v>9280456708</v>
      </c>
      <c r="O18" s="9"/>
      <c r="P18" s="9"/>
      <c r="Q18" s="9"/>
      <c r="R18" s="18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3">
      <c r="A19" s="13" t="s">
        <v>25</v>
      </c>
      <c r="B19" s="13" t="s">
        <v>477</v>
      </c>
      <c r="C19" s="14">
        <v>548179</v>
      </c>
      <c r="D19" s="14">
        <v>15117940000</v>
      </c>
      <c r="E19" s="15">
        <v>16517.875418430998</v>
      </c>
      <c r="F19" s="14">
        <v>14013</v>
      </c>
      <c r="G19" s="14">
        <v>25461</v>
      </c>
      <c r="H19" s="14">
        <v>9054752429</v>
      </c>
      <c r="I19" s="15">
        <v>0.93653363032218995</v>
      </c>
      <c r="J19" s="15">
        <v>0.65660559513600003</v>
      </c>
      <c r="K19" s="15">
        <v>15469.545830833</v>
      </c>
      <c r="L19" s="14">
        <v>13372</v>
      </c>
      <c r="M19" s="14">
        <v>23480</v>
      </c>
      <c r="N19" s="14">
        <v>8480080164</v>
      </c>
      <c r="O19" s="9"/>
      <c r="P19" s="9"/>
      <c r="Q19" s="9"/>
      <c r="R19" s="18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3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8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3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8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3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8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18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3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18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8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8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8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8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8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8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8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8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8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8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8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8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8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8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8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8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8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8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8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8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8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8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8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8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18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18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18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18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18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18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18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18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18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18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18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18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18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18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18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18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8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18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18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18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18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18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18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18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18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18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18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18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18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18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18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18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18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18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18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18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8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8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18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18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8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18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18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18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18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18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18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18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18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18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18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18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18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18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18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18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18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18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18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18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8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18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18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18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18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18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18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18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18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18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8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8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8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8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8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18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18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18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18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18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18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18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18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18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18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18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18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18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18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18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18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18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18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18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18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18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18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18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18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8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8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18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18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18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18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18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18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18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18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18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18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18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18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18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18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18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18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18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18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18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18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18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18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18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18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18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18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18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18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18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18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18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18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18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18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18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18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18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18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18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18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18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18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18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18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18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18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18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18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18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18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18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18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18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18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18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18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18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18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18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18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18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18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18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18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18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18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18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18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18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18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18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18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18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18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18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18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18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18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18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18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18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18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18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18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18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18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18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18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18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18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18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18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18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18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18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18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18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18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18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18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18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18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18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18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18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18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18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18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18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18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18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18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18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18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18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18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18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18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18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18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18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18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18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18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18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18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18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18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18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18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18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18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18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18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18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18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18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18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18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18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18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18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18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18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18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18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18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18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18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18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18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18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18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18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18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18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18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18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18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18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18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18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18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18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18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18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18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18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18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18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18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18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18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18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18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18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18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18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18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18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18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18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18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18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18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18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18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18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18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18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18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18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18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18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18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18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18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18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18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18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18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18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18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18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18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18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18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18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18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18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18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18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18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18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18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18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18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18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18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18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18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18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18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18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18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18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18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18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18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18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18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18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18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18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18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18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18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18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18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18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18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18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18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18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18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18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18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18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18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18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18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18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18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18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18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18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18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18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18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18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18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18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18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18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18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18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18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18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18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18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18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18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18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18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18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18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18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18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18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18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18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18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18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18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18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18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18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18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18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18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18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18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18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18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18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18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18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18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18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18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18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18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18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18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18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18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18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18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18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18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18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18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18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18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18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18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18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18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18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18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18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18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18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18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18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18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18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18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18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18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18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18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18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18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18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18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18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18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18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18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18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18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18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18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18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18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18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18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18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18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18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18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18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18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18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18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18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18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18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18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18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18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18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18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18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18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18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18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18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18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18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18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18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18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18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18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18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18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18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18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18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18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18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18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18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18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18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18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18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18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18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18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18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18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18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18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18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18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18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18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18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18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18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18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18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18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18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18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18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18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18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18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18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18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18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18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18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18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18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18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18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18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18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18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18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18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18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18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18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18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18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18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18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18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18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18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18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18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18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18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18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18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18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18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18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18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18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18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18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18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18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18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18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18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18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18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18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18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18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18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18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18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18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18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18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18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18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18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18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18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18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18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18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18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18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18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18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18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18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18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18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18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18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18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18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18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18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18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18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18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18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18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18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18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18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18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18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18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18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18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18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18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18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18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18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18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18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18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18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18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18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18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18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18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18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18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18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18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18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18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18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18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18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18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18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18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18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18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18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18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18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18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18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18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18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18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18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18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18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18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18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18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18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18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18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18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18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18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18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18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18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18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18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18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18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18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18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18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18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18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18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18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18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18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18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18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18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18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18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18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18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18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18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18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18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18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18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18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18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18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18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18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18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18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18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18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18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18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18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18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18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18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18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18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18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18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18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18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18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18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18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18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18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18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18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18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18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18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18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18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18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18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18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18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18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18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18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18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18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18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18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18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18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18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18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18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18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18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18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18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18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18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18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18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18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18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18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18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18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18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18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18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18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18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18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18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18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18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18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18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18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18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18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18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18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18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18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18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18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18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18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18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18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18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18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18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18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18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18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18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18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18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18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18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18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18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18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18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18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18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18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18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18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18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18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18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18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18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18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18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18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18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18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18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18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18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18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18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18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18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18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18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18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18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18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18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18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18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18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18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18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18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18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18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18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18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18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18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18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18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18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18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18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18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18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18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18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18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18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18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18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18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18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18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18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18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18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18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18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18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18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18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18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18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18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18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18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18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18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18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18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18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18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18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18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18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18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18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18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18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18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18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18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18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18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18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18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18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18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18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18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18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18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18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18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18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18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18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18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18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18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18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18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18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18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18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18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18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18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18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18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18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18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18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18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18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18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18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18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18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18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18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18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18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18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18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18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18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18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18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18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18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18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18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18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18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18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18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18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18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18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18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18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18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18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18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18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18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18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18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18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18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18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18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18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18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18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18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18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18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18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18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18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18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18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18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18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18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18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18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18"/>
      <c r="S1000" s="9"/>
      <c r="T1000" s="9"/>
      <c r="U1000" s="9"/>
      <c r="V1000" s="9"/>
      <c r="W1000" s="9"/>
      <c r="X1000" s="9"/>
      <c r="Y1000" s="9"/>
      <c r="Z1000" s="9"/>
    </row>
  </sheetData>
  <mergeCells count="11">
    <mergeCell ref="P2:Q2"/>
    <mergeCell ref="P3:Q3"/>
    <mergeCell ref="P4:P8"/>
    <mergeCell ref="P9:P13"/>
    <mergeCell ref="B1:B2"/>
    <mergeCell ref="C1:D1"/>
    <mergeCell ref="E1:H1"/>
    <mergeCell ref="I1:I2"/>
    <mergeCell ref="J1:J2"/>
    <mergeCell ref="K1:N1"/>
    <mergeCell ref="P1:R1"/>
  </mergeCells>
  <hyperlinks>
    <hyperlink ref="A1" location="INDEX!A1" display="INDEX" xr:uid="{00000000-0004-0000-1400-000000000000}"/>
  </hyperlink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548135"/>
  </sheetPr>
  <dimension ref="A1:Z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6.09765625" customWidth="1"/>
    <col min="16" max="16" width="8.69921875" customWidth="1"/>
    <col min="17" max="17" width="15.59765625" customWidth="1"/>
    <col min="18" max="18" width="9.19921875" customWidth="1"/>
    <col min="19" max="21" width="8" customWidth="1"/>
    <col min="22" max="22" width="15.09765625" customWidth="1"/>
    <col min="23" max="26" width="8" customWidth="1"/>
  </cols>
  <sheetData>
    <row r="1" spans="1:26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31">
        <v>2.2033999999999998</v>
      </c>
      <c r="P1" s="50" t="s">
        <v>58</v>
      </c>
      <c r="Q1" s="49"/>
      <c r="R1" s="40"/>
      <c r="S1" s="9"/>
      <c r="T1" s="9"/>
      <c r="U1" s="53" t="s">
        <v>58</v>
      </c>
      <c r="V1" s="49"/>
      <c r="W1" s="40"/>
      <c r="X1" s="9"/>
      <c r="Y1" s="9"/>
      <c r="Z1" s="9"/>
    </row>
    <row r="2" spans="1:26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O2" s="9"/>
      <c r="P2" s="39" t="s">
        <v>64</v>
      </c>
      <c r="Q2" s="40"/>
      <c r="R2" s="12">
        <f>(COUNTA(A3:A30))</f>
        <v>26</v>
      </c>
      <c r="S2" s="9"/>
      <c r="T2" s="9"/>
      <c r="U2" s="51" t="s">
        <v>64</v>
      </c>
      <c r="V2" s="40"/>
      <c r="W2" s="33">
        <v>22</v>
      </c>
      <c r="X2" s="9"/>
      <c r="Y2" s="9"/>
      <c r="Z2" s="9"/>
    </row>
    <row r="3" spans="1:26" ht="14.25" customHeight="1" x14ac:dyDescent="0.3">
      <c r="A3" s="13" t="s">
        <v>10</v>
      </c>
      <c r="B3" s="13" t="s">
        <v>478</v>
      </c>
      <c r="C3" s="14">
        <v>421900</v>
      </c>
      <c r="D3" s="14">
        <v>10566046637</v>
      </c>
      <c r="E3" s="15">
        <v>16156.612062099999</v>
      </c>
      <c r="F3" s="14">
        <v>13918</v>
      </c>
      <c r="G3" s="14">
        <v>24584</v>
      </c>
      <c r="H3" s="14">
        <v>6816474629</v>
      </c>
      <c r="I3" s="15">
        <v>0.87210725449030002</v>
      </c>
      <c r="J3" s="15">
        <v>0.53542239865174002</v>
      </c>
      <c r="K3" s="15">
        <v>14090.298587343001</v>
      </c>
      <c r="L3" s="14">
        <v>13128</v>
      </c>
      <c r="M3" s="14">
        <v>20451</v>
      </c>
      <c r="N3" s="14">
        <v>5944696974</v>
      </c>
      <c r="O3" s="9"/>
      <c r="P3" s="39" t="s">
        <v>66</v>
      </c>
      <c r="Q3" s="40"/>
      <c r="R3" s="16" t="s">
        <v>48</v>
      </c>
      <c r="S3" s="9"/>
      <c r="T3" s="9"/>
      <c r="U3" s="51" t="s">
        <v>66</v>
      </c>
      <c r="V3" s="40"/>
      <c r="W3" s="34" t="s">
        <v>48</v>
      </c>
      <c r="X3" s="9"/>
      <c r="Y3" s="9"/>
      <c r="Z3" s="9"/>
    </row>
    <row r="4" spans="1:26" ht="14.25" customHeight="1" x14ac:dyDescent="0.3">
      <c r="A4" s="13" t="s">
        <v>10</v>
      </c>
      <c r="B4" s="13" t="s">
        <v>479</v>
      </c>
      <c r="C4" s="14">
        <v>444151</v>
      </c>
      <c r="D4" s="14">
        <v>11905521179</v>
      </c>
      <c r="E4" s="15">
        <v>16038.368437761001</v>
      </c>
      <c r="F4" s="14">
        <v>13457</v>
      </c>
      <c r="G4" s="14">
        <v>25049</v>
      </c>
      <c r="H4" s="14">
        <v>7123457380</v>
      </c>
      <c r="I4" s="15">
        <v>0.86134593803101001</v>
      </c>
      <c r="J4" s="15">
        <v>0.55913554804980004</v>
      </c>
      <c r="K4" s="15">
        <v>13814.58350651</v>
      </c>
      <c r="L4" s="14">
        <v>12631</v>
      </c>
      <c r="M4" s="14">
        <v>20469</v>
      </c>
      <c r="N4" s="14">
        <v>6135761079</v>
      </c>
      <c r="O4" s="9"/>
      <c r="P4" s="41" t="s">
        <v>68</v>
      </c>
      <c r="Q4" s="17" t="s">
        <v>69</v>
      </c>
      <c r="R4" s="16">
        <f>AVERAGE(E3:E30)</f>
        <v>13879.099652958394</v>
      </c>
      <c r="S4" s="9"/>
      <c r="T4" s="9"/>
      <c r="U4" s="52" t="s">
        <v>68</v>
      </c>
      <c r="V4" s="35" t="s">
        <v>69</v>
      </c>
      <c r="W4" s="34">
        <v>13970.778502025008</v>
      </c>
      <c r="X4" s="9"/>
      <c r="Y4" s="9"/>
      <c r="Z4" s="9"/>
    </row>
    <row r="5" spans="1:26" ht="14.25" customHeight="1" x14ac:dyDescent="0.3">
      <c r="A5" s="13" t="s">
        <v>10</v>
      </c>
      <c r="B5" s="13" t="s">
        <v>480</v>
      </c>
      <c r="C5" s="14">
        <v>538154</v>
      </c>
      <c r="D5" s="14">
        <v>16758460768</v>
      </c>
      <c r="E5" s="15">
        <v>16018.028729694001</v>
      </c>
      <c r="F5" s="14">
        <v>13108</v>
      </c>
      <c r="G5" s="14">
        <v>25525</v>
      </c>
      <c r="H5" s="14">
        <v>8620166233</v>
      </c>
      <c r="I5" s="15">
        <v>0.85527821433138995</v>
      </c>
      <c r="J5" s="15">
        <v>0.63207311157596002</v>
      </c>
      <c r="K5" s="15">
        <v>13699.871009042001</v>
      </c>
      <c r="L5" s="14">
        <v>12208</v>
      </c>
      <c r="M5" s="14">
        <v>20578</v>
      </c>
      <c r="N5" s="14">
        <v>7372640383</v>
      </c>
      <c r="O5" s="9"/>
      <c r="P5" s="42"/>
      <c r="Q5" s="17" t="s">
        <v>71</v>
      </c>
      <c r="R5" s="16">
        <f>AVERAGE(G3:G30)</f>
        <v>22034.923076923078</v>
      </c>
      <c r="S5" s="9"/>
      <c r="T5" s="9"/>
      <c r="U5" s="42"/>
      <c r="V5" s="35" t="s">
        <v>71</v>
      </c>
      <c r="W5" s="34">
        <v>22086</v>
      </c>
      <c r="X5" s="9"/>
      <c r="Y5" s="9"/>
      <c r="Z5" s="9"/>
    </row>
    <row r="6" spans="1:26" ht="14.25" customHeight="1" x14ac:dyDescent="0.3">
      <c r="A6" s="13" t="s">
        <v>10</v>
      </c>
      <c r="B6" s="13" t="s">
        <v>481</v>
      </c>
      <c r="C6" s="14">
        <v>593896</v>
      </c>
      <c r="D6" s="14">
        <v>18254191008</v>
      </c>
      <c r="E6" s="15">
        <v>14638.348630062999</v>
      </c>
      <c r="F6" s="14">
        <v>11788</v>
      </c>
      <c r="G6" s="14">
        <v>23330</v>
      </c>
      <c r="H6" s="14">
        <v>8693656698</v>
      </c>
      <c r="I6" s="15">
        <v>0.87632084158012002</v>
      </c>
      <c r="J6" s="15">
        <v>0.66188480741796996</v>
      </c>
      <c r="K6" s="15">
        <v>12827.88999084</v>
      </c>
      <c r="L6" s="14">
        <v>11068</v>
      </c>
      <c r="M6" s="14">
        <v>19555</v>
      </c>
      <c r="N6" s="14">
        <v>7618432554</v>
      </c>
      <c r="O6" s="9"/>
      <c r="P6" s="42"/>
      <c r="Q6" s="17" t="s">
        <v>73</v>
      </c>
      <c r="R6" s="16">
        <f>(SUM(H3:H30)/1000000000)</f>
        <v>173.528227031</v>
      </c>
      <c r="S6" s="9"/>
      <c r="T6" s="9"/>
      <c r="U6" s="42"/>
      <c r="V6" s="35" t="s">
        <v>73</v>
      </c>
      <c r="W6" s="34">
        <v>149.622906245</v>
      </c>
      <c r="X6" s="9"/>
      <c r="Y6" s="9"/>
      <c r="Z6" s="9"/>
    </row>
    <row r="7" spans="1:26" ht="14.25" customHeight="1" x14ac:dyDescent="0.3">
      <c r="A7" s="13" t="s">
        <v>10</v>
      </c>
      <c r="B7" s="13" t="s">
        <v>482</v>
      </c>
      <c r="C7" s="14">
        <v>574049</v>
      </c>
      <c r="D7" s="14">
        <v>18156867778</v>
      </c>
      <c r="E7" s="15">
        <v>14453.739600626001</v>
      </c>
      <c r="F7" s="14">
        <v>11553</v>
      </c>
      <c r="G7" s="14">
        <v>23169</v>
      </c>
      <c r="H7" s="14">
        <v>8297154764</v>
      </c>
      <c r="I7" s="15">
        <v>0.87475796793514005</v>
      </c>
      <c r="J7" s="15">
        <v>0.65184249014370998</v>
      </c>
      <c r="K7" s="15">
        <v>12643.523882108</v>
      </c>
      <c r="L7" s="14">
        <v>10858</v>
      </c>
      <c r="M7" s="14">
        <v>19301</v>
      </c>
      <c r="N7" s="14">
        <v>7258002241</v>
      </c>
      <c r="O7" s="9"/>
      <c r="P7" s="42"/>
      <c r="Q7" s="17" t="s">
        <v>75</v>
      </c>
      <c r="R7" s="16">
        <f>(AVERAGE(H3:H30)/1000000000)</f>
        <v>6.6741625781153848</v>
      </c>
      <c r="S7" s="9"/>
      <c r="T7" s="9"/>
      <c r="U7" s="42"/>
      <c r="V7" s="35" t="s">
        <v>75</v>
      </c>
      <c r="W7" s="34">
        <v>6.8010411929545453</v>
      </c>
      <c r="X7" s="9"/>
      <c r="Y7" s="9"/>
      <c r="Z7" s="9"/>
    </row>
    <row r="8" spans="1:26" ht="14.25" customHeight="1" x14ac:dyDescent="0.3">
      <c r="A8" s="13" t="s">
        <v>10</v>
      </c>
      <c r="B8" s="13" t="s">
        <v>483</v>
      </c>
      <c r="C8" s="14">
        <v>604149</v>
      </c>
      <c r="D8" s="14">
        <v>18422111350</v>
      </c>
      <c r="E8" s="15">
        <v>14173.492805583001</v>
      </c>
      <c r="F8" s="14">
        <v>11373</v>
      </c>
      <c r="G8" s="14">
        <v>22469</v>
      </c>
      <c r="H8" s="14">
        <v>8562901505</v>
      </c>
      <c r="I8" s="15">
        <v>0.88561280864574998</v>
      </c>
      <c r="J8" s="15">
        <v>0.67660682487597001</v>
      </c>
      <c r="K8" s="15">
        <v>12552.226771872</v>
      </c>
      <c r="L8" s="14">
        <v>10729</v>
      </c>
      <c r="M8" s="14">
        <v>19063</v>
      </c>
      <c r="N8" s="14">
        <v>7583415252</v>
      </c>
      <c r="O8" s="9"/>
      <c r="P8" s="43"/>
      <c r="Q8" s="17" t="s">
        <v>77</v>
      </c>
      <c r="R8" s="16">
        <f>(SUM(H3:H30)/(O1*1000000000))</f>
        <v>78.754754938277202</v>
      </c>
      <c r="S8" s="9"/>
      <c r="T8" s="9"/>
      <c r="U8" s="43"/>
      <c r="V8" s="35" t="s">
        <v>77</v>
      </c>
      <c r="W8" s="34">
        <v>67.905467116728687</v>
      </c>
      <c r="X8" s="9"/>
      <c r="Y8" s="9"/>
      <c r="Z8" s="9"/>
    </row>
    <row r="9" spans="1:26" ht="14.25" customHeight="1" x14ac:dyDescent="0.3">
      <c r="A9" s="13" t="s">
        <v>10</v>
      </c>
      <c r="B9" s="13" t="s">
        <v>484</v>
      </c>
      <c r="C9" s="14">
        <v>580607</v>
      </c>
      <c r="D9" s="14">
        <v>16918685613</v>
      </c>
      <c r="E9" s="15">
        <v>13572.970287992001</v>
      </c>
      <c r="F9" s="14">
        <v>10741</v>
      </c>
      <c r="G9" s="14">
        <v>21745</v>
      </c>
      <c r="H9" s="14">
        <v>7880561560</v>
      </c>
      <c r="I9" s="15">
        <v>0.89194810287098003</v>
      </c>
      <c r="J9" s="15">
        <v>0.64774079970369003</v>
      </c>
      <c r="K9" s="15">
        <v>12106.385098698</v>
      </c>
      <c r="L9" s="14">
        <v>10190</v>
      </c>
      <c r="M9" s="14">
        <v>18701</v>
      </c>
      <c r="N9" s="14">
        <v>7029051933</v>
      </c>
      <c r="O9" s="9"/>
      <c r="P9" s="41" t="s">
        <v>79</v>
      </c>
      <c r="Q9" s="17" t="s">
        <v>69</v>
      </c>
      <c r="R9" s="16">
        <f>AVERAGE(K3:K30)</f>
        <v>12302.988512287744</v>
      </c>
      <c r="S9" s="9"/>
      <c r="T9" s="9"/>
      <c r="U9" s="52" t="s">
        <v>79</v>
      </c>
      <c r="V9" s="35" t="s">
        <v>69</v>
      </c>
      <c r="W9" s="34">
        <v>12216.890093113105</v>
      </c>
      <c r="X9" s="9"/>
      <c r="Y9" s="9"/>
      <c r="Z9" s="9"/>
    </row>
    <row r="10" spans="1:26" ht="14.25" customHeight="1" x14ac:dyDescent="0.3">
      <c r="A10" s="13" t="s">
        <v>10</v>
      </c>
      <c r="B10" s="13" t="s">
        <v>485</v>
      </c>
      <c r="C10" s="14">
        <v>574421</v>
      </c>
      <c r="D10" s="14">
        <v>17801322185</v>
      </c>
      <c r="E10" s="15">
        <v>14838.338514782999</v>
      </c>
      <c r="F10" s="14">
        <v>11908</v>
      </c>
      <c r="G10" s="14">
        <v>23583</v>
      </c>
      <c r="H10" s="14">
        <v>8523453248</v>
      </c>
      <c r="I10" s="15">
        <v>0.86220192475678004</v>
      </c>
      <c r="J10" s="15">
        <v>0.65477871818985001</v>
      </c>
      <c r="K10" s="15">
        <v>12793.644027638</v>
      </c>
      <c r="L10" s="14">
        <v>11132</v>
      </c>
      <c r="M10" s="14">
        <v>19354</v>
      </c>
      <c r="N10" s="14">
        <v>7348937796</v>
      </c>
      <c r="O10" s="9"/>
      <c r="P10" s="42"/>
      <c r="Q10" s="17" t="s">
        <v>71</v>
      </c>
      <c r="R10" s="16">
        <f>AVERAGE(M3:M30)</f>
        <v>18828.653846153848</v>
      </c>
      <c r="S10" s="9"/>
      <c r="T10" s="9"/>
      <c r="U10" s="42"/>
      <c r="V10" s="35" t="s">
        <v>71</v>
      </c>
      <c r="W10" s="34">
        <v>18787</v>
      </c>
      <c r="X10" s="9"/>
      <c r="Y10" s="9"/>
      <c r="Z10" s="9"/>
    </row>
    <row r="11" spans="1:26" ht="14.25" customHeight="1" x14ac:dyDescent="0.3">
      <c r="A11" s="13" t="s">
        <v>10</v>
      </c>
      <c r="B11" s="13" t="s">
        <v>486</v>
      </c>
      <c r="C11" s="14">
        <v>142373</v>
      </c>
      <c r="D11" s="14">
        <v>3047410610</v>
      </c>
      <c r="E11" s="15">
        <v>16749.480863647001</v>
      </c>
      <c r="F11" s="14">
        <v>14603</v>
      </c>
      <c r="G11" s="14">
        <v>25411</v>
      </c>
      <c r="H11" s="14">
        <v>2384673839</v>
      </c>
      <c r="I11" s="15">
        <v>0.86880140131397998</v>
      </c>
      <c r="J11" s="15">
        <v>0.21435905929116</v>
      </c>
      <c r="K11" s="15">
        <v>14551.972445617999</v>
      </c>
      <c r="L11" s="14">
        <v>13825</v>
      </c>
      <c r="M11" s="14">
        <v>20928</v>
      </c>
      <c r="N11" s="14">
        <v>2071807973</v>
      </c>
      <c r="O11" s="9"/>
      <c r="P11" s="42"/>
      <c r="Q11" s="17" t="s">
        <v>73</v>
      </c>
      <c r="R11" s="16">
        <f>(SUM(N3:N30)/1000000000)</f>
        <v>155.517486537</v>
      </c>
      <c r="S11" s="9"/>
      <c r="T11" s="9"/>
      <c r="U11" s="42"/>
      <c r="V11" s="35" t="s">
        <v>73</v>
      </c>
      <c r="W11" s="34">
        <v>133.19568756499999</v>
      </c>
      <c r="X11" s="9"/>
      <c r="Y11" s="9"/>
      <c r="Z11" s="9"/>
    </row>
    <row r="12" spans="1:26" ht="14.25" customHeight="1" x14ac:dyDescent="0.3">
      <c r="A12" s="13" t="s">
        <v>10</v>
      </c>
      <c r="B12" s="13" t="s">
        <v>487</v>
      </c>
      <c r="C12" s="14">
        <v>157859</v>
      </c>
      <c r="D12" s="14">
        <v>3258413384</v>
      </c>
      <c r="E12" s="15">
        <v>16219.647242159001</v>
      </c>
      <c r="F12" s="14">
        <v>14223</v>
      </c>
      <c r="G12" s="14">
        <v>24423</v>
      </c>
      <c r="H12" s="14">
        <v>2560417294</v>
      </c>
      <c r="I12" s="15">
        <v>0.86746288200942001</v>
      </c>
      <c r="J12" s="15">
        <v>0.26634687741487001</v>
      </c>
      <c r="K12" s="15">
        <v>14069.941941859001</v>
      </c>
      <c r="L12" s="14">
        <v>13355</v>
      </c>
      <c r="M12" s="14">
        <v>20347</v>
      </c>
      <c r="N12" s="14">
        <v>2221066965</v>
      </c>
      <c r="O12" s="9"/>
      <c r="P12" s="42"/>
      <c r="Q12" s="17" t="s">
        <v>75</v>
      </c>
      <c r="R12" s="16">
        <f>(AVERAGE(N3:N30)/1000000000)</f>
        <v>5.9814417898846148</v>
      </c>
      <c r="S12" s="9"/>
      <c r="T12" s="9"/>
      <c r="U12" s="42"/>
      <c r="V12" s="35" t="s">
        <v>75</v>
      </c>
      <c r="W12" s="34">
        <v>6.0543494347727274</v>
      </c>
      <c r="X12" s="9"/>
      <c r="Y12" s="9"/>
      <c r="Z12" s="9"/>
    </row>
    <row r="13" spans="1:26" ht="14.25" customHeight="1" x14ac:dyDescent="0.3">
      <c r="A13" s="13" t="s">
        <v>10</v>
      </c>
      <c r="B13" s="13" t="s">
        <v>488</v>
      </c>
      <c r="C13" s="14">
        <v>245408</v>
      </c>
      <c r="D13" s="14">
        <v>5335233129</v>
      </c>
      <c r="E13" s="15">
        <v>15023.670308221001</v>
      </c>
      <c r="F13" s="14">
        <v>12842</v>
      </c>
      <c r="G13" s="14">
        <v>22959</v>
      </c>
      <c r="H13" s="14">
        <v>3686928883</v>
      </c>
      <c r="I13" s="15">
        <v>0.88302006556496004</v>
      </c>
      <c r="J13" s="15">
        <v>0.35946682290903997</v>
      </c>
      <c r="K13" s="15">
        <v>13266.202340592001</v>
      </c>
      <c r="L13" s="14">
        <v>12105</v>
      </c>
      <c r="M13" s="14">
        <v>19540</v>
      </c>
      <c r="N13" s="14">
        <v>3255632184</v>
      </c>
      <c r="O13" s="9"/>
      <c r="P13" s="43"/>
      <c r="Q13" s="17" t="s">
        <v>77</v>
      </c>
      <c r="R13" s="16">
        <f>(SUM(N3:N30)/(O1*1000000000))</f>
        <v>70.580687363619859</v>
      </c>
      <c r="S13" s="9"/>
      <c r="T13" s="9"/>
      <c r="U13" s="43"/>
      <c r="V13" s="35" t="s">
        <v>77</v>
      </c>
      <c r="W13" s="34">
        <v>60.450071509939185</v>
      </c>
      <c r="X13" s="9"/>
      <c r="Y13" s="9"/>
      <c r="Z13" s="9"/>
    </row>
    <row r="14" spans="1:26" ht="14.25" customHeight="1" x14ac:dyDescent="0.3">
      <c r="A14" s="13" t="s">
        <v>10</v>
      </c>
      <c r="B14" s="13" t="s">
        <v>489</v>
      </c>
      <c r="C14" s="14">
        <v>408935</v>
      </c>
      <c r="D14" s="14">
        <v>10574387099</v>
      </c>
      <c r="E14" s="15">
        <v>15472.099913189</v>
      </c>
      <c r="F14" s="14">
        <v>12871</v>
      </c>
      <c r="G14" s="14">
        <v>24329</v>
      </c>
      <c r="H14" s="14">
        <v>6327083178</v>
      </c>
      <c r="I14" s="15">
        <v>0.86541437973173996</v>
      </c>
      <c r="J14" s="15">
        <v>0.46182296607489998</v>
      </c>
      <c r="K14" s="15">
        <v>13389.777749520001</v>
      </c>
      <c r="L14" s="14">
        <v>12059</v>
      </c>
      <c r="M14" s="14">
        <v>20008</v>
      </c>
      <c r="N14" s="14">
        <v>5475548764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3">
      <c r="A15" s="13" t="s">
        <v>10</v>
      </c>
      <c r="B15" s="13" t="s">
        <v>490</v>
      </c>
      <c r="C15" s="14">
        <v>414954</v>
      </c>
      <c r="D15" s="14">
        <v>9986145021</v>
      </c>
      <c r="E15" s="15">
        <v>13568.452435691999</v>
      </c>
      <c r="F15" s="14">
        <v>10893</v>
      </c>
      <c r="G15" s="14">
        <v>21832</v>
      </c>
      <c r="H15" s="14">
        <v>5630283612</v>
      </c>
      <c r="I15" s="15">
        <v>0.88810547488989</v>
      </c>
      <c r="J15" s="15">
        <v>0.44593631753326002</v>
      </c>
      <c r="K15" s="15">
        <v>12050.216893921001</v>
      </c>
      <c r="L15" s="14">
        <v>10287</v>
      </c>
      <c r="M15" s="14">
        <v>18746</v>
      </c>
      <c r="N15" s="14">
        <v>5000285701</v>
      </c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3">
      <c r="A16" s="13" t="s">
        <v>10</v>
      </c>
      <c r="B16" s="13" t="s">
        <v>491</v>
      </c>
      <c r="C16" s="14">
        <v>359828</v>
      </c>
      <c r="D16" s="14">
        <v>8447254163</v>
      </c>
      <c r="E16" s="15">
        <v>14364.116564025</v>
      </c>
      <c r="F16" s="14">
        <v>11895</v>
      </c>
      <c r="G16" s="14">
        <v>22521</v>
      </c>
      <c r="H16" s="14">
        <v>5168611335</v>
      </c>
      <c r="I16" s="15">
        <v>0.87768471122620995</v>
      </c>
      <c r="J16" s="15">
        <v>0.40648977415477</v>
      </c>
      <c r="K16" s="15">
        <v>12607.165498516</v>
      </c>
      <c r="L16" s="14">
        <v>11078</v>
      </c>
      <c r="M16" s="14">
        <v>19146</v>
      </c>
      <c r="N16" s="14">
        <v>4536411147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3">
      <c r="A17" s="13" t="s">
        <v>10</v>
      </c>
      <c r="B17" s="13" t="s">
        <v>492</v>
      </c>
      <c r="C17" s="14">
        <v>355304</v>
      </c>
      <c r="D17" s="14">
        <v>8185865129</v>
      </c>
      <c r="E17" s="15">
        <v>13752.984950915001</v>
      </c>
      <c r="F17" s="14">
        <v>11022</v>
      </c>
      <c r="G17" s="14">
        <v>21997</v>
      </c>
      <c r="H17" s="14">
        <v>4886490565</v>
      </c>
      <c r="I17" s="15">
        <v>0.87167111106454997</v>
      </c>
      <c r="J17" s="15">
        <v>0.39764571318573</v>
      </c>
      <c r="K17" s="15">
        <v>11988.079672618</v>
      </c>
      <c r="L17" s="14">
        <v>10233.5</v>
      </c>
      <c r="M17" s="14">
        <v>18623</v>
      </c>
      <c r="N17" s="14">
        <v>4259412660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3">
      <c r="A18" s="13" t="s">
        <v>10</v>
      </c>
      <c r="B18" s="13" t="s">
        <v>493</v>
      </c>
      <c r="C18" s="14">
        <v>433221</v>
      </c>
      <c r="D18" s="14">
        <v>11380805833</v>
      </c>
      <c r="E18" s="15">
        <v>15019.914334716001</v>
      </c>
      <c r="F18" s="14">
        <v>12258</v>
      </c>
      <c r="G18" s="14">
        <v>23985</v>
      </c>
      <c r="H18" s="14">
        <v>6506942308</v>
      </c>
      <c r="I18" s="15">
        <v>0.86335117326816002</v>
      </c>
      <c r="J18" s="15">
        <v>0.46580298735984998</v>
      </c>
      <c r="K18" s="15">
        <v>12967.460663264001</v>
      </c>
      <c r="L18" s="14">
        <v>11369</v>
      </c>
      <c r="M18" s="14">
        <v>19742</v>
      </c>
      <c r="N18" s="14">
        <v>5617776276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3">
      <c r="A19" s="13" t="s">
        <v>10</v>
      </c>
      <c r="B19" s="13" t="s">
        <v>494</v>
      </c>
      <c r="C19" s="14">
        <v>435915</v>
      </c>
      <c r="D19" s="14">
        <v>10462990190</v>
      </c>
      <c r="E19" s="15">
        <v>13398.076808551999</v>
      </c>
      <c r="F19" s="14">
        <v>10600</v>
      </c>
      <c r="G19" s="14">
        <v>21783</v>
      </c>
      <c r="H19" s="14">
        <v>5840422652</v>
      </c>
      <c r="I19" s="15">
        <v>0.89126823316758996</v>
      </c>
      <c r="J19" s="15">
        <v>0.47907695959801999</v>
      </c>
      <c r="K19" s="15">
        <v>11941.280245002001</v>
      </c>
      <c r="L19" s="14">
        <v>10032</v>
      </c>
      <c r="M19" s="14">
        <v>18757</v>
      </c>
      <c r="N19" s="14">
        <v>5205383178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3">
      <c r="A20" s="13" t="s">
        <v>10</v>
      </c>
      <c r="B20" s="13" t="s">
        <v>495</v>
      </c>
      <c r="C20" s="14">
        <v>806861</v>
      </c>
      <c r="D20" s="14">
        <v>32432536486</v>
      </c>
      <c r="E20" s="15">
        <v>9028.4307247469005</v>
      </c>
      <c r="F20" s="14">
        <v>6226</v>
      </c>
      <c r="G20" s="14">
        <v>15854</v>
      </c>
      <c r="H20" s="14">
        <v>7284688643</v>
      </c>
      <c r="I20" s="15">
        <v>0.94220668999977997</v>
      </c>
      <c r="J20" s="15">
        <v>0.79757877817955003</v>
      </c>
      <c r="K20" s="15">
        <v>8506.6478290561008</v>
      </c>
      <c r="L20" s="14">
        <v>6078</v>
      </c>
      <c r="M20" s="14">
        <v>14744</v>
      </c>
      <c r="N20" s="14">
        <v>6863682374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3">
      <c r="A21" s="13" t="s">
        <v>10</v>
      </c>
      <c r="B21" s="13" t="s">
        <v>496</v>
      </c>
      <c r="C21" s="14">
        <v>856775</v>
      </c>
      <c r="D21" s="14">
        <v>40110238878</v>
      </c>
      <c r="E21" s="15">
        <v>9092.9924379213007</v>
      </c>
      <c r="F21" s="14">
        <v>6240</v>
      </c>
      <c r="G21" s="14">
        <v>15795</v>
      </c>
      <c r="H21" s="14">
        <v>7790648596</v>
      </c>
      <c r="I21" s="15">
        <v>0.93200620006503998</v>
      </c>
      <c r="J21" s="15">
        <v>0.84266209522909996</v>
      </c>
      <c r="K21" s="15">
        <v>8474.7253292871992</v>
      </c>
      <c r="L21" s="14">
        <v>6071</v>
      </c>
      <c r="M21" s="14">
        <v>14490</v>
      </c>
      <c r="N21" s="14">
        <v>7260932794</v>
      </c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3">
      <c r="A22" s="13" t="s">
        <v>10</v>
      </c>
      <c r="B22" s="13" t="s">
        <v>497</v>
      </c>
      <c r="C22" s="14">
        <v>821965</v>
      </c>
      <c r="D22" s="14">
        <v>31749296558</v>
      </c>
      <c r="E22" s="15">
        <v>10313.689301856</v>
      </c>
      <c r="F22" s="14">
        <v>7237</v>
      </c>
      <c r="G22" s="14">
        <v>17805</v>
      </c>
      <c r="H22" s="14">
        <v>8477491627</v>
      </c>
      <c r="I22" s="15">
        <v>0.92181166774746004</v>
      </c>
      <c r="J22" s="15">
        <v>0.82221084104147002</v>
      </c>
      <c r="K22" s="15">
        <v>9507.2791359728999</v>
      </c>
      <c r="L22" s="14">
        <v>6977</v>
      </c>
      <c r="M22" s="14">
        <v>16150</v>
      </c>
      <c r="N22" s="14">
        <v>7814650695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3">
      <c r="A23" s="13" t="s">
        <v>10</v>
      </c>
      <c r="B23" s="13" t="s">
        <v>498</v>
      </c>
      <c r="C23" s="14">
        <v>828502</v>
      </c>
      <c r="D23" s="14">
        <v>26940113658</v>
      </c>
      <c r="E23" s="15">
        <v>10156.769481546</v>
      </c>
      <c r="F23" s="14">
        <v>7295</v>
      </c>
      <c r="G23" s="14">
        <v>17289</v>
      </c>
      <c r="H23" s="14">
        <v>8414903829</v>
      </c>
      <c r="I23" s="15">
        <v>0.94557300448026005</v>
      </c>
      <c r="J23" s="15">
        <v>0.83579430531386001</v>
      </c>
      <c r="K23" s="15">
        <v>9603.9670344790993</v>
      </c>
      <c r="L23" s="14">
        <v>7097</v>
      </c>
      <c r="M23" s="14">
        <v>16181</v>
      </c>
      <c r="N23" s="14">
        <v>7956905896</v>
      </c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3">
      <c r="A24" s="13" t="s">
        <v>10</v>
      </c>
      <c r="B24" s="13" t="s">
        <v>499</v>
      </c>
      <c r="C24" s="14">
        <v>827433</v>
      </c>
      <c r="D24" s="14">
        <v>28688013119</v>
      </c>
      <c r="E24" s="15">
        <v>12261.408315840001</v>
      </c>
      <c r="F24" s="14">
        <v>9083</v>
      </c>
      <c r="G24" s="14">
        <v>20455</v>
      </c>
      <c r="H24" s="14">
        <v>10145493867</v>
      </c>
      <c r="I24" s="15">
        <v>0.92309481123063997</v>
      </c>
      <c r="J24" s="15">
        <v>0.83538924719023999</v>
      </c>
      <c r="K24" s="15">
        <v>11318.442394731999</v>
      </c>
      <c r="L24" s="14">
        <v>8778</v>
      </c>
      <c r="M24" s="14">
        <v>18440</v>
      </c>
      <c r="N24" s="14">
        <v>9365252746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3">
      <c r="A25" s="13" t="s">
        <v>10</v>
      </c>
      <c r="B25" s="13" t="s">
        <v>500</v>
      </c>
      <c r="C25" s="14">
        <v>130303</v>
      </c>
      <c r="D25" s="14">
        <v>2825385882</v>
      </c>
      <c r="E25" s="15">
        <v>17016.272794946999</v>
      </c>
      <c r="F25" s="14">
        <v>14956</v>
      </c>
      <c r="G25" s="14">
        <v>25839</v>
      </c>
      <c r="H25" s="14">
        <v>2217271394</v>
      </c>
      <c r="I25" s="15">
        <v>0.86053911314746001</v>
      </c>
      <c r="J25" s="15">
        <v>0.27437871392413998</v>
      </c>
      <c r="K25" s="15">
        <v>14643.168300039</v>
      </c>
      <c r="L25" s="14">
        <v>14067</v>
      </c>
      <c r="M25" s="14">
        <v>21087</v>
      </c>
      <c r="N25" s="14">
        <v>1908048759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3">
      <c r="A26" s="13" t="s">
        <v>10</v>
      </c>
      <c r="B26" s="13" t="s">
        <v>501</v>
      </c>
      <c r="C26" s="14">
        <v>221131</v>
      </c>
      <c r="D26" s="14">
        <v>4665734950</v>
      </c>
      <c r="E26" s="15">
        <v>15229.221402698</v>
      </c>
      <c r="F26" s="14">
        <v>12984</v>
      </c>
      <c r="G26" s="14">
        <v>23782</v>
      </c>
      <c r="H26" s="14">
        <v>3367652958</v>
      </c>
      <c r="I26" s="15">
        <v>0.87133030499160002</v>
      </c>
      <c r="J26" s="15">
        <v>0.26835309394076001</v>
      </c>
      <c r="K26" s="15">
        <v>13269.682129597</v>
      </c>
      <c r="L26" s="14">
        <v>12030</v>
      </c>
      <c r="M26" s="14">
        <v>19957</v>
      </c>
      <c r="N26" s="14">
        <v>2934338079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3">
      <c r="A27" s="13" t="s">
        <v>10</v>
      </c>
      <c r="B27" s="13" t="s">
        <v>502</v>
      </c>
      <c r="C27" s="14">
        <v>802667</v>
      </c>
      <c r="D27" s="14">
        <v>30775149061</v>
      </c>
      <c r="E27" s="15">
        <v>11699.627288776001</v>
      </c>
      <c r="F27" s="14">
        <v>9007</v>
      </c>
      <c r="G27" s="14">
        <v>18218</v>
      </c>
      <c r="H27" s="14">
        <v>9390904737</v>
      </c>
      <c r="I27" s="15">
        <v>0.94813046531279999</v>
      </c>
      <c r="J27" s="15">
        <v>0.80512020125322004</v>
      </c>
      <c r="K27" s="15">
        <v>11092.773065294001</v>
      </c>
      <c r="L27" s="14">
        <v>8827</v>
      </c>
      <c r="M27" s="14">
        <v>17004</v>
      </c>
      <c r="N27" s="14">
        <v>8903802878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3">
      <c r="A28" s="13" t="s">
        <v>10</v>
      </c>
      <c r="B28" s="13" t="s">
        <v>503</v>
      </c>
      <c r="C28" s="14">
        <v>708699</v>
      </c>
      <c r="D28" s="14">
        <v>19826178067</v>
      </c>
      <c r="E28" s="15">
        <v>12599.836738869</v>
      </c>
      <c r="F28" s="14">
        <v>10066</v>
      </c>
      <c r="G28" s="14">
        <v>19177</v>
      </c>
      <c r="H28" s="14">
        <v>8929491697</v>
      </c>
      <c r="I28" s="15">
        <v>0.96036925135179996</v>
      </c>
      <c r="J28" s="15">
        <v>0.74342279175741</v>
      </c>
      <c r="K28" s="15">
        <v>12100.495776063</v>
      </c>
      <c r="L28" s="14">
        <v>9907</v>
      </c>
      <c r="M28" s="14">
        <v>18183</v>
      </c>
      <c r="N28" s="14">
        <v>8575609256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16">
    <mergeCell ref="P9:P13"/>
    <mergeCell ref="U9:U13"/>
    <mergeCell ref="B1:B2"/>
    <mergeCell ref="C1:D1"/>
    <mergeCell ref="E1:H1"/>
    <mergeCell ref="I1:I2"/>
    <mergeCell ref="J1:J2"/>
    <mergeCell ref="K1:N1"/>
    <mergeCell ref="U1:W1"/>
    <mergeCell ref="U2:V2"/>
    <mergeCell ref="P1:R1"/>
    <mergeCell ref="P2:Q2"/>
    <mergeCell ref="P3:Q3"/>
    <mergeCell ref="U3:V3"/>
    <mergeCell ref="P4:P8"/>
    <mergeCell ref="U4:U8"/>
  </mergeCells>
  <hyperlinks>
    <hyperlink ref="A1" location="INDEX!A1" display="INDEX" xr:uid="{00000000-0004-0000-1500-000000000000}"/>
  </hyperlinks>
  <pageMargins left="0.7" right="0.7" top="0.75" bottom="0.75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Z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8" customWidth="1"/>
    <col min="16" max="16" width="8.69921875" customWidth="1"/>
    <col min="17" max="17" width="15.59765625" customWidth="1"/>
    <col min="18" max="18" width="9.19921875" customWidth="1"/>
    <col min="19" max="26" width="8" customWidth="1"/>
  </cols>
  <sheetData>
    <row r="1" spans="1:26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31">
        <v>2.3298999999999999</v>
      </c>
      <c r="P1" s="50" t="s">
        <v>58</v>
      </c>
      <c r="Q1" s="49"/>
      <c r="R1" s="40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O2" s="9"/>
      <c r="P2" s="39" t="s">
        <v>64</v>
      </c>
      <c r="Q2" s="40"/>
      <c r="R2" s="12">
        <f>(COUNTA(A3:A22))</f>
        <v>20</v>
      </c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3">
      <c r="A3" s="13" t="s">
        <v>504</v>
      </c>
      <c r="B3" s="13" t="s">
        <v>505</v>
      </c>
      <c r="C3" s="14">
        <v>342658</v>
      </c>
      <c r="D3" s="14">
        <v>9040488024</v>
      </c>
      <c r="E3" s="15">
        <v>17138.457561183001</v>
      </c>
      <c r="F3" s="14">
        <v>13805.5</v>
      </c>
      <c r="G3" s="14">
        <v>27786</v>
      </c>
      <c r="H3" s="14">
        <v>5872629591</v>
      </c>
      <c r="I3" s="15">
        <v>0.95049059735597996</v>
      </c>
      <c r="J3" s="15">
        <v>0.57125185675442003</v>
      </c>
      <c r="K3" s="15">
        <v>16289.942765088999</v>
      </c>
      <c r="L3" s="14">
        <v>13242.5</v>
      </c>
      <c r="M3" s="14">
        <v>26229</v>
      </c>
      <c r="N3" s="14">
        <v>5581879208</v>
      </c>
      <c r="O3" s="9"/>
      <c r="P3" s="39" t="s">
        <v>66</v>
      </c>
      <c r="Q3" s="40"/>
      <c r="R3" s="16" t="s">
        <v>47</v>
      </c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3">
      <c r="A4" s="13" t="s">
        <v>504</v>
      </c>
      <c r="B4" s="13" t="s">
        <v>506</v>
      </c>
      <c r="C4" s="14">
        <v>568438</v>
      </c>
      <c r="D4" s="14">
        <v>17339414104</v>
      </c>
      <c r="E4" s="15">
        <v>15507.983132724999</v>
      </c>
      <c r="F4" s="14">
        <v>12304</v>
      </c>
      <c r="G4" s="14">
        <v>25226</v>
      </c>
      <c r="H4" s="14">
        <v>8815326916</v>
      </c>
      <c r="I4" s="15">
        <v>0.96089540554936004</v>
      </c>
      <c r="J4" s="15">
        <v>0.73179611494249996</v>
      </c>
      <c r="K4" s="15">
        <v>14901.549741573001</v>
      </c>
      <c r="L4" s="14">
        <v>11947</v>
      </c>
      <c r="M4" s="14">
        <v>24019</v>
      </c>
      <c r="N4" s="14">
        <v>8470607132</v>
      </c>
      <c r="O4" s="9"/>
      <c r="P4" s="41" t="s">
        <v>68</v>
      </c>
      <c r="Q4" s="17" t="s">
        <v>69</v>
      </c>
      <c r="R4" s="16">
        <f>AVERAGE(E3:E24)</f>
        <v>15908.53724599918</v>
      </c>
      <c r="S4" s="9"/>
      <c r="T4" s="9"/>
      <c r="U4" s="9"/>
      <c r="V4" s="9"/>
      <c r="W4" s="9"/>
      <c r="X4" s="9"/>
      <c r="Y4" s="9"/>
      <c r="Z4" s="9"/>
    </row>
    <row r="5" spans="1:26" ht="14.25" customHeight="1" x14ac:dyDescent="0.3">
      <c r="A5" s="13" t="s">
        <v>504</v>
      </c>
      <c r="B5" s="13" t="s">
        <v>507</v>
      </c>
      <c r="C5" s="14">
        <v>424842</v>
      </c>
      <c r="D5" s="14">
        <v>10023198803</v>
      </c>
      <c r="E5" s="15">
        <v>15247.629095052</v>
      </c>
      <c r="F5" s="14">
        <v>12037</v>
      </c>
      <c r="G5" s="14">
        <v>24873</v>
      </c>
      <c r="H5" s="14">
        <v>6477833240</v>
      </c>
      <c r="I5" s="15">
        <v>0.94619976509306003</v>
      </c>
      <c r="J5" s="15">
        <v>0.62338336928292004</v>
      </c>
      <c r="K5" s="15">
        <v>14427.303067964</v>
      </c>
      <c r="L5" s="14">
        <v>11412</v>
      </c>
      <c r="M5" s="14">
        <v>23606</v>
      </c>
      <c r="N5" s="14">
        <v>6129324290</v>
      </c>
      <c r="O5" s="9"/>
      <c r="P5" s="42"/>
      <c r="Q5" s="17" t="s">
        <v>71</v>
      </c>
      <c r="R5" s="16">
        <f>AVERAGE(G3:G24)</f>
        <v>25813.909090909092</v>
      </c>
      <c r="S5" s="9"/>
      <c r="T5" s="9"/>
      <c r="U5" s="9"/>
      <c r="V5" s="9"/>
      <c r="W5" s="9"/>
      <c r="X5" s="9"/>
      <c r="Y5" s="9"/>
      <c r="Z5" s="9"/>
    </row>
    <row r="6" spans="1:26" ht="14.25" customHeight="1" x14ac:dyDescent="0.3">
      <c r="A6" s="13" t="s">
        <v>504</v>
      </c>
      <c r="B6" s="13" t="s">
        <v>508</v>
      </c>
      <c r="C6" s="14">
        <v>386832</v>
      </c>
      <c r="D6" s="14">
        <v>9049817340</v>
      </c>
      <c r="E6" s="15">
        <v>15788.662551185</v>
      </c>
      <c r="F6" s="14">
        <v>12563.5</v>
      </c>
      <c r="G6" s="14">
        <v>25643</v>
      </c>
      <c r="H6" s="14">
        <v>6107559912</v>
      </c>
      <c r="I6" s="15">
        <v>0.933853931714</v>
      </c>
      <c r="J6" s="15">
        <v>0.52045173841795001</v>
      </c>
      <c r="K6" s="15">
        <v>14744.304599929999</v>
      </c>
      <c r="L6" s="14">
        <v>11717</v>
      </c>
      <c r="M6" s="14">
        <v>24162</v>
      </c>
      <c r="N6" s="14">
        <v>5703568837</v>
      </c>
      <c r="O6" s="9"/>
      <c r="P6" s="42"/>
      <c r="Q6" s="17" t="s">
        <v>73</v>
      </c>
      <c r="R6" s="16">
        <f>(SUM(H3:H24)/1000000000)</f>
        <v>161.59086791300001</v>
      </c>
      <c r="S6" s="9"/>
      <c r="T6" s="9"/>
      <c r="U6" s="9"/>
      <c r="V6" s="9"/>
      <c r="W6" s="9"/>
      <c r="X6" s="9"/>
      <c r="Y6" s="9"/>
      <c r="Z6" s="9"/>
    </row>
    <row r="7" spans="1:26" ht="14.25" customHeight="1" x14ac:dyDescent="0.3">
      <c r="A7" s="13" t="s">
        <v>504</v>
      </c>
      <c r="B7" s="13" t="s">
        <v>509</v>
      </c>
      <c r="C7" s="14">
        <v>380416</v>
      </c>
      <c r="D7" s="14">
        <v>8782247818</v>
      </c>
      <c r="E7" s="15">
        <v>15603.661791302</v>
      </c>
      <c r="F7" s="14">
        <v>12402</v>
      </c>
      <c r="G7" s="14">
        <v>25289</v>
      </c>
      <c r="H7" s="14">
        <v>5935882604</v>
      </c>
      <c r="I7" s="15">
        <v>0.94733617275561999</v>
      </c>
      <c r="J7" s="15">
        <v>0.55071775599191997</v>
      </c>
      <c r="K7" s="15">
        <v>14781.913242344999</v>
      </c>
      <c r="L7" s="14">
        <v>11791</v>
      </c>
      <c r="M7" s="14">
        <v>24013</v>
      </c>
      <c r="N7" s="14">
        <v>5623276308</v>
      </c>
      <c r="O7" s="9"/>
      <c r="P7" s="42"/>
      <c r="Q7" s="17" t="s">
        <v>75</v>
      </c>
      <c r="R7" s="16">
        <f>(AVERAGE(H3:H24)/1000000000)</f>
        <v>7.3450394505909093</v>
      </c>
      <c r="S7" s="9"/>
      <c r="T7" s="9"/>
      <c r="U7" s="9"/>
      <c r="V7" s="9"/>
      <c r="W7" s="9"/>
      <c r="X7" s="9"/>
      <c r="Y7" s="9"/>
      <c r="Z7" s="9"/>
    </row>
    <row r="8" spans="1:26" ht="14.25" customHeight="1" x14ac:dyDescent="0.3">
      <c r="A8" s="13" t="s">
        <v>504</v>
      </c>
      <c r="B8" s="13" t="s">
        <v>510</v>
      </c>
      <c r="C8" s="14">
        <v>430764</v>
      </c>
      <c r="D8" s="14">
        <v>10601672396</v>
      </c>
      <c r="E8" s="15">
        <v>15302.908223528</v>
      </c>
      <c r="F8" s="14">
        <v>11908</v>
      </c>
      <c r="G8" s="14">
        <v>25376</v>
      </c>
      <c r="H8" s="14">
        <v>6591941958</v>
      </c>
      <c r="I8" s="15">
        <v>0.93045606121521995</v>
      </c>
      <c r="J8" s="15">
        <v>0.57305231734425999</v>
      </c>
      <c r="K8" s="15">
        <v>14238.683710802001</v>
      </c>
      <c r="L8" s="14">
        <v>11014</v>
      </c>
      <c r="M8" s="14">
        <v>23846</v>
      </c>
      <c r="N8" s="14">
        <v>6133512350</v>
      </c>
      <c r="O8" s="9"/>
      <c r="P8" s="43"/>
      <c r="Q8" s="17" t="s">
        <v>77</v>
      </c>
      <c r="R8" s="16">
        <f>(SUM(H3:H24)/(O1*1000000000))</f>
        <v>69.355280446800293</v>
      </c>
      <c r="S8" s="9"/>
      <c r="T8" s="9"/>
      <c r="U8" s="9"/>
      <c r="V8" s="9"/>
      <c r="W8" s="9"/>
      <c r="X8" s="9"/>
      <c r="Y8" s="9"/>
      <c r="Z8" s="9"/>
    </row>
    <row r="9" spans="1:26" ht="14.25" customHeight="1" x14ac:dyDescent="0.3">
      <c r="A9" s="13" t="s">
        <v>504</v>
      </c>
      <c r="B9" s="13" t="s">
        <v>511</v>
      </c>
      <c r="C9" s="14">
        <v>396346</v>
      </c>
      <c r="D9" s="14">
        <v>11123014079</v>
      </c>
      <c r="E9" s="15">
        <v>18026.074076690998</v>
      </c>
      <c r="F9" s="14">
        <v>14820</v>
      </c>
      <c r="G9" s="14">
        <v>28820</v>
      </c>
      <c r="H9" s="14">
        <v>7144562356</v>
      </c>
      <c r="I9" s="15">
        <v>0.95410355629066002</v>
      </c>
      <c r="J9" s="15">
        <v>0.57399855177407999</v>
      </c>
      <c r="K9" s="15">
        <v>17198.741382528999</v>
      </c>
      <c r="L9" s="14">
        <v>14279</v>
      </c>
      <c r="M9" s="14">
        <v>27168</v>
      </c>
      <c r="N9" s="14">
        <v>6816652352</v>
      </c>
      <c r="O9" s="9"/>
      <c r="P9" s="41" t="s">
        <v>79</v>
      </c>
      <c r="Q9" s="17" t="s">
        <v>69</v>
      </c>
      <c r="R9" s="16">
        <f>AVERAGE(K3:K24)</f>
        <v>15110.584820950635</v>
      </c>
      <c r="S9" s="9"/>
      <c r="T9" s="9"/>
      <c r="U9" s="9"/>
      <c r="V9" s="9"/>
      <c r="W9" s="9"/>
      <c r="X9" s="9"/>
      <c r="Y9" s="9"/>
      <c r="Z9" s="9"/>
    </row>
    <row r="10" spans="1:26" ht="14.25" customHeight="1" x14ac:dyDescent="0.3">
      <c r="A10" s="13" t="s">
        <v>504</v>
      </c>
      <c r="B10" s="13" t="s">
        <v>512</v>
      </c>
      <c r="C10" s="14">
        <v>401100</v>
      </c>
      <c r="D10" s="14">
        <v>10670787445</v>
      </c>
      <c r="E10" s="15">
        <v>17148.0340364</v>
      </c>
      <c r="F10" s="14">
        <v>13896</v>
      </c>
      <c r="G10" s="14">
        <v>27491</v>
      </c>
      <c r="H10" s="14">
        <v>6878076452</v>
      </c>
      <c r="I10" s="15">
        <v>0.95194606699901996</v>
      </c>
      <c r="J10" s="15">
        <v>0.63998851179934002</v>
      </c>
      <c r="K10" s="15">
        <v>16324.003557716</v>
      </c>
      <c r="L10" s="14">
        <v>13343.5</v>
      </c>
      <c r="M10" s="14">
        <v>26017</v>
      </c>
      <c r="N10" s="14">
        <v>6547557827</v>
      </c>
      <c r="O10" s="9"/>
      <c r="P10" s="42"/>
      <c r="Q10" s="17" t="s">
        <v>71</v>
      </c>
      <c r="R10" s="16">
        <f>AVERAGE(M3:M24)</f>
        <v>24461.136363636364</v>
      </c>
      <c r="S10" s="9"/>
      <c r="T10" s="9"/>
      <c r="U10" s="9"/>
      <c r="V10" s="9"/>
      <c r="W10" s="9"/>
      <c r="X10" s="9"/>
      <c r="Y10" s="9"/>
      <c r="Z10" s="9"/>
    </row>
    <row r="11" spans="1:26" ht="14.25" customHeight="1" x14ac:dyDescent="0.3">
      <c r="A11" s="13" t="s">
        <v>504</v>
      </c>
      <c r="B11" s="13" t="s">
        <v>513</v>
      </c>
      <c r="C11" s="14">
        <v>452149</v>
      </c>
      <c r="D11" s="14">
        <v>12141551192</v>
      </c>
      <c r="E11" s="15">
        <v>16010.033564157</v>
      </c>
      <c r="F11" s="14">
        <v>12689</v>
      </c>
      <c r="G11" s="14">
        <v>26078</v>
      </c>
      <c r="H11" s="14">
        <v>7238920666</v>
      </c>
      <c r="I11" s="15">
        <v>0.95367265031993997</v>
      </c>
      <c r="J11" s="15">
        <v>0.68792391512720996</v>
      </c>
      <c r="K11" s="15">
        <v>15268.331140841001</v>
      </c>
      <c r="L11" s="14">
        <v>12213</v>
      </c>
      <c r="M11" s="14">
        <v>24723</v>
      </c>
      <c r="N11" s="14">
        <v>6903560657</v>
      </c>
      <c r="O11" s="9"/>
      <c r="P11" s="42"/>
      <c r="Q11" s="17" t="s">
        <v>73</v>
      </c>
      <c r="R11" s="16">
        <f>(SUM(N3:N24)/1000000000)</f>
        <v>153.543575116</v>
      </c>
      <c r="S11" s="9"/>
      <c r="T11" s="9"/>
      <c r="U11" s="9"/>
      <c r="V11" s="9"/>
      <c r="W11" s="9"/>
      <c r="X11" s="9"/>
      <c r="Y11" s="9"/>
      <c r="Z11" s="9"/>
    </row>
    <row r="12" spans="1:26" ht="14.25" customHeight="1" x14ac:dyDescent="0.3">
      <c r="A12" s="13" t="s">
        <v>504</v>
      </c>
      <c r="B12" s="13" t="s">
        <v>514</v>
      </c>
      <c r="C12" s="14">
        <v>531156</v>
      </c>
      <c r="D12" s="14">
        <v>16143282905</v>
      </c>
      <c r="E12" s="15">
        <v>16619.967329749001</v>
      </c>
      <c r="F12" s="14">
        <v>13105</v>
      </c>
      <c r="G12" s="14">
        <v>27237</v>
      </c>
      <c r="H12" s="14">
        <v>8827795367</v>
      </c>
      <c r="I12" s="15">
        <v>0.95723115644349999</v>
      </c>
      <c r="J12" s="15">
        <v>0.73449204257419998</v>
      </c>
      <c r="K12" s="15">
        <v>15909.150547109</v>
      </c>
      <c r="L12" s="14">
        <v>12689</v>
      </c>
      <c r="M12" s="14">
        <v>25770</v>
      </c>
      <c r="N12" s="14">
        <v>8450240768</v>
      </c>
      <c r="O12" s="9"/>
      <c r="P12" s="42"/>
      <c r="Q12" s="17" t="s">
        <v>75</v>
      </c>
      <c r="R12" s="16">
        <f>(AVERAGE(N3:N24)/1000000000)</f>
        <v>6.9792534143636358</v>
      </c>
      <c r="S12" s="9"/>
      <c r="T12" s="9"/>
      <c r="U12" s="9"/>
      <c r="V12" s="9"/>
      <c r="W12" s="9"/>
      <c r="X12" s="9"/>
      <c r="Y12" s="9"/>
      <c r="Z12" s="9"/>
    </row>
    <row r="13" spans="1:26" ht="14.25" customHeight="1" x14ac:dyDescent="0.3">
      <c r="A13" s="13" t="s">
        <v>504</v>
      </c>
      <c r="B13" s="13" t="s">
        <v>515</v>
      </c>
      <c r="C13" s="14">
        <v>457057</v>
      </c>
      <c r="D13" s="14">
        <v>12170320436</v>
      </c>
      <c r="E13" s="15">
        <v>15495.664952073999</v>
      </c>
      <c r="F13" s="14">
        <v>12166</v>
      </c>
      <c r="G13" s="14">
        <v>25477</v>
      </c>
      <c r="H13" s="14">
        <v>7082402136</v>
      </c>
      <c r="I13" s="15">
        <v>0.94029043227431996</v>
      </c>
      <c r="J13" s="15">
        <v>0.69712855460719003</v>
      </c>
      <c r="K13" s="15">
        <v>14570.425496164</v>
      </c>
      <c r="L13" s="14">
        <v>11464</v>
      </c>
      <c r="M13" s="14">
        <v>24115</v>
      </c>
      <c r="N13" s="14">
        <v>6659514966</v>
      </c>
      <c r="O13" s="9"/>
      <c r="P13" s="43"/>
      <c r="Q13" s="17" t="s">
        <v>77</v>
      </c>
      <c r="R13" s="16">
        <f>(SUM(N3:N24)/(O1*1000000000))</f>
        <v>65.901358477187856</v>
      </c>
      <c r="S13" s="9"/>
      <c r="T13" s="9"/>
      <c r="U13" s="9"/>
      <c r="V13" s="9"/>
      <c r="W13" s="9"/>
      <c r="X13" s="9"/>
      <c r="Y13" s="9"/>
      <c r="Z13" s="9"/>
    </row>
    <row r="14" spans="1:26" ht="14.25" customHeight="1" x14ac:dyDescent="0.3">
      <c r="A14" s="13" t="s">
        <v>504</v>
      </c>
      <c r="B14" s="13" t="s">
        <v>516</v>
      </c>
      <c r="C14" s="14">
        <v>456679</v>
      </c>
      <c r="D14" s="14">
        <v>11600727203</v>
      </c>
      <c r="E14" s="15">
        <v>15282.030999893001</v>
      </c>
      <c r="F14" s="14">
        <v>12446</v>
      </c>
      <c r="G14" s="14">
        <v>24500</v>
      </c>
      <c r="H14" s="14">
        <v>6978982635</v>
      </c>
      <c r="I14" s="15">
        <v>0.95341406663351003</v>
      </c>
      <c r="J14" s="15">
        <v>0.67471326691773004</v>
      </c>
      <c r="K14" s="15">
        <v>14570.103322027</v>
      </c>
      <c r="L14" s="14">
        <v>11940</v>
      </c>
      <c r="M14" s="14">
        <v>23336</v>
      </c>
      <c r="N14" s="14">
        <v>6653860215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3">
      <c r="A15" s="13" t="s">
        <v>504</v>
      </c>
      <c r="B15" s="13" t="s">
        <v>517</v>
      </c>
      <c r="C15" s="14">
        <v>498428</v>
      </c>
      <c r="D15" s="14">
        <v>13540949984</v>
      </c>
      <c r="E15" s="15">
        <v>15853.681115427</v>
      </c>
      <c r="F15" s="14">
        <v>13038</v>
      </c>
      <c r="G15" s="14">
        <v>25153</v>
      </c>
      <c r="H15" s="14">
        <v>7901918571</v>
      </c>
      <c r="I15" s="15">
        <v>0.95527552545314998</v>
      </c>
      <c r="J15" s="15">
        <v>0.70501802051565998</v>
      </c>
      <c r="K15" s="15">
        <v>15144.633557906</v>
      </c>
      <c r="L15" s="14">
        <v>12572</v>
      </c>
      <c r="M15" s="14">
        <v>23932</v>
      </c>
      <c r="N15" s="14">
        <v>7548509415</v>
      </c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3">
      <c r="A16" s="13" t="s">
        <v>504</v>
      </c>
      <c r="B16" s="13" t="s">
        <v>518</v>
      </c>
      <c r="C16" s="14">
        <v>462596</v>
      </c>
      <c r="D16" s="14">
        <v>12417842315</v>
      </c>
      <c r="E16" s="15">
        <v>16123.118969900001</v>
      </c>
      <c r="F16" s="14">
        <v>12939</v>
      </c>
      <c r="G16" s="14">
        <v>26151</v>
      </c>
      <c r="H16" s="14">
        <v>7458490343</v>
      </c>
      <c r="I16" s="15">
        <v>0.95197419403563999</v>
      </c>
      <c r="J16" s="15">
        <v>0.65190450488791996</v>
      </c>
      <c r="K16" s="15">
        <v>15348.793186711</v>
      </c>
      <c r="L16" s="14">
        <v>12427</v>
      </c>
      <c r="M16" s="14">
        <v>24808</v>
      </c>
      <c r="N16" s="14">
        <v>7100290333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3">
      <c r="A17" s="13" t="s">
        <v>504</v>
      </c>
      <c r="B17" s="13" t="s">
        <v>519</v>
      </c>
      <c r="C17" s="14">
        <v>541280</v>
      </c>
      <c r="D17" s="14">
        <v>16026488993</v>
      </c>
      <c r="E17" s="15">
        <v>16124.320941103</v>
      </c>
      <c r="F17" s="14">
        <v>12780</v>
      </c>
      <c r="G17" s="14">
        <v>26299</v>
      </c>
      <c r="H17" s="14">
        <v>8727772439</v>
      </c>
      <c r="I17" s="15">
        <v>0.94023618355708005</v>
      </c>
      <c r="J17" s="15">
        <v>0.72702167982732002</v>
      </c>
      <c r="K17" s="15">
        <v>15160.669984112001</v>
      </c>
      <c r="L17" s="14">
        <v>12114</v>
      </c>
      <c r="M17" s="14">
        <v>24717</v>
      </c>
      <c r="N17" s="14">
        <v>8206167449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3">
      <c r="A18" s="13" t="s">
        <v>504</v>
      </c>
      <c r="B18" s="13" t="s">
        <v>520</v>
      </c>
      <c r="C18" s="14">
        <v>516802</v>
      </c>
      <c r="D18" s="14">
        <v>14808360167</v>
      </c>
      <c r="E18" s="15">
        <v>16054.335503733</v>
      </c>
      <c r="F18" s="14">
        <v>12837</v>
      </c>
      <c r="G18" s="14">
        <v>26174</v>
      </c>
      <c r="H18" s="14">
        <v>8296912697</v>
      </c>
      <c r="I18" s="15">
        <v>0.95366897266027995</v>
      </c>
      <c r="J18" s="15">
        <v>0.70229113442408997</v>
      </c>
      <c r="K18" s="15">
        <v>15310.521646588</v>
      </c>
      <c r="L18" s="14">
        <v>12357</v>
      </c>
      <c r="M18" s="14">
        <v>24805</v>
      </c>
      <c r="N18" s="14">
        <v>7912508208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3">
      <c r="A19" s="13" t="s">
        <v>504</v>
      </c>
      <c r="B19" s="13" t="s">
        <v>521</v>
      </c>
      <c r="C19" s="14">
        <v>471454</v>
      </c>
      <c r="D19" s="14">
        <v>12152623231</v>
      </c>
      <c r="E19" s="15">
        <v>15696.775326966999</v>
      </c>
      <c r="F19" s="14">
        <v>12525</v>
      </c>
      <c r="G19" s="14">
        <v>25495</v>
      </c>
      <c r="H19" s="14">
        <v>7400307515</v>
      </c>
      <c r="I19" s="15">
        <v>0.94893204313010004</v>
      </c>
      <c r="J19" s="15">
        <v>0.67917194883024001</v>
      </c>
      <c r="K19" s="15">
        <v>14895.173081573001</v>
      </c>
      <c r="L19" s="14">
        <v>11950</v>
      </c>
      <c r="M19" s="14">
        <v>24204</v>
      </c>
      <c r="N19" s="14">
        <v>7022388930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3">
      <c r="A20" s="13" t="s">
        <v>504</v>
      </c>
      <c r="B20" s="13" t="s">
        <v>522</v>
      </c>
      <c r="C20" s="14">
        <v>535039</v>
      </c>
      <c r="D20" s="14">
        <v>13861003406</v>
      </c>
      <c r="E20" s="15">
        <v>14338.610607825</v>
      </c>
      <c r="F20" s="14">
        <v>11226</v>
      </c>
      <c r="G20" s="14">
        <v>23462</v>
      </c>
      <c r="H20" s="14">
        <v>7671715881</v>
      </c>
      <c r="I20" s="15">
        <v>0.95448073867479</v>
      </c>
      <c r="J20" s="15">
        <v>0.68580324136976001</v>
      </c>
      <c r="K20" s="15">
        <v>13685.927644527001</v>
      </c>
      <c r="L20" s="14">
        <v>10768</v>
      </c>
      <c r="M20" s="14">
        <v>22417</v>
      </c>
      <c r="N20" s="14">
        <v>7322505041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3">
      <c r="A21" s="13" t="s">
        <v>504</v>
      </c>
      <c r="B21" s="13" t="s">
        <v>523</v>
      </c>
      <c r="C21" s="14">
        <v>505665</v>
      </c>
      <c r="D21" s="14">
        <v>13962328311</v>
      </c>
      <c r="E21" s="15">
        <v>16153.264714782001</v>
      </c>
      <c r="F21" s="14">
        <v>12978</v>
      </c>
      <c r="G21" s="14">
        <v>26152</v>
      </c>
      <c r="H21" s="14">
        <v>8168140602</v>
      </c>
      <c r="I21" s="15">
        <v>0.95150361284146001</v>
      </c>
      <c r="J21" s="15">
        <v>0.66703382228788999</v>
      </c>
      <c r="K21" s="15">
        <v>15369.889735299001</v>
      </c>
      <c r="L21" s="14">
        <v>12440</v>
      </c>
      <c r="M21" s="14">
        <v>24790</v>
      </c>
      <c r="N21" s="14">
        <v>7772015293</v>
      </c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3">
      <c r="A22" s="13" t="s">
        <v>504</v>
      </c>
      <c r="B22" s="13" t="s">
        <v>524</v>
      </c>
      <c r="C22" s="14">
        <v>411684</v>
      </c>
      <c r="D22" s="14">
        <v>10421365413</v>
      </c>
      <c r="E22" s="15">
        <v>16117.893440114</v>
      </c>
      <c r="F22" s="14">
        <v>13035</v>
      </c>
      <c r="G22" s="14">
        <v>25906</v>
      </c>
      <c r="H22" s="14">
        <v>6635478843</v>
      </c>
      <c r="I22" s="15">
        <v>0.95025273717085001</v>
      </c>
      <c r="J22" s="15">
        <v>0.58761213522597999</v>
      </c>
      <c r="K22" s="15">
        <v>15316.072358897</v>
      </c>
      <c r="L22" s="14">
        <v>12487</v>
      </c>
      <c r="M22" s="14">
        <v>24529</v>
      </c>
      <c r="N22" s="14">
        <v>6305381933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3">
      <c r="A23" s="13" t="s">
        <v>504</v>
      </c>
      <c r="B23" s="13" t="s">
        <v>525</v>
      </c>
      <c r="C23" s="14">
        <v>511817</v>
      </c>
      <c r="D23" s="14">
        <v>13826242436</v>
      </c>
      <c r="E23" s="15">
        <v>15248.942922959</v>
      </c>
      <c r="F23" s="14">
        <v>12095</v>
      </c>
      <c r="G23" s="14">
        <v>24853</v>
      </c>
      <c r="H23" s="14">
        <v>7804668220</v>
      </c>
      <c r="I23" s="15">
        <v>0.95550969724629997</v>
      </c>
      <c r="J23" s="15">
        <v>0.69330477846951999</v>
      </c>
      <c r="K23" s="15">
        <v>14570.512835641999</v>
      </c>
      <c r="L23" s="14">
        <v>11633</v>
      </c>
      <c r="M23" s="14">
        <v>23659</v>
      </c>
      <c r="N23" s="14">
        <v>7457436168</v>
      </c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3">
      <c r="A24" s="13" t="s">
        <v>504</v>
      </c>
      <c r="B24" s="13" t="s">
        <v>526</v>
      </c>
      <c r="C24" s="14">
        <v>501368</v>
      </c>
      <c r="D24" s="14">
        <v>13016402463</v>
      </c>
      <c r="E24" s="15">
        <v>15105.768555233</v>
      </c>
      <c r="F24" s="14">
        <v>11980</v>
      </c>
      <c r="G24" s="14">
        <v>24465</v>
      </c>
      <c r="H24" s="14">
        <v>7573548969</v>
      </c>
      <c r="I24" s="15">
        <v>0.95368993658908996</v>
      </c>
      <c r="J24" s="15">
        <v>0.69050298103130003</v>
      </c>
      <c r="K24" s="15">
        <v>14406.219455570001</v>
      </c>
      <c r="L24" s="14">
        <v>11513</v>
      </c>
      <c r="M24" s="14">
        <v>23280</v>
      </c>
      <c r="N24" s="14">
        <v>7222817436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11">
    <mergeCell ref="P2:Q2"/>
    <mergeCell ref="P3:Q3"/>
    <mergeCell ref="P4:P8"/>
    <mergeCell ref="P9:P13"/>
    <mergeCell ref="B1:B2"/>
    <mergeCell ref="C1:D1"/>
    <mergeCell ref="E1:H1"/>
    <mergeCell ref="I1:I2"/>
    <mergeCell ref="J1:J2"/>
    <mergeCell ref="K1:N1"/>
    <mergeCell ref="P1:R1"/>
  </mergeCells>
  <hyperlinks>
    <hyperlink ref="A1" location="INDEX!A1" display="INDEX" xr:uid="{00000000-0004-0000-1600-000000000000}"/>
  </hyperlinks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1:Z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5.69921875" customWidth="1"/>
    <col min="16" max="16" width="8.69921875" customWidth="1"/>
    <col min="17" max="17" width="15.59765625" customWidth="1"/>
    <col min="18" max="18" width="9.19921875" customWidth="1"/>
    <col min="19" max="26" width="8" customWidth="1"/>
  </cols>
  <sheetData>
    <row r="1" spans="1:26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31">
        <v>2.2378999999999998</v>
      </c>
      <c r="P1" s="50" t="s">
        <v>58</v>
      </c>
      <c r="Q1" s="49"/>
      <c r="R1" s="40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O2" s="9"/>
      <c r="P2" s="39" t="s">
        <v>64</v>
      </c>
      <c r="Q2" s="40"/>
      <c r="R2" s="12">
        <f>(COUNTA(A3:A24))</f>
        <v>22</v>
      </c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3">
      <c r="A3" s="13" t="s">
        <v>4</v>
      </c>
      <c r="B3" s="13" t="s">
        <v>527</v>
      </c>
      <c r="C3" s="14">
        <v>640152</v>
      </c>
      <c r="D3" s="14">
        <v>18377970336</v>
      </c>
      <c r="E3" s="15">
        <v>14378.964683388</v>
      </c>
      <c r="F3" s="14">
        <v>11532</v>
      </c>
      <c r="G3" s="14">
        <v>23140</v>
      </c>
      <c r="H3" s="14">
        <v>9204723000</v>
      </c>
      <c r="I3" s="15">
        <v>0.92943050638242997</v>
      </c>
      <c r="J3" s="15">
        <v>0.78055037683095996</v>
      </c>
      <c r="K3" s="15">
        <v>13364.248426935999</v>
      </c>
      <c r="L3" s="14">
        <v>10896</v>
      </c>
      <c r="M3" s="14">
        <v>21352</v>
      </c>
      <c r="N3" s="14">
        <v>8555150359</v>
      </c>
      <c r="O3" s="9"/>
      <c r="P3" s="39" t="s">
        <v>66</v>
      </c>
      <c r="Q3" s="40"/>
      <c r="R3" s="16" t="s">
        <v>46</v>
      </c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3">
      <c r="A4" s="13" t="s">
        <v>4</v>
      </c>
      <c r="B4" s="13" t="s">
        <v>528</v>
      </c>
      <c r="C4" s="14">
        <v>711572</v>
      </c>
      <c r="D4" s="14">
        <v>21656940012</v>
      </c>
      <c r="E4" s="15">
        <v>13944.045216787999</v>
      </c>
      <c r="F4" s="14">
        <v>11009</v>
      </c>
      <c r="G4" s="14">
        <v>22612</v>
      </c>
      <c r="H4" s="14">
        <v>9922192143</v>
      </c>
      <c r="I4" s="15">
        <v>0.94042713802746003</v>
      </c>
      <c r="J4" s="15">
        <v>0.78840437118509998</v>
      </c>
      <c r="K4" s="15">
        <v>13113.358535748999</v>
      </c>
      <c r="L4" s="14">
        <v>10547</v>
      </c>
      <c r="M4" s="14">
        <v>21010</v>
      </c>
      <c r="N4" s="14">
        <v>9331098760</v>
      </c>
      <c r="O4" s="9"/>
      <c r="P4" s="41" t="s">
        <v>68</v>
      </c>
      <c r="Q4" s="17" t="s">
        <v>69</v>
      </c>
      <c r="R4" s="16">
        <f>AVERAGE(E3:E24)</f>
        <v>14181.578510652635</v>
      </c>
      <c r="S4" s="9"/>
      <c r="T4" s="9"/>
      <c r="U4" s="9"/>
      <c r="V4" s="9"/>
      <c r="W4" s="9"/>
      <c r="X4" s="9"/>
      <c r="Y4" s="9"/>
      <c r="Z4" s="9"/>
    </row>
    <row r="5" spans="1:26" ht="14.25" customHeight="1" x14ac:dyDescent="0.3">
      <c r="A5" s="13" t="s">
        <v>4</v>
      </c>
      <c r="B5" s="13" t="s">
        <v>529</v>
      </c>
      <c r="C5" s="14">
        <v>554452</v>
      </c>
      <c r="D5" s="14">
        <v>14382693790</v>
      </c>
      <c r="E5" s="15">
        <v>15113.726133190999</v>
      </c>
      <c r="F5" s="14">
        <v>12717</v>
      </c>
      <c r="G5" s="14">
        <v>23453</v>
      </c>
      <c r="H5" s="14">
        <v>8379835682</v>
      </c>
      <c r="I5" s="15">
        <v>0.94278119450122999</v>
      </c>
      <c r="J5" s="15">
        <v>0.65936878257735998</v>
      </c>
      <c r="K5" s="15">
        <v>14248.936777213999</v>
      </c>
      <c r="L5" s="14">
        <v>12188</v>
      </c>
      <c r="M5" s="14">
        <v>21872</v>
      </c>
      <c r="N5" s="14">
        <v>7900351494</v>
      </c>
      <c r="O5" s="9"/>
      <c r="P5" s="42"/>
      <c r="Q5" s="17" t="s">
        <v>71</v>
      </c>
      <c r="R5" s="16">
        <f>AVERAGE(G3:G24)</f>
        <v>22417.727272727272</v>
      </c>
      <c r="S5" s="9"/>
      <c r="T5" s="9"/>
      <c r="U5" s="9"/>
      <c r="V5" s="9"/>
      <c r="W5" s="9"/>
      <c r="X5" s="9"/>
      <c r="Y5" s="9"/>
      <c r="Z5" s="9"/>
    </row>
    <row r="6" spans="1:26" ht="14.25" customHeight="1" x14ac:dyDescent="0.3">
      <c r="A6" s="13" t="s">
        <v>4</v>
      </c>
      <c r="B6" s="13" t="s">
        <v>530</v>
      </c>
      <c r="C6" s="14">
        <v>655467</v>
      </c>
      <c r="D6" s="14">
        <v>19133826830</v>
      </c>
      <c r="E6" s="15">
        <v>13575.070413919</v>
      </c>
      <c r="F6" s="14">
        <v>10634</v>
      </c>
      <c r="G6" s="14">
        <v>22027</v>
      </c>
      <c r="H6" s="14">
        <v>8898010679</v>
      </c>
      <c r="I6" s="15">
        <v>0.93971581116822001</v>
      </c>
      <c r="J6" s="15">
        <v>0.72996260354186004</v>
      </c>
      <c r="K6" s="15">
        <v>12756.708305681001</v>
      </c>
      <c r="L6" s="14">
        <v>10174</v>
      </c>
      <c r="M6" s="14">
        <v>20513</v>
      </c>
      <c r="N6" s="14">
        <v>8361601323</v>
      </c>
      <c r="O6" s="9"/>
      <c r="P6" s="42"/>
      <c r="Q6" s="17" t="s">
        <v>73</v>
      </c>
      <c r="R6" s="16">
        <f>(SUM(H3:H24)/1000000000)</f>
        <v>181.717540603</v>
      </c>
      <c r="S6" s="9"/>
      <c r="T6" s="9"/>
      <c r="U6" s="9"/>
      <c r="V6" s="9"/>
      <c r="W6" s="9"/>
      <c r="X6" s="9"/>
      <c r="Y6" s="9"/>
      <c r="Z6" s="9"/>
    </row>
    <row r="7" spans="1:26" ht="14.25" customHeight="1" x14ac:dyDescent="0.3">
      <c r="A7" s="13" t="s">
        <v>4</v>
      </c>
      <c r="B7" s="13" t="s">
        <v>531</v>
      </c>
      <c r="C7" s="14">
        <v>540443</v>
      </c>
      <c r="D7" s="14">
        <v>14041860025</v>
      </c>
      <c r="E7" s="15">
        <v>15090.209420790001</v>
      </c>
      <c r="F7" s="14">
        <v>12627</v>
      </c>
      <c r="G7" s="14">
        <v>23396</v>
      </c>
      <c r="H7" s="14">
        <v>8155398050</v>
      </c>
      <c r="I7" s="15">
        <v>0.93128320769089001</v>
      </c>
      <c r="J7" s="15">
        <v>0.63521744240714995</v>
      </c>
      <c r="K7" s="15">
        <v>14053.258634121001</v>
      </c>
      <c r="L7" s="14">
        <v>11990</v>
      </c>
      <c r="M7" s="14">
        <v>21610</v>
      </c>
      <c r="N7" s="14">
        <v>7594985256</v>
      </c>
      <c r="O7" s="9"/>
      <c r="P7" s="42"/>
      <c r="Q7" s="17" t="s">
        <v>75</v>
      </c>
      <c r="R7" s="16">
        <f>(AVERAGE(H3:H24)/1000000000)</f>
        <v>8.2598882092272738</v>
      </c>
      <c r="S7" s="9"/>
      <c r="T7" s="9"/>
      <c r="U7" s="9"/>
      <c r="V7" s="9"/>
      <c r="W7" s="9"/>
      <c r="X7" s="9"/>
      <c r="Y7" s="9"/>
      <c r="Z7" s="9"/>
    </row>
    <row r="8" spans="1:26" ht="14.25" customHeight="1" x14ac:dyDescent="0.3">
      <c r="A8" s="13" t="s">
        <v>4</v>
      </c>
      <c r="B8" s="13" t="s">
        <v>532</v>
      </c>
      <c r="C8" s="14">
        <v>682188</v>
      </c>
      <c r="D8" s="14">
        <v>19145126176</v>
      </c>
      <c r="E8" s="15">
        <v>12479.87518983</v>
      </c>
      <c r="F8" s="14">
        <v>9568</v>
      </c>
      <c r="G8" s="14">
        <v>20577</v>
      </c>
      <c r="H8" s="14">
        <v>8513621096</v>
      </c>
      <c r="I8" s="15">
        <v>0.94081311109361998</v>
      </c>
      <c r="J8" s="15">
        <v>0.74800331574584999</v>
      </c>
      <c r="K8" s="15">
        <v>11741.230203404</v>
      </c>
      <c r="L8" s="14">
        <v>9103</v>
      </c>
      <c r="M8" s="14">
        <v>19301</v>
      </c>
      <c r="N8" s="14">
        <v>8009726350</v>
      </c>
      <c r="O8" s="9"/>
      <c r="P8" s="43"/>
      <c r="Q8" s="17" t="s">
        <v>77</v>
      </c>
      <c r="R8" s="16">
        <f>(SUM(H3:H24)/(O1*1000000000))</f>
        <v>81.200027080298497</v>
      </c>
      <c r="S8" s="9"/>
      <c r="T8" s="9"/>
      <c r="U8" s="9"/>
      <c r="V8" s="9"/>
      <c r="W8" s="9"/>
      <c r="X8" s="9"/>
      <c r="Y8" s="9"/>
      <c r="Z8" s="9"/>
    </row>
    <row r="9" spans="1:26" ht="14.25" customHeight="1" x14ac:dyDescent="0.3">
      <c r="A9" s="13" t="s">
        <v>4</v>
      </c>
      <c r="B9" s="13" t="s">
        <v>533</v>
      </c>
      <c r="C9" s="14">
        <v>588475</v>
      </c>
      <c r="D9" s="14">
        <v>15327251646</v>
      </c>
      <c r="E9" s="15">
        <v>14773.067097158</v>
      </c>
      <c r="F9" s="14">
        <v>12239</v>
      </c>
      <c r="G9" s="14">
        <v>23110</v>
      </c>
      <c r="H9" s="14">
        <v>8693580660</v>
      </c>
      <c r="I9" s="15">
        <v>0.94381531073296998</v>
      </c>
      <c r="J9" s="15">
        <v>0.68284087797225002</v>
      </c>
      <c r="K9" s="15">
        <v>13943.046912783</v>
      </c>
      <c r="L9" s="14">
        <v>11759</v>
      </c>
      <c r="M9" s="14">
        <v>21595</v>
      </c>
      <c r="N9" s="14">
        <v>8205134532</v>
      </c>
      <c r="O9" s="9"/>
      <c r="P9" s="41" t="s">
        <v>79</v>
      </c>
      <c r="Q9" s="17" t="s">
        <v>69</v>
      </c>
      <c r="R9" s="16">
        <f>AVERAGE(K3:K24)</f>
        <v>13293.198660558952</v>
      </c>
      <c r="S9" s="9"/>
      <c r="T9" s="9"/>
      <c r="U9" s="9"/>
      <c r="V9" s="9"/>
      <c r="W9" s="9"/>
      <c r="X9" s="9"/>
      <c r="Y9" s="9"/>
      <c r="Z9" s="9"/>
    </row>
    <row r="10" spans="1:26" ht="14.25" customHeight="1" x14ac:dyDescent="0.3">
      <c r="A10" s="13" t="s">
        <v>4</v>
      </c>
      <c r="B10" s="13" t="s">
        <v>534</v>
      </c>
      <c r="C10" s="14">
        <v>654175</v>
      </c>
      <c r="D10" s="14">
        <v>16981338881</v>
      </c>
      <c r="E10" s="15">
        <v>12429.287656971999</v>
      </c>
      <c r="F10" s="14">
        <v>9671</v>
      </c>
      <c r="G10" s="14">
        <v>20244</v>
      </c>
      <c r="H10" s="14">
        <v>8130929253</v>
      </c>
      <c r="I10" s="15">
        <v>0.94701023061527001</v>
      </c>
      <c r="J10" s="15">
        <v>0.73453372393187</v>
      </c>
      <c r="K10" s="15">
        <v>11770.662570413</v>
      </c>
      <c r="L10" s="14">
        <v>9254</v>
      </c>
      <c r="M10" s="14">
        <v>19113</v>
      </c>
      <c r="N10" s="14">
        <v>7700073187</v>
      </c>
      <c r="O10" s="9"/>
      <c r="P10" s="42"/>
      <c r="Q10" s="17" t="s">
        <v>71</v>
      </c>
      <c r="R10" s="16">
        <f>AVERAGE(M3:M24)</f>
        <v>20897.363636363636</v>
      </c>
      <c r="S10" s="9"/>
      <c r="T10" s="9"/>
      <c r="U10" s="9"/>
      <c r="V10" s="9"/>
      <c r="W10" s="9"/>
      <c r="X10" s="9"/>
      <c r="Y10" s="9"/>
      <c r="Z10" s="9"/>
    </row>
    <row r="11" spans="1:26" ht="14.25" customHeight="1" x14ac:dyDescent="0.3">
      <c r="A11" s="13" t="s">
        <v>4</v>
      </c>
      <c r="B11" s="13" t="s">
        <v>535</v>
      </c>
      <c r="C11" s="14">
        <v>573013</v>
      </c>
      <c r="D11" s="14">
        <v>13940301879</v>
      </c>
      <c r="E11" s="15">
        <v>13541.447194042999</v>
      </c>
      <c r="F11" s="14">
        <v>10962</v>
      </c>
      <c r="G11" s="14">
        <v>21483</v>
      </c>
      <c r="H11" s="14">
        <v>7759425281</v>
      </c>
      <c r="I11" s="15">
        <v>0.94004617453575001</v>
      </c>
      <c r="J11" s="15">
        <v>0.65388258224127005</v>
      </c>
      <c r="K11" s="15">
        <v>12729.585632438</v>
      </c>
      <c r="L11" s="14">
        <v>10429</v>
      </c>
      <c r="M11" s="14">
        <v>20151</v>
      </c>
      <c r="N11" s="14">
        <v>7294218052</v>
      </c>
      <c r="O11" s="9"/>
      <c r="P11" s="42"/>
      <c r="Q11" s="17" t="s">
        <v>73</v>
      </c>
      <c r="R11" s="16">
        <f>(SUM(N3:N24)/1000000000)</f>
        <v>170.49867974700001</v>
      </c>
      <c r="S11" s="9"/>
      <c r="T11" s="9"/>
      <c r="U11" s="9"/>
      <c r="V11" s="9"/>
      <c r="W11" s="9"/>
      <c r="X11" s="9"/>
      <c r="Y11" s="9"/>
      <c r="Z11" s="9"/>
    </row>
    <row r="12" spans="1:26" ht="14.25" customHeight="1" x14ac:dyDescent="0.3">
      <c r="A12" s="13" t="s">
        <v>4</v>
      </c>
      <c r="B12" s="13" t="s">
        <v>536</v>
      </c>
      <c r="C12" s="14">
        <v>695494</v>
      </c>
      <c r="D12" s="14">
        <v>19434296195</v>
      </c>
      <c r="E12" s="15">
        <v>13163.589411266999</v>
      </c>
      <c r="F12" s="14">
        <v>10264</v>
      </c>
      <c r="G12" s="14">
        <v>21349</v>
      </c>
      <c r="H12" s="14">
        <v>9155197454</v>
      </c>
      <c r="I12" s="15">
        <v>0.93512779970240001</v>
      </c>
      <c r="J12" s="15">
        <v>0.73103240955826998</v>
      </c>
      <c r="K12" s="15">
        <v>12309.638402344</v>
      </c>
      <c r="L12" s="14">
        <v>9729</v>
      </c>
      <c r="M12" s="14">
        <v>19915</v>
      </c>
      <c r="N12" s="14">
        <v>8561279651</v>
      </c>
      <c r="O12" s="9"/>
      <c r="P12" s="42"/>
      <c r="Q12" s="17" t="s">
        <v>75</v>
      </c>
      <c r="R12" s="16">
        <f>(AVERAGE(N3:N24)/1000000000)</f>
        <v>7.7499399885000004</v>
      </c>
      <c r="S12" s="9"/>
      <c r="T12" s="9"/>
      <c r="U12" s="9"/>
      <c r="V12" s="9"/>
      <c r="W12" s="9"/>
      <c r="X12" s="9"/>
      <c r="Y12" s="9"/>
      <c r="Z12" s="9"/>
    </row>
    <row r="13" spans="1:26" ht="14.25" customHeight="1" x14ac:dyDescent="0.3">
      <c r="A13" s="13" t="s">
        <v>4</v>
      </c>
      <c r="B13" s="13" t="s">
        <v>537</v>
      </c>
      <c r="C13" s="14">
        <v>667727</v>
      </c>
      <c r="D13" s="14">
        <v>19488064938</v>
      </c>
      <c r="E13" s="15">
        <v>12973.999191286</v>
      </c>
      <c r="F13" s="14">
        <v>10013</v>
      </c>
      <c r="G13" s="14">
        <v>21223</v>
      </c>
      <c r="H13" s="14">
        <v>8663089558</v>
      </c>
      <c r="I13" s="15">
        <v>0.94658696347278004</v>
      </c>
      <c r="J13" s="15">
        <v>0.72695255130757996</v>
      </c>
      <c r="K13" s="15">
        <v>12281.018498578</v>
      </c>
      <c r="L13" s="14">
        <v>9597</v>
      </c>
      <c r="M13" s="14">
        <v>19994</v>
      </c>
      <c r="N13" s="14">
        <v>8200367639</v>
      </c>
      <c r="O13" s="9"/>
      <c r="P13" s="43"/>
      <c r="Q13" s="17" t="s">
        <v>77</v>
      </c>
      <c r="R13" s="16">
        <f>(SUM(N3:N24)/(O1*1000000000))</f>
        <v>76.186907255462714</v>
      </c>
      <c r="S13" s="9"/>
      <c r="T13" s="9"/>
      <c r="U13" s="9"/>
      <c r="V13" s="9"/>
      <c r="W13" s="9"/>
      <c r="X13" s="9"/>
      <c r="Y13" s="9"/>
      <c r="Z13" s="9"/>
    </row>
    <row r="14" spans="1:26" ht="14.25" customHeight="1" x14ac:dyDescent="0.3">
      <c r="A14" s="13" t="s">
        <v>4</v>
      </c>
      <c r="B14" s="13" t="s">
        <v>538</v>
      </c>
      <c r="C14" s="14">
        <v>635616</v>
      </c>
      <c r="D14" s="14">
        <v>16602997454</v>
      </c>
      <c r="E14" s="15">
        <v>13702.058606140001</v>
      </c>
      <c r="F14" s="14">
        <v>10974.5</v>
      </c>
      <c r="G14" s="14">
        <v>21793</v>
      </c>
      <c r="H14" s="14">
        <v>8709247683</v>
      </c>
      <c r="I14" s="15">
        <v>0.94401184077566003</v>
      </c>
      <c r="J14" s="15">
        <v>0.67730839559952005</v>
      </c>
      <c r="K14" s="15">
        <v>12934.905567198</v>
      </c>
      <c r="L14" s="14">
        <v>10510</v>
      </c>
      <c r="M14" s="14">
        <v>20473</v>
      </c>
      <c r="N14" s="14">
        <v>8221632937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3">
      <c r="A15" s="13" t="s">
        <v>4</v>
      </c>
      <c r="B15" s="13" t="s">
        <v>539</v>
      </c>
      <c r="C15" s="14">
        <v>669694</v>
      </c>
      <c r="D15" s="14">
        <v>18097295824</v>
      </c>
      <c r="E15" s="15">
        <v>13035.880112409001</v>
      </c>
      <c r="F15" s="14">
        <v>10206</v>
      </c>
      <c r="G15" s="14">
        <v>21126</v>
      </c>
      <c r="H15" s="14">
        <v>8730050696</v>
      </c>
      <c r="I15" s="15">
        <v>0.94414002667551</v>
      </c>
      <c r="J15" s="15">
        <v>0.76576889740639997</v>
      </c>
      <c r="K15" s="15">
        <v>12307.696197069001</v>
      </c>
      <c r="L15" s="14">
        <v>9747</v>
      </c>
      <c r="M15" s="14">
        <v>19890</v>
      </c>
      <c r="N15" s="14">
        <v>8242390297</v>
      </c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3">
      <c r="A16" s="13" t="s">
        <v>4</v>
      </c>
      <c r="B16" s="13" t="s">
        <v>540</v>
      </c>
      <c r="C16" s="14">
        <v>602627</v>
      </c>
      <c r="D16" s="14">
        <v>15311446108</v>
      </c>
      <c r="E16" s="15">
        <v>13346.022038507999</v>
      </c>
      <c r="F16" s="14">
        <v>10629</v>
      </c>
      <c r="G16" s="14">
        <v>21438</v>
      </c>
      <c r="H16" s="14">
        <v>8042673223</v>
      </c>
      <c r="I16" s="15">
        <v>0.94003093851672004</v>
      </c>
      <c r="J16" s="15">
        <v>0.65667245651619999</v>
      </c>
      <c r="K16" s="15">
        <v>12545.673622324</v>
      </c>
      <c r="L16" s="14">
        <v>10098</v>
      </c>
      <c r="M16" s="14">
        <v>20087</v>
      </c>
      <c r="N16" s="14">
        <v>7560361658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3">
      <c r="A17" s="13" t="s">
        <v>4</v>
      </c>
      <c r="B17" s="13" t="s">
        <v>541</v>
      </c>
      <c r="C17" s="14">
        <v>288581</v>
      </c>
      <c r="D17" s="14">
        <v>6423627466</v>
      </c>
      <c r="E17" s="15">
        <v>16440.871765639</v>
      </c>
      <c r="F17" s="14">
        <v>14303</v>
      </c>
      <c r="G17" s="14">
        <v>24654</v>
      </c>
      <c r="H17" s="14">
        <v>4744523215</v>
      </c>
      <c r="I17" s="15">
        <v>0.91358509434545998</v>
      </c>
      <c r="J17" s="15">
        <v>0.51545115662637997</v>
      </c>
      <c r="K17" s="15">
        <v>15020.135383133</v>
      </c>
      <c r="L17" s="14">
        <v>13630</v>
      </c>
      <c r="M17" s="14">
        <v>22238</v>
      </c>
      <c r="N17" s="14">
        <v>4334525689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3">
      <c r="A18" s="13" t="s">
        <v>4</v>
      </c>
      <c r="B18" s="13" t="s">
        <v>542</v>
      </c>
      <c r="C18" s="14">
        <v>600493</v>
      </c>
      <c r="D18" s="14">
        <v>16106405000</v>
      </c>
      <c r="E18" s="15">
        <v>14569.089889474</v>
      </c>
      <c r="F18" s="14">
        <v>12008</v>
      </c>
      <c r="G18" s="14">
        <v>22903</v>
      </c>
      <c r="H18" s="14">
        <v>8748636495</v>
      </c>
      <c r="I18" s="15">
        <v>0.93066823243293995</v>
      </c>
      <c r="J18" s="15">
        <v>0.73605884616987005</v>
      </c>
      <c r="K18" s="15">
        <v>13558.989135594</v>
      </c>
      <c r="L18" s="14">
        <v>11323</v>
      </c>
      <c r="M18" s="14">
        <v>21246</v>
      </c>
      <c r="N18" s="14">
        <v>8142078063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3">
      <c r="A19" s="13" t="s">
        <v>4</v>
      </c>
      <c r="B19" s="13" t="s">
        <v>543</v>
      </c>
      <c r="C19" s="14">
        <v>598512</v>
      </c>
      <c r="D19" s="14">
        <v>16151502868</v>
      </c>
      <c r="E19" s="15">
        <v>14669.640406541999</v>
      </c>
      <c r="F19" s="14">
        <v>12044</v>
      </c>
      <c r="G19" s="14">
        <v>23236</v>
      </c>
      <c r="H19" s="14">
        <v>8779955819</v>
      </c>
      <c r="I19" s="15">
        <v>0.93800412562190005</v>
      </c>
      <c r="J19" s="15">
        <v>0.72318557766084002</v>
      </c>
      <c r="K19" s="15">
        <v>13760.183222726</v>
      </c>
      <c r="L19" s="14">
        <v>11432</v>
      </c>
      <c r="M19" s="14">
        <v>21684</v>
      </c>
      <c r="N19" s="14">
        <v>8235634781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3">
      <c r="A20" s="13" t="s">
        <v>4</v>
      </c>
      <c r="B20" s="13" t="s">
        <v>544</v>
      </c>
      <c r="C20" s="14">
        <v>564722</v>
      </c>
      <c r="D20" s="14">
        <v>15324983977</v>
      </c>
      <c r="E20" s="15">
        <v>15311.652209406</v>
      </c>
      <c r="F20" s="14">
        <v>12817</v>
      </c>
      <c r="G20" s="14">
        <v>23679</v>
      </c>
      <c r="H20" s="14">
        <v>8646826859</v>
      </c>
      <c r="I20" s="15">
        <v>0.93072151382601997</v>
      </c>
      <c r="J20" s="15">
        <v>0.68134922885178995</v>
      </c>
      <c r="K20" s="15">
        <v>14250.884123516</v>
      </c>
      <c r="L20" s="14">
        <v>12157</v>
      </c>
      <c r="M20" s="14">
        <v>21914</v>
      </c>
      <c r="N20" s="14">
        <v>8047787784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3">
      <c r="A21" s="13" t="s">
        <v>4</v>
      </c>
      <c r="B21" s="13" t="s">
        <v>545</v>
      </c>
      <c r="C21" s="14">
        <v>524362</v>
      </c>
      <c r="D21" s="14">
        <v>13052334387</v>
      </c>
      <c r="E21" s="15">
        <v>14908.081804174</v>
      </c>
      <c r="F21" s="14">
        <v>12536</v>
      </c>
      <c r="G21" s="14">
        <v>23106</v>
      </c>
      <c r="H21" s="14">
        <v>7817231591</v>
      </c>
      <c r="I21" s="15">
        <v>0.93655375918873995</v>
      </c>
      <c r="J21" s="15">
        <v>0.65128508953334996</v>
      </c>
      <c r="K21" s="15">
        <v>13962.220055992</v>
      </c>
      <c r="L21" s="14">
        <v>11911</v>
      </c>
      <c r="M21" s="14">
        <v>21561</v>
      </c>
      <c r="N21" s="14">
        <v>7321257633</v>
      </c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3">
      <c r="A22" s="13" t="s">
        <v>4</v>
      </c>
      <c r="B22" s="13" t="s">
        <v>546</v>
      </c>
      <c r="C22" s="14">
        <v>548687</v>
      </c>
      <c r="D22" s="14">
        <v>14361209397</v>
      </c>
      <c r="E22" s="15">
        <v>14541.62800285</v>
      </c>
      <c r="F22" s="14">
        <v>12001</v>
      </c>
      <c r="G22" s="14">
        <v>22890</v>
      </c>
      <c r="H22" s="14">
        <v>7978802244</v>
      </c>
      <c r="I22" s="15">
        <v>0.94041097542459995</v>
      </c>
      <c r="J22" s="15">
        <v>0.65923552338797997</v>
      </c>
      <c r="K22" s="15">
        <v>13675.106574422</v>
      </c>
      <c r="L22" s="14">
        <v>11411</v>
      </c>
      <c r="M22" s="14">
        <v>21415</v>
      </c>
      <c r="N22" s="14">
        <v>7503353201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3">
      <c r="A23" s="13" t="s">
        <v>4</v>
      </c>
      <c r="B23" s="13" t="s">
        <v>547</v>
      </c>
      <c r="C23" s="14">
        <v>568319</v>
      </c>
      <c r="D23" s="14">
        <v>13671125733</v>
      </c>
      <c r="E23" s="15">
        <v>14621.465954859999</v>
      </c>
      <c r="F23" s="14">
        <v>12445</v>
      </c>
      <c r="G23" s="14">
        <v>22484</v>
      </c>
      <c r="H23" s="14">
        <v>8309656910</v>
      </c>
      <c r="I23" s="15">
        <v>0.94200043549089996</v>
      </c>
      <c r="J23" s="15">
        <v>0.67118398660275003</v>
      </c>
      <c r="K23" s="15">
        <v>13773.427296993001</v>
      </c>
      <c r="L23" s="14">
        <v>11857</v>
      </c>
      <c r="M23" s="14">
        <v>21104</v>
      </c>
      <c r="N23" s="14">
        <v>7827700428</v>
      </c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3">
      <c r="A24" s="13" t="s">
        <v>4</v>
      </c>
      <c r="B24" s="13" t="s">
        <v>548</v>
      </c>
      <c r="C24" s="14">
        <v>372695</v>
      </c>
      <c r="D24" s="14">
        <v>8165157969</v>
      </c>
      <c r="E24" s="15">
        <v>15385.054835724</v>
      </c>
      <c r="F24" s="14">
        <v>13489</v>
      </c>
      <c r="G24" s="14">
        <v>23267</v>
      </c>
      <c r="H24" s="14">
        <v>5733933012</v>
      </c>
      <c r="I24" s="15">
        <v>0.93268802788727001</v>
      </c>
      <c r="J24" s="15">
        <v>0.52410758482584996</v>
      </c>
      <c r="K24" s="15">
        <v>14349.456453669</v>
      </c>
      <c r="L24" s="14">
        <v>12803</v>
      </c>
      <c r="M24" s="14">
        <v>21704</v>
      </c>
      <c r="N24" s="14">
        <v>5347970673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11">
    <mergeCell ref="P2:Q2"/>
    <mergeCell ref="P3:Q3"/>
    <mergeCell ref="P4:P8"/>
    <mergeCell ref="P9:P13"/>
    <mergeCell ref="B1:B2"/>
    <mergeCell ref="C1:D1"/>
    <mergeCell ref="E1:H1"/>
    <mergeCell ref="I1:I2"/>
    <mergeCell ref="J1:J2"/>
    <mergeCell ref="K1:N1"/>
    <mergeCell ref="P1:R1"/>
  </mergeCells>
  <hyperlinks>
    <hyperlink ref="A1" location="INDEX!A1" display="INDEX" xr:uid="{00000000-0004-0000-1700-000000000000}"/>
  </hyperlinks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Z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8" customWidth="1"/>
    <col min="16" max="16" width="8.69921875" customWidth="1"/>
    <col min="17" max="17" width="15.59765625" customWidth="1"/>
    <col min="18" max="18" width="9.19921875" customWidth="1"/>
    <col min="19" max="26" width="8" customWidth="1"/>
  </cols>
  <sheetData>
    <row r="1" spans="1:26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31">
        <v>2.1919</v>
      </c>
      <c r="P1" s="50" t="s">
        <v>58</v>
      </c>
      <c r="Q1" s="49"/>
      <c r="R1" s="40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O2" s="9"/>
      <c r="P2" s="39" t="s">
        <v>64</v>
      </c>
      <c r="Q2" s="40"/>
      <c r="R2" s="12">
        <f>(COUNTA(A3:A24))</f>
        <v>22</v>
      </c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3">
      <c r="A3" s="13" t="s">
        <v>549</v>
      </c>
      <c r="B3" s="13" t="s">
        <v>550</v>
      </c>
      <c r="C3" s="14">
        <v>309016</v>
      </c>
      <c r="D3" s="14">
        <v>7821708169</v>
      </c>
      <c r="E3" s="15">
        <v>16689.603887825</v>
      </c>
      <c r="F3" s="14">
        <v>13049</v>
      </c>
      <c r="G3" s="14">
        <v>28083</v>
      </c>
      <c r="H3" s="14">
        <v>5157354635</v>
      </c>
      <c r="I3" s="15">
        <v>0.95082109822761995</v>
      </c>
      <c r="J3" s="15">
        <v>0.44375005385036997</v>
      </c>
      <c r="K3" s="15">
        <v>15868.827497605</v>
      </c>
      <c r="L3" s="14">
        <v>12430</v>
      </c>
      <c r="M3" s="14">
        <v>26625</v>
      </c>
      <c r="N3" s="14">
        <v>4903721598</v>
      </c>
      <c r="O3" s="9"/>
      <c r="P3" s="39" t="s">
        <v>66</v>
      </c>
      <c r="Q3" s="40"/>
      <c r="R3" s="16" t="s">
        <v>45</v>
      </c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3">
      <c r="A4" s="13" t="s">
        <v>549</v>
      </c>
      <c r="B4" s="13" t="s">
        <v>551</v>
      </c>
      <c r="C4" s="14">
        <v>610281</v>
      </c>
      <c r="D4" s="14">
        <v>19874930965</v>
      </c>
      <c r="E4" s="15">
        <v>15296.438763455</v>
      </c>
      <c r="F4" s="14">
        <v>11460</v>
      </c>
      <c r="G4" s="14">
        <v>26289</v>
      </c>
      <c r="H4" s="14">
        <v>9335125945</v>
      </c>
      <c r="I4" s="15">
        <v>0.95725567781828003</v>
      </c>
      <c r="J4" s="15">
        <v>0.71218132890194996</v>
      </c>
      <c r="K4" s="15">
        <v>14642.602856717</v>
      </c>
      <c r="L4" s="14">
        <v>11030</v>
      </c>
      <c r="M4" s="14">
        <v>25059</v>
      </c>
      <c r="N4" s="14">
        <v>8936102314</v>
      </c>
      <c r="O4" s="9"/>
      <c r="P4" s="41" t="s">
        <v>68</v>
      </c>
      <c r="Q4" s="17" t="s">
        <v>69</v>
      </c>
      <c r="R4" s="16">
        <f>AVERAGE(E3:E24)</f>
        <v>16073.550642362768</v>
      </c>
      <c r="S4" s="9"/>
      <c r="T4" s="9"/>
      <c r="U4" s="9"/>
      <c r="V4" s="9"/>
      <c r="W4" s="9"/>
      <c r="X4" s="9"/>
      <c r="Y4" s="9"/>
      <c r="Z4" s="9"/>
    </row>
    <row r="5" spans="1:26" ht="14.25" customHeight="1" x14ac:dyDescent="0.3">
      <c r="A5" s="13" t="s">
        <v>549</v>
      </c>
      <c r="B5" s="13" t="s">
        <v>552</v>
      </c>
      <c r="C5" s="14">
        <v>632083</v>
      </c>
      <c r="D5" s="14">
        <v>18658678348</v>
      </c>
      <c r="E5" s="15">
        <v>13729.880904881</v>
      </c>
      <c r="F5" s="14">
        <v>10178</v>
      </c>
      <c r="G5" s="14">
        <v>23482</v>
      </c>
      <c r="H5" s="14">
        <v>8678424312</v>
      </c>
      <c r="I5" s="15">
        <v>0.96599949813562003</v>
      </c>
      <c r="J5" s="15">
        <v>0.71857173064374003</v>
      </c>
      <c r="K5" s="15">
        <v>13263.058063577</v>
      </c>
      <c r="L5" s="14">
        <v>9907</v>
      </c>
      <c r="M5" s="14">
        <v>22569</v>
      </c>
      <c r="N5" s="14">
        <v>8383353530</v>
      </c>
      <c r="O5" s="9"/>
      <c r="P5" s="42"/>
      <c r="Q5" s="17" t="s">
        <v>71</v>
      </c>
      <c r="R5" s="16">
        <f>AVERAGE(G3:G24)</f>
        <v>26569.772727272728</v>
      </c>
      <c r="S5" s="9"/>
      <c r="T5" s="9"/>
      <c r="U5" s="9"/>
      <c r="V5" s="9"/>
      <c r="W5" s="9"/>
      <c r="X5" s="9"/>
      <c r="Y5" s="9"/>
      <c r="Z5" s="9"/>
    </row>
    <row r="6" spans="1:26" ht="14.25" customHeight="1" x14ac:dyDescent="0.3">
      <c r="A6" s="13" t="s">
        <v>549</v>
      </c>
      <c r="B6" s="13" t="s">
        <v>553</v>
      </c>
      <c r="C6" s="14">
        <v>497724</v>
      </c>
      <c r="D6" s="14">
        <v>14130876033</v>
      </c>
      <c r="E6" s="15">
        <v>16528.863026497002</v>
      </c>
      <c r="F6" s="14">
        <v>12890</v>
      </c>
      <c r="G6" s="14">
        <v>27447</v>
      </c>
      <c r="H6" s="14">
        <v>8226811821</v>
      </c>
      <c r="I6" s="15">
        <v>0.95549567366237997</v>
      </c>
      <c r="J6" s="15">
        <v>0.61275608756191002</v>
      </c>
      <c r="K6" s="15">
        <v>15793.257112376001</v>
      </c>
      <c r="L6" s="14">
        <v>12412</v>
      </c>
      <c r="M6" s="14">
        <v>26069</v>
      </c>
      <c r="N6" s="14">
        <v>7860683103</v>
      </c>
      <c r="O6" s="9"/>
      <c r="P6" s="42"/>
      <c r="Q6" s="17" t="s">
        <v>73</v>
      </c>
      <c r="R6" s="16">
        <f>(SUM(H3:H24)/1000000000)</f>
        <v>174.16249639099999</v>
      </c>
      <c r="S6" s="9"/>
      <c r="T6" s="9"/>
      <c r="U6" s="9"/>
      <c r="V6" s="9"/>
      <c r="W6" s="9"/>
      <c r="X6" s="9"/>
      <c r="Y6" s="9"/>
      <c r="Z6" s="9"/>
    </row>
    <row r="7" spans="1:26" ht="14.25" customHeight="1" x14ac:dyDescent="0.3">
      <c r="A7" s="13" t="s">
        <v>549</v>
      </c>
      <c r="B7" s="13" t="s">
        <v>554</v>
      </c>
      <c r="C7" s="14">
        <v>515944</v>
      </c>
      <c r="D7" s="14">
        <v>14001286345</v>
      </c>
      <c r="E7" s="15">
        <v>16275.337699440001</v>
      </c>
      <c r="F7" s="14">
        <v>12899</v>
      </c>
      <c r="G7" s="14">
        <v>26613</v>
      </c>
      <c r="H7" s="14">
        <v>8397162834</v>
      </c>
      <c r="I7" s="15">
        <v>0.96284028484757</v>
      </c>
      <c r="J7" s="15">
        <v>0.62520630412074996</v>
      </c>
      <c r="K7" s="15">
        <v>15670.550786518999</v>
      </c>
      <c r="L7" s="14">
        <v>12503</v>
      </c>
      <c r="M7" s="14">
        <v>25450</v>
      </c>
      <c r="N7" s="14">
        <v>8085126655</v>
      </c>
      <c r="O7" s="9"/>
      <c r="P7" s="42"/>
      <c r="Q7" s="17" t="s">
        <v>75</v>
      </c>
      <c r="R7" s="16">
        <f>(AVERAGE(H3:H24)/1000000000)</f>
        <v>7.9164771086818178</v>
      </c>
      <c r="S7" s="9"/>
      <c r="T7" s="9"/>
      <c r="U7" s="9"/>
      <c r="V7" s="9"/>
      <c r="W7" s="9"/>
      <c r="X7" s="9"/>
      <c r="Y7" s="9"/>
      <c r="Z7" s="9"/>
    </row>
    <row r="8" spans="1:26" ht="14.25" customHeight="1" x14ac:dyDescent="0.3">
      <c r="A8" s="13" t="s">
        <v>549</v>
      </c>
      <c r="B8" s="13" t="s">
        <v>555</v>
      </c>
      <c r="C8" s="14">
        <v>438603</v>
      </c>
      <c r="D8" s="14">
        <v>12063327973</v>
      </c>
      <c r="E8" s="15">
        <v>17385.027519192001</v>
      </c>
      <c r="F8" s="14">
        <v>13814</v>
      </c>
      <c r="G8" s="14">
        <v>28471</v>
      </c>
      <c r="H8" s="14">
        <v>7625125225</v>
      </c>
      <c r="I8" s="15">
        <v>0.94639191843567005</v>
      </c>
      <c r="J8" s="15">
        <v>0.56891607053681004</v>
      </c>
      <c r="K8" s="15">
        <v>16453.049545944999</v>
      </c>
      <c r="L8" s="14">
        <v>13163</v>
      </c>
      <c r="M8" s="14">
        <v>26890</v>
      </c>
      <c r="N8" s="14">
        <v>7216356890</v>
      </c>
      <c r="O8" s="9"/>
      <c r="P8" s="43"/>
      <c r="Q8" s="17" t="s">
        <v>77</v>
      </c>
      <c r="R8" s="16">
        <f>(SUM(H3:H24)/(O1*1000000000))</f>
        <v>79.457318486701041</v>
      </c>
      <c r="S8" s="9"/>
      <c r="T8" s="9"/>
      <c r="U8" s="9"/>
      <c r="V8" s="9"/>
      <c r="W8" s="9"/>
      <c r="X8" s="9"/>
      <c r="Y8" s="9"/>
      <c r="Z8" s="9"/>
    </row>
    <row r="9" spans="1:26" ht="14.25" customHeight="1" x14ac:dyDescent="0.3">
      <c r="A9" s="13" t="s">
        <v>549</v>
      </c>
      <c r="B9" s="13" t="s">
        <v>556</v>
      </c>
      <c r="C9" s="14">
        <v>542960</v>
      </c>
      <c r="D9" s="14">
        <v>16336211153</v>
      </c>
      <c r="E9" s="15">
        <v>16253.032199425001</v>
      </c>
      <c r="F9" s="14">
        <v>12610</v>
      </c>
      <c r="G9" s="14">
        <v>27313</v>
      </c>
      <c r="H9" s="14">
        <v>8824746363</v>
      </c>
      <c r="I9" s="15">
        <v>0.95222349463009004</v>
      </c>
      <c r="J9" s="15">
        <v>0.66436629713922002</v>
      </c>
      <c r="K9" s="15">
        <v>15476.519119271999</v>
      </c>
      <c r="L9" s="14">
        <v>12094</v>
      </c>
      <c r="M9" s="14">
        <v>25858</v>
      </c>
      <c r="N9" s="14">
        <v>8403130821</v>
      </c>
      <c r="O9" s="9"/>
      <c r="P9" s="41" t="s">
        <v>79</v>
      </c>
      <c r="Q9" s="17" t="s">
        <v>69</v>
      </c>
      <c r="R9" s="16">
        <f>AVERAGE(K3:K24)</f>
        <v>15387.957061676454</v>
      </c>
      <c r="S9" s="9"/>
      <c r="T9" s="9"/>
      <c r="U9" s="9"/>
      <c r="V9" s="9"/>
      <c r="W9" s="9"/>
      <c r="X9" s="9"/>
      <c r="Y9" s="9"/>
      <c r="Z9" s="9"/>
    </row>
    <row r="10" spans="1:26" ht="14.25" customHeight="1" x14ac:dyDescent="0.3">
      <c r="A10" s="13" t="s">
        <v>549</v>
      </c>
      <c r="B10" s="13" t="s">
        <v>557</v>
      </c>
      <c r="C10" s="14">
        <v>510341</v>
      </c>
      <c r="D10" s="14">
        <v>13852409004</v>
      </c>
      <c r="E10" s="15">
        <v>15512.895330769001</v>
      </c>
      <c r="F10" s="14">
        <v>12016</v>
      </c>
      <c r="G10" s="14">
        <v>25837</v>
      </c>
      <c r="H10" s="14">
        <v>7916866516</v>
      </c>
      <c r="I10" s="15">
        <v>0.95278030035689998</v>
      </c>
      <c r="J10" s="15">
        <v>0.64882323625286997</v>
      </c>
      <c r="K10" s="15">
        <v>14780.381072655</v>
      </c>
      <c r="L10" s="14">
        <v>11501</v>
      </c>
      <c r="M10" s="14">
        <v>24597</v>
      </c>
      <c r="N10" s="14">
        <v>7543034457</v>
      </c>
      <c r="O10" s="9"/>
      <c r="P10" s="42"/>
      <c r="Q10" s="17" t="s">
        <v>71</v>
      </c>
      <c r="R10" s="16">
        <f>AVERAGE(M3:M24)</f>
        <v>25324.363636363636</v>
      </c>
      <c r="S10" s="9"/>
      <c r="T10" s="9"/>
      <c r="U10" s="9"/>
      <c r="V10" s="9"/>
      <c r="W10" s="9"/>
      <c r="X10" s="9"/>
      <c r="Y10" s="9"/>
      <c r="Z10" s="9"/>
    </row>
    <row r="11" spans="1:26" ht="14.25" customHeight="1" x14ac:dyDescent="0.3">
      <c r="A11" s="13" t="s">
        <v>549</v>
      </c>
      <c r="B11" s="13" t="s">
        <v>558</v>
      </c>
      <c r="C11" s="14">
        <v>530282</v>
      </c>
      <c r="D11" s="14">
        <v>14615103153</v>
      </c>
      <c r="E11" s="15">
        <v>15511.21375042</v>
      </c>
      <c r="F11" s="14">
        <v>12098</v>
      </c>
      <c r="G11" s="14">
        <v>25633</v>
      </c>
      <c r="H11" s="14">
        <v>8225317450</v>
      </c>
      <c r="I11" s="15">
        <v>0.95693161325950005</v>
      </c>
      <c r="J11" s="15">
        <v>0.65685215555897003</v>
      </c>
      <c r="K11" s="15">
        <v>14843.170797802</v>
      </c>
      <c r="L11" s="14">
        <v>11655</v>
      </c>
      <c r="M11" s="14">
        <v>24480</v>
      </c>
      <c r="N11" s="14">
        <v>7871066297</v>
      </c>
      <c r="O11" s="9"/>
      <c r="P11" s="42"/>
      <c r="Q11" s="17" t="s">
        <v>73</v>
      </c>
      <c r="R11" s="16">
        <f>(SUM(N3:N24)/1000000000)</f>
        <v>166.81258603200001</v>
      </c>
      <c r="S11" s="9"/>
      <c r="T11" s="9"/>
      <c r="U11" s="9"/>
      <c r="V11" s="9"/>
      <c r="W11" s="9"/>
      <c r="X11" s="9"/>
      <c r="Y11" s="9"/>
      <c r="Z11" s="9"/>
    </row>
    <row r="12" spans="1:26" ht="14.25" customHeight="1" x14ac:dyDescent="0.3">
      <c r="A12" s="13" t="s">
        <v>549</v>
      </c>
      <c r="B12" s="13" t="s">
        <v>559</v>
      </c>
      <c r="C12" s="14">
        <v>607630</v>
      </c>
      <c r="D12" s="14">
        <v>19134466123</v>
      </c>
      <c r="E12" s="15">
        <v>15783.831013939</v>
      </c>
      <c r="F12" s="14">
        <v>11995</v>
      </c>
      <c r="G12" s="14">
        <v>26437</v>
      </c>
      <c r="H12" s="14">
        <v>9590729239</v>
      </c>
      <c r="I12" s="15">
        <v>0.95275949057579001</v>
      </c>
      <c r="J12" s="15">
        <v>0.71362970131444003</v>
      </c>
      <c r="K12" s="15">
        <v>15038.194796174999</v>
      </c>
      <c r="L12" s="14">
        <v>11531</v>
      </c>
      <c r="M12" s="14">
        <v>25063</v>
      </c>
      <c r="N12" s="14">
        <v>9137658304</v>
      </c>
      <c r="O12" s="9"/>
      <c r="P12" s="42"/>
      <c r="Q12" s="17" t="s">
        <v>75</v>
      </c>
      <c r="R12" s="16">
        <f>(AVERAGE(N3:N24)/1000000000)</f>
        <v>7.5823902741818179</v>
      </c>
      <c r="S12" s="9"/>
      <c r="T12" s="9"/>
      <c r="U12" s="9"/>
      <c r="V12" s="9"/>
      <c r="W12" s="9"/>
      <c r="X12" s="9"/>
      <c r="Y12" s="9"/>
      <c r="Z12" s="9"/>
    </row>
    <row r="13" spans="1:26" ht="14.25" customHeight="1" x14ac:dyDescent="0.3">
      <c r="A13" s="13" t="s">
        <v>549</v>
      </c>
      <c r="B13" s="13" t="s">
        <v>560</v>
      </c>
      <c r="C13" s="14">
        <v>548697</v>
      </c>
      <c r="D13" s="14">
        <v>15166186267</v>
      </c>
      <c r="E13" s="15">
        <v>15051.119822051</v>
      </c>
      <c r="F13" s="14">
        <v>11485</v>
      </c>
      <c r="G13" s="14">
        <v>25080</v>
      </c>
      <c r="H13" s="14">
        <v>8258504293</v>
      </c>
      <c r="I13" s="15">
        <v>0.95845361062645995</v>
      </c>
      <c r="J13" s="15">
        <v>0.66004929646082999</v>
      </c>
      <c r="K13" s="15">
        <v>14425.800137417</v>
      </c>
      <c r="L13" s="14">
        <v>11077</v>
      </c>
      <c r="M13" s="14">
        <v>23965</v>
      </c>
      <c r="N13" s="14">
        <v>7915393258</v>
      </c>
      <c r="O13" s="9"/>
      <c r="P13" s="43"/>
      <c r="Q13" s="17" t="s">
        <v>77</v>
      </c>
      <c r="R13" s="16">
        <f>(SUM(N3:N24)/(O1*1000000000))</f>
        <v>76.104104216433228</v>
      </c>
      <c r="S13" s="9"/>
      <c r="T13" s="9"/>
      <c r="U13" s="9"/>
      <c r="V13" s="9"/>
      <c r="W13" s="9"/>
      <c r="X13" s="9"/>
      <c r="Y13" s="9"/>
      <c r="Z13" s="9"/>
    </row>
    <row r="14" spans="1:26" ht="14.25" customHeight="1" x14ac:dyDescent="0.3">
      <c r="A14" s="13" t="s">
        <v>549</v>
      </c>
      <c r="B14" s="13" t="s">
        <v>561</v>
      </c>
      <c r="C14" s="14">
        <v>619036</v>
      </c>
      <c r="D14" s="14">
        <v>19838409496</v>
      </c>
      <c r="E14" s="15">
        <v>15766.156482013999</v>
      </c>
      <c r="F14" s="14">
        <v>12120</v>
      </c>
      <c r="G14" s="14">
        <v>26382</v>
      </c>
      <c r="H14" s="14">
        <v>9759818444</v>
      </c>
      <c r="I14" s="15">
        <v>0.95815082899917003</v>
      </c>
      <c r="J14" s="15">
        <v>0.75810506798667998</v>
      </c>
      <c r="K14" s="15">
        <v>15106.355903371999</v>
      </c>
      <c r="L14" s="14">
        <v>11697</v>
      </c>
      <c r="M14" s="14">
        <v>25166</v>
      </c>
      <c r="N14" s="14">
        <v>9351378133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3">
      <c r="A15" s="13" t="s">
        <v>549</v>
      </c>
      <c r="B15" s="13" t="s">
        <v>562</v>
      </c>
      <c r="C15" s="14">
        <v>574924</v>
      </c>
      <c r="D15" s="14">
        <v>16245085672</v>
      </c>
      <c r="E15" s="15">
        <v>15515.284312361</v>
      </c>
      <c r="F15" s="14">
        <v>12009</v>
      </c>
      <c r="G15" s="14">
        <v>25760</v>
      </c>
      <c r="H15" s="14">
        <v>8920109318</v>
      </c>
      <c r="I15" s="15">
        <v>0.96093849183026003</v>
      </c>
      <c r="J15" s="15">
        <v>0.71455168693775994</v>
      </c>
      <c r="K15" s="15">
        <v>14909.233907438</v>
      </c>
      <c r="L15" s="14">
        <v>11630</v>
      </c>
      <c r="M15" s="14">
        <v>24629</v>
      </c>
      <c r="N15" s="14">
        <v>8571676395</v>
      </c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3">
      <c r="A16" s="13" t="s">
        <v>549</v>
      </c>
      <c r="B16" s="13" t="s">
        <v>563</v>
      </c>
      <c r="C16" s="14">
        <v>591259</v>
      </c>
      <c r="D16" s="14">
        <v>18568111233</v>
      </c>
      <c r="E16" s="15">
        <v>15894.022186554999</v>
      </c>
      <c r="F16" s="14">
        <v>12269</v>
      </c>
      <c r="G16" s="14">
        <v>26523</v>
      </c>
      <c r="H16" s="14">
        <v>9397483664</v>
      </c>
      <c r="I16" s="15">
        <v>0.95878211691031001</v>
      </c>
      <c r="J16" s="15">
        <v>0.71418010955627997</v>
      </c>
      <c r="K16" s="15">
        <v>15238.904238244</v>
      </c>
      <c r="L16" s="14">
        <v>11853</v>
      </c>
      <c r="M16" s="14">
        <v>25293</v>
      </c>
      <c r="N16" s="14">
        <v>9010139281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3">
      <c r="A17" s="13" t="s">
        <v>549</v>
      </c>
      <c r="B17" s="13" t="s">
        <v>564</v>
      </c>
      <c r="C17" s="14">
        <v>502623</v>
      </c>
      <c r="D17" s="14">
        <v>13390144625</v>
      </c>
      <c r="E17" s="15">
        <v>15885.220612666</v>
      </c>
      <c r="F17" s="14">
        <v>12389</v>
      </c>
      <c r="G17" s="14">
        <v>26254</v>
      </c>
      <c r="H17" s="14">
        <v>7984277240</v>
      </c>
      <c r="I17" s="15">
        <v>0.95994953051003995</v>
      </c>
      <c r="J17" s="15">
        <v>0.66702188225333003</v>
      </c>
      <c r="K17" s="15">
        <v>15249.010069177</v>
      </c>
      <c r="L17" s="14">
        <v>11966</v>
      </c>
      <c r="M17" s="14">
        <v>25099</v>
      </c>
      <c r="N17" s="14">
        <v>7664503188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3">
      <c r="A18" s="13" t="s">
        <v>549</v>
      </c>
      <c r="B18" s="13" t="s">
        <v>565</v>
      </c>
      <c r="C18" s="14">
        <v>585932</v>
      </c>
      <c r="D18" s="14">
        <v>15810151822</v>
      </c>
      <c r="E18" s="15">
        <v>14091.393006356</v>
      </c>
      <c r="F18" s="14">
        <v>10624</v>
      </c>
      <c r="G18" s="14">
        <v>23795</v>
      </c>
      <c r="H18" s="14">
        <v>8256598087</v>
      </c>
      <c r="I18" s="15">
        <v>0.96620581405804995</v>
      </c>
      <c r="J18" s="15">
        <v>0.69249115375796999</v>
      </c>
      <c r="K18" s="15">
        <v>13615.185850918</v>
      </c>
      <c r="L18" s="14">
        <v>10349</v>
      </c>
      <c r="M18" s="14">
        <v>22866</v>
      </c>
      <c r="N18" s="14">
        <v>7977573076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3">
      <c r="A19" s="13" t="s">
        <v>549</v>
      </c>
      <c r="B19" s="13" t="s">
        <v>566</v>
      </c>
      <c r="C19" s="14">
        <v>631865</v>
      </c>
      <c r="D19" s="14">
        <v>17670454668</v>
      </c>
      <c r="E19" s="15">
        <v>13763.449556472</v>
      </c>
      <c r="F19" s="14">
        <v>10308</v>
      </c>
      <c r="G19" s="14">
        <v>23396</v>
      </c>
      <c r="H19" s="14">
        <v>8696642054</v>
      </c>
      <c r="I19" s="15">
        <v>0.96654120795207998</v>
      </c>
      <c r="J19" s="15">
        <v>0.72207696333761995</v>
      </c>
      <c r="K19" s="15">
        <v>13302.9411599</v>
      </c>
      <c r="L19" s="14">
        <v>10031</v>
      </c>
      <c r="M19" s="14">
        <v>22505</v>
      </c>
      <c r="N19" s="14">
        <v>8405662916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3">
      <c r="A20" s="13" t="s">
        <v>549</v>
      </c>
      <c r="B20" s="13" t="s">
        <v>567</v>
      </c>
      <c r="C20" s="14">
        <v>360804</v>
      </c>
      <c r="D20" s="14">
        <v>9409409615</v>
      </c>
      <c r="E20" s="15">
        <v>17833.750692897</v>
      </c>
      <c r="F20" s="14">
        <v>14652</v>
      </c>
      <c r="G20" s="14">
        <v>28340</v>
      </c>
      <c r="H20" s="14">
        <v>6434488585</v>
      </c>
      <c r="I20" s="15">
        <v>0.95943325307802996</v>
      </c>
      <c r="J20" s="15">
        <v>0.54329278759716004</v>
      </c>
      <c r="K20" s="15">
        <v>17110.293441868998</v>
      </c>
      <c r="L20" s="14">
        <v>14156</v>
      </c>
      <c r="M20" s="14">
        <v>27021</v>
      </c>
      <c r="N20" s="14">
        <v>6173462315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3">
      <c r="A21" s="13" t="s">
        <v>549</v>
      </c>
      <c r="B21" s="13" t="s">
        <v>568</v>
      </c>
      <c r="C21" s="14">
        <v>321143</v>
      </c>
      <c r="D21" s="14">
        <v>8213946866</v>
      </c>
      <c r="E21" s="15">
        <v>17955.473505572001</v>
      </c>
      <c r="F21" s="14">
        <v>14658</v>
      </c>
      <c r="G21" s="14">
        <v>28916</v>
      </c>
      <c r="H21" s="14">
        <v>5766274628</v>
      </c>
      <c r="I21" s="15">
        <v>0.95226696511063003</v>
      </c>
      <c r="J21" s="15">
        <v>0.48686578342149001</v>
      </c>
      <c r="K21" s="15">
        <v>17098.404262275999</v>
      </c>
      <c r="L21" s="14">
        <v>14041</v>
      </c>
      <c r="M21" s="14">
        <v>27425</v>
      </c>
      <c r="N21" s="14">
        <v>5491032840</v>
      </c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3">
      <c r="A22" s="13" t="s">
        <v>549</v>
      </c>
      <c r="B22" s="13" t="s">
        <v>569</v>
      </c>
      <c r="C22" s="14">
        <v>380825</v>
      </c>
      <c r="D22" s="14">
        <v>9866353665</v>
      </c>
      <c r="E22" s="15">
        <v>17259.647126633001</v>
      </c>
      <c r="F22" s="14">
        <v>13986</v>
      </c>
      <c r="G22" s="14">
        <v>27818</v>
      </c>
      <c r="H22" s="14">
        <v>6572905117</v>
      </c>
      <c r="I22" s="15">
        <v>0.95598030020976998</v>
      </c>
      <c r="J22" s="15">
        <v>0.49959594157420001</v>
      </c>
      <c r="K22" s="15">
        <v>16499.882641633001</v>
      </c>
      <c r="L22" s="14">
        <v>13453</v>
      </c>
      <c r="M22" s="14">
        <v>26499</v>
      </c>
      <c r="N22" s="14">
        <v>6283567807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3">
      <c r="A23" s="13" t="s">
        <v>549</v>
      </c>
      <c r="B23" s="13" t="s">
        <v>570</v>
      </c>
      <c r="C23" s="14">
        <v>272177</v>
      </c>
      <c r="D23" s="14">
        <v>6420816186</v>
      </c>
      <c r="E23" s="15">
        <v>17609.425296773999</v>
      </c>
      <c r="F23" s="14">
        <v>14592</v>
      </c>
      <c r="G23" s="14">
        <v>27747</v>
      </c>
      <c r="H23" s="14">
        <v>4792880549</v>
      </c>
      <c r="I23" s="15">
        <v>0.95965068291961997</v>
      </c>
      <c r="J23" s="15">
        <v>0.42507266045818998</v>
      </c>
      <c r="K23" s="15">
        <v>16898.897011870999</v>
      </c>
      <c r="L23" s="14">
        <v>14097</v>
      </c>
      <c r="M23" s="14">
        <v>26509</v>
      </c>
      <c r="N23" s="14">
        <v>4599491092</v>
      </c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3">
      <c r="A24" s="13" t="s">
        <v>549</v>
      </c>
      <c r="B24" s="13" t="s">
        <v>571</v>
      </c>
      <c r="C24" s="14">
        <v>407435</v>
      </c>
      <c r="D24" s="14">
        <v>10962803405</v>
      </c>
      <c r="E24" s="15">
        <v>18027.047435787001</v>
      </c>
      <c r="F24" s="14">
        <v>14634</v>
      </c>
      <c r="G24" s="14">
        <v>28919</v>
      </c>
      <c r="H24" s="14">
        <v>7344850072</v>
      </c>
      <c r="I24" s="15">
        <v>0.95692515069761996</v>
      </c>
      <c r="J24" s="15">
        <v>0.51465452014545998</v>
      </c>
      <c r="K24" s="15">
        <v>17250.535084124</v>
      </c>
      <c r="L24" s="14">
        <v>14099</v>
      </c>
      <c r="M24" s="14">
        <v>27499</v>
      </c>
      <c r="N24" s="14">
        <v>7028471762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11">
    <mergeCell ref="P2:Q2"/>
    <mergeCell ref="P3:Q3"/>
    <mergeCell ref="P4:P8"/>
    <mergeCell ref="P9:P13"/>
    <mergeCell ref="B1:B2"/>
    <mergeCell ref="C1:D1"/>
    <mergeCell ref="E1:H1"/>
    <mergeCell ref="I1:I2"/>
    <mergeCell ref="J1:J2"/>
    <mergeCell ref="K1:N1"/>
    <mergeCell ref="P1:R1"/>
  </mergeCells>
  <hyperlinks>
    <hyperlink ref="A1" location="INDEX!A1" display="INDEX" xr:uid="{00000000-0004-0000-1800-000000000000}"/>
  </hyperlinks>
  <pageMargins left="0.7" right="0.7" top="0.75" bottom="0.75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A1:Z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8" customWidth="1"/>
    <col min="16" max="16" width="8.69921875" customWidth="1"/>
    <col min="17" max="17" width="15.59765625" customWidth="1"/>
    <col min="18" max="18" width="9.19921875" customWidth="1"/>
    <col min="19" max="26" width="8" customWidth="1"/>
  </cols>
  <sheetData>
    <row r="1" spans="1:26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31">
        <v>2.3460000000000001</v>
      </c>
      <c r="P1" s="50" t="s">
        <v>58</v>
      </c>
      <c r="Q1" s="49"/>
      <c r="R1" s="40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O2" s="9"/>
      <c r="P2" s="39" t="s">
        <v>64</v>
      </c>
      <c r="Q2" s="40"/>
      <c r="R2" s="12">
        <f>(COUNTA(A3:A24))</f>
        <v>20</v>
      </c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3">
      <c r="A3" s="13" t="s">
        <v>1</v>
      </c>
      <c r="B3" s="13" t="s">
        <v>572</v>
      </c>
      <c r="C3" s="14">
        <v>251649</v>
      </c>
      <c r="D3" s="14">
        <v>5953538545</v>
      </c>
      <c r="E3" s="15">
        <v>18260.377247674001</v>
      </c>
      <c r="F3" s="14">
        <v>13919</v>
      </c>
      <c r="G3" s="14">
        <v>31526</v>
      </c>
      <c r="H3" s="14">
        <v>4595205674</v>
      </c>
      <c r="I3" s="15">
        <v>0.95829377277183003</v>
      </c>
      <c r="J3" s="15">
        <v>0.32675280561864001</v>
      </c>
      <c r="K3" s="15">
        <v>17498.805804911</v>
      </c>
      <c r="L3" s="14">
        <v>13432</v>
      </c>
      <c r="M3" s="14">
        <v>29925</v>
      </c>
      <c r="N3" s="14">
        <v>4403556982</v>
      </c>
      <c r="O3" s="9"/>
      <c r="P3" s="39" t="s">
        <v>66</v>
      </c>
      <c r="Q3" s="40"/>
      <c r="R3" s="16" t="s">
        <v>45</v>
      </c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3">
      <c r="A4" s="13" t="s">
        <v>1</v>
      </c>
      <c r="B4" s="13" t="s">
        <v>573</v>
      </c>
      <c r="C4" s="14">
        <v>348047</v>
      </c>
      <c r="D4" s="14">
        <v>8008501312</v>
      </c>
      <c r="E4" s="15">
        <v>16139.200501656</v>
      </c>
      <c r="F4" s="14">
        <v>12062</v>
      </c>
      <c r="G4" s="14">
        <v>27879</v>
      </c>
      <c r="H4" s="14">
        <v>5617200317</v>
      </c>
      <c r="I4" s="15">
        <v>0.96517614434934995</v>
      </c>
      <c r="J4" s="15">
        <v>0.46830362428821998</v>
      </c>
      <c r="K4" s="15">
        <v>15577.171313070001</v>
      </c>
      <c r="L4" s="14">
        <v>11724</v>
      </c>
      <c r="M4" s="14">
        <v>26691</v>
      </c>
      <c r="N4" s="14">
        <v>5421587744</v>
      </c>
      <c r="O4" s="9"/>
      <c r="P4" s="41" t="s">
        <v>68</v>
      </c>
      <c r="Q4" s="17" t="s">
        <v>69</v>
      </c>
      <c r="R4" s="16">
        <f>AVERAGE(E3:E24)</f>
        <v>16662.556205035748</v>
      </c>
      <c r="S4" s="9"/>
      <c r="T4" s="9"/>
      <c r="U4" s="9"/>
      <c r="V4" s="9"/>
      <c r="W4" s="9"/>
      <c r="X4" s="9"/>
      <c r="Y4" s="9"/>
      <c r="Z4" s="9"/>
    </row>
    <row r="5" spans="1:26" ht="14.25" customHeight="1" x14ac:dyDescent="0.3">
      <c r="A5" s="13" t="s">
        <v>1</v>
      </c>
      <c r="B5" s="13" t="s">
        <v>574</v>
      </c>
      <c r="C5" s="14">
        <v>443726</v>
      </c>
      <c r="D5" s="14">
        <v>11378318514</v>
      </c>
      <c r="E5" s="15">
        <v>17154.777977851001</v>
      </c>
      <c r="F5" s="14">
        <v>12317</v>
      </c>
      <c r="G5" s="14">
        <v>30087</v>
      </c>
      <c r="H5" s="14">
        <v>7612021013</v>
      </c>
      <c r="I5" s="15">
        <v>0.92349170318823004</v>
      </c>
      <c r="J5" s="15">
        <v>0.54096499965254996</v>
      </c>
      <c r="K5" s="15">
        <v>15842.295132581999</v>
      </c>
      <c r="L5" s="14">
        <v>11388</v>
      </c>
      <c r="M5" s="14">
        <v>28055</v>
      </c>
      <c r="N5" s="14">
        <v>7029638250</v>
      </c>
      <c r="O5" s="9"/>
      <c r="P5" s="42"/>
      <c r="Q5" s="17" t="s">
        <v>71</v>
      </c>
      <c r="R5" s="16">
        <f>AVERAGE(G3:G24)</f>
        <v>28789.55</v>
      </c>
      <c r="S5" s="9"/>
      <c r="T5" s="9"/>
      <c r="U5" s="9"/>
      <c r="V5" s="9"/>
      <c r="W5" s="9"/>
      <c r="X5" s="9"/>
      <c r="Y5" s="9"/>
      <c r="Z5" s="9"/>
    </row>
    <row r="6" spans="1:26" ht="14.25" customHeight="1" x14ac:dyDescent="0.3">
      <c r="A6" s="13" t="s">
        <v>1</v>
      </c>
      <c r="B6" s="13" t="s">
        <v>575</v>
      </c>
      <c r="C6" s="14">
        <v>401575</v>
      </c>
      <c r="D6" s="14">
        <v>9925805978</v>
      </c>
      <c r="E6" s="15">
        <v>15865.849223682</v>
      </c>
      <c r="F6" s="14">
        <v>11466</v>
      </c>
      <c r="G6" s="14">
        <v>28163</v>
      </c>
      <c r="H6" s="14">
        <v>6371328402</v>
      </c>
      <c r="I6" s="15">
        <v>0.95667835126606005</v>
      </c>
      <c r="J6" s="15">
        <v>0.47802051949876001</v>
      </c>
      <c r="K6" s="15">
        <v>15178.514476748</v>
      </c>
      <c r="L6" s="14">
        <v>10996</v>
      </c>
      <c r="M6" s="14">
        <v>26889</v>
      </c>
      <c r="N6" s="14">
        <v>6095311951</v>
      </c>
      <c r="O6" s="9"/>
      <c r="P6" s="42"/>
      <c r="Q6" s="17" t="s">
        <v>73</v>
      </c>
      <c r="R6" s="16">
        <f>(SUM(H3:H24)/1000000000)</f>
        <v>171.215680005</v>
      </c>
      <c r="S6" s="9"/>
      <c r="T6" s="9"/>
      <c r="U6" s="9"/>
      <c r="V6" s="9"/>
      <c r="W6" s="9"/>
      <c r="X6" s="9"/>
      <c r="Y6" s="9"/>
      <c r="Z6" s="9"/>
    </row>
    <row r="7" spans="1:26" ht="14.25" customHeight="1" x14ac:dyDescent="0.3">
      <c r="A7" s="13" t="s">
        <v>1</v>
      </c>
      <c r="B7" s="13" t="s">
        <v>576</v>
      </c>
      <c r="C7" s="14">
        <v>499719</v>
      </c>
      <c r="D7" s="14">
        <v>13690601816</v>
      </c>
      <c r="E7" s="15">
        <v>16418.232474650998</v>
      </c>
      <c r="F7" s="14">
        <v>12078</v>
      </c>
      <c r="G7" s="14">
        <v>28683</v>
      </c>
      <c r="H7" s="14">
        <v>8204502714</v>
      </c>
      <c r="I7" s="15">
        <v>0.96437832782951005</v>
      </c>
      <c r="J7" s="15">
        <v>0.62129299123111004</v>
      </c>
      <c r="K7" s="15">
        <v>15833.387579820001</v>
      </c>
      <c r="L7" s="14">
        <v>11739</v>
      </c>
      <c r="M7" s="14">
        <v>27421</v>
      </c>
      <c r="N7" s="14">
        <v>7912244608</v>
      </c>
      <c r="O7" s="9"/>
      <c r="P7" s="42"/>
      <c r="Q7" s="17" t="s">
        <v>75</v>
      </c>
      <c r="R7" s="16">
        <f>(AVERAGE(H3:H24)/1000000000)</f>
        <v>8.5607840002500009</v>
      </c>
      <c r="S7" s="9"/>
      <c r="T7" s="9"/>
      <c r="U7" s="9"/>
      <c r="V7" s="9"/>
      <c r="W7" s="9"/>
      <c r="X7" s="9"/>
      <c r="Y7" s="9"/>
      <c r="Z7" s="9"/>
    </row>
    <row r="8" spans="1:26" ht="14.25" customHeight="1" x14ac:dyDescent="0.3">
      <c r="A8" s="13" t="s">
        <v>1</v>
      </c>
      <c r="B8" s="13" t="s">
        <v>577</v>
      </c>
      <c r="C8" s="14">
        <v>500629</v>
      </c>
      <c r="D8" s="14">
        <v>13796454564</v>
      </c>
      <c r="E8" s="15">
        <v>15964.191011707</v>
      </c>
      <c r="F8" s="14">
        <v>11612</v>
      </c>
      <c r="G8" s="14">
        <v>28344</v>
      </c>
      <c r="H8" s="14">
        <v>7992136982</v>
      </c>
      <c r="I8" s="15">
        <v>0.96294991281219</v>
      </c>
      <c r="J8" s="15">
        <v>0.63250663297536003</v>
      </c>
      <c r="K8" s="15">
        <v>15372.716342841</v>
      </c>
      <c r="L8" s="14">
        <v>11260</v>
      </c>
      <c r="M8" s="14">
        <v>27058</v>
      </c>
      <c r="N8" s="14">
        <v>7696027610</v>
      </c>
      <c r="O8" s="9"/>
      <c r="P8" s="43"/>
      <c r="Q8" s="17" t="s">
        <v>77</v>
      </c>
      <c r="R8" s="16">
        <f>(SUM(H3:H24)/(O1*1000000000))</f>
        <v>72.981960786445015</v>
      </c>
      <c r="S8" s="9"/>
      <c r="T8" s="9"/>
      <c r="U8" s="9"/>
      <c r="V8" s="9"/>
      <c r="W8" s="9"/>
      <c r="X8" s="9"/>
      <c r="Y8" s="9"/>
      <c r="Z8" s="9"/>
    </row>
    <row r="9" spans="1:26" ht="14.25" customHeight="1" x14ac:dyDescent="0.3">
      <c r="A9" s="13" t="s">
        <v>1</v>
      </c>
      <c r="B9" s="13" t="s">
        <v>578</v>
      </c>
      <c r="C9" s="14">
        <v>588309</v>
      </c>
      <c r="D9" s="14">
        <v>18464639889</v>
      </c>
      <c r="E9" s="15">
        <v>15335.397819853</v>
      </c>
      <c r="F9" s="14">
        <v>10979</v>
      </c>
      <c r="G9" s="14">
        <v>27422</v>
      </c>
      <c r="H9" s="14">
        <v>9021952556</v>
      </c>
      <c r="I9" s="15">
        <v>0.96402390691091</v>
      </c>
      <c r="J9" s="15">
        <v>0.67923397711213995</v>
      </c>
      <c r="K9" s="15">
        <v>14783.690120327999</v>
      </c>
      <c r="L9" s="14">
        <v>10668</v>
      </c>
      <c r="M9" s="14">
        <v>26182</v>
      </c>
      <c r="N9" s="14">
        <v>8697377951</v>
      </c>
      <c r="O9" s="9"/>
      <c r="P9" s="41" t="s">
        <v>79</v>
      </c>
      <c r="Q9" s="17" t="s">
        <v>69</v>
      </c>
      <c r="R9" s="16">
        <f>AVERAGE(K3:K24)</f>
        <v>16180.250550238197</v>
      </c>
      <c r="S9" s="9"/>
      <c r="T9" s="9"/>
      <c r="U9" s="9"/>
      <c r="V9" s="9"/>
      <c r="W9" s="9"/>
      <c r="X9" s="9"/>
      <c r="Y9" s="9"/>
      <c r="Z9" s="9"/>
    </row>
    <row r="10" spans="1:26" ht="14.25" customHeight="1" x14ac:dyDescent="0.3">
      <c r="A10" s="13" t="s">
        <v>1</v>
      </c>
      <c r="B10" s="13" t="s">
        <v>579</v>
      </c>
      <c r="C10" s="14">
        <v>436667</v>
      </c>
      <c r="D10" s="14">
        <v>11836674508</v>
      </c>
      <c r="E10" s="15">
        <v>17003.569665214</v>
      </c>
      <c r="F10" s="14">
        <v>12631</v>
      </c>
      <c r="G10" s="14">
        <v>29992</v>
      </c>
      <c r="H10" s="14">
        <v>7424897755</v>
      </c>
      <c r="I10" s="15">
        <v>0.96162144201808997</v>
      </c>
      <c r="J10" s="15">
        <v>0.54749402563272997</v>
      </c>
      <c r="K10" s="15">
        <v>16350.997180918001</v>
      </c>
      <c r="L10" s="14">
        <v>12249</v>
      </c>
      <c r="M10" s="14">
        <v>28560</v>
      </c>
      <c r="N10" s="14">
        <v>7139940886</v>
      </c>
      <c r="O10" s="9"/>
      <c r="P10" s="42"/>
      <c r="Q10" s="17" t="s">
        <v>71</v>
      </c>
      <c r="R10" s="16">
        <f>AVERAGE(M3:M24)</f>
        <v>27810.9</v>
      </c>
      <c r="S10" s="9"/>
      <c r="T10" s="9"/>
      <c r="U10" s="9"/>
      <c r="V10" s="9"/>
      <c r="W10" s="9"/>
      <c r="X10" s="9"/>
      <c r="Y10" s="9"/>
      <c r="Z10" s="9"/>
    </row>
    <row r="11" spans="1:26" ht="14.25" customHeight="1" x14ac:dyDescent="0.3">
      <c r="A11" s="13" t="s">
        <v>1</v>
      </c>
      <c r="B11" s="13" t="s">
        <v>580</v>
      </c>
      <c r="C11" s="14">
        <v>396697</v>
      </c>
      <c r="D11" s="14">
        <v>10470089385</v>
      </c>
      <c r="E11" s="15">
        <v>16676.775372640001</v>
      </c>
      <c r="F11" s="14">
        <v>12182</v>
      </c>
      <c r="G11" s="14">
        <v>30172</v>
      </c>
      <c r="H11" s="14">
        <v>6615626760</v>
      </c>
      <c r="I11" s="15">
        <v>0.96151230484471994</v>
      </c>
      <c r="J11" s="15">
        <v>0.49336556961333</v>
      </c>
      <c r="K11" s="15">
        <v>16034.924725924</v>
      </c>
      <c r="L11" s="14">
        <v>11811</v>
      </c>
      <c r="M11" s="14">
        <v>28699</v>
      </c>
      <c r="N11" s="14">
        <v>6361006534</v>
      </c>
      <c r="O11" s="9"/>
      <c r="P11" s="42"/>
      <c r="Q11" s="17" t="s">
        <v>73</v>
      </c>
      <c r="R11" s="16">
        <f>(SUM(N3:N24)/1000000000)</f>
        <v>166.74367527300001</v>
      </c>
      <c r="S11" s="9"/>
      <c r="T11" s="9"/>
      <c r="U11" s="9"/>
      <c r="V11" s="9"/>
      <c r="W11" s="9"/>
      <c r="X11" s="9"/>
      <c r="Y11" s="9"/>
      <c r="Z11" s="9"/>
    </row>
    <row r="12" spans="1:26" ht="14.25" customHeight="1" x14ac:dyDescent="0.3">
      <c r="A12" s="13" t="s">
        <v>1</v>
      </c>
      <c r="B12" s="13" t="s">
        <v>581</v>
      </c>
      <c r="C12" s="14">
        <v>119265</v>
      </c>
      <c r="D12" s="14">
        <v>2486133665</v>
      </c>
      <c r="E12" s="15">
        <v>16353.175977864001</v>
      </c>
      <c r="F12" s="14">
        <v>12161</v>
      </c>
      <c r="G12" s="14">
        <v>28946</v>
      </c>
      <c r="H12" s="14">
        <v>1950361533</v>
      </c>
      <c r="I12" s="15">
        <v>0.96405317280219005</v>
      </c>
      <c r="J12" s="15">
        <v>0.15019872854034</v>
      </c>
      <c r="K12" s="15">
        <v>15765.331186853</v>
      </c>
      <c r="L12" s="14">
        <v>11848</v>
      </c>
      <c r="M12" s="14">
        <v>27533</v>
      </c>
      <c r="N12" s="14">
        <v>1880252224</v>
      </c>
      <c r="O12" s="9"/>
      <c r="P12" s="42"/>
      <c r="Q12" s="17" t="s">
        <v>75</v>
      </c>
      <c r="R12" s="16">
        <f>(AVERAGE(N3:N24)/1000000000)</f>
        <v>8.3371837636499997</v>
      </c>
      <c r="S12" s="9"/>
      <c r="T12" s="9"/>
      <c r="U12" s="9"/>
      <c r="V12" s="9"/>
      <c r="W12" s="9"/>
      <c r="X12" s="9"/>
      <c r="Y12" s="9"/>
      <c r="Z12" s="9"/>
    </row>
    <row r="13" spans="1:26" ht="14.25" customHeight="1" x14ac:dyDescent="0.3">
      <c r="A13" s="13" t="s">
        <v>1</v>
      </c>
      <c r="B13" s="13" t="s">
        <v>582</v>
      </c>
      <c r="C13" s="14">
        <v>647420</v>
      </c>
      <c r="D13" s="14">
        <v>21738390775</v>
      </c>
      <c r="E13" s="15">
        <v>13748.480596830001</v>
      </c>
      <c r="F13" s="14">
        <v>9473</v>
      </c>
      <c r="G13" s="14">
        <v>24943</v>
      </c>
      <c r="H13" s="14">
        <v>8901041308</v>
      </c>
      <c r="I13" s="15">
        <v>0.96040745011673001</v>
      </c>
      <c r="J13" s="15">
        <v>0.69071542422101995</v>
      </c>
      <c r="K13" s="15">
        <v>13204.143192981001</v>
      </c>
      <c r="L13" s="14">
        <v>9131</v>
      </c>
      <c r="M13" s="14">
        <v>23871</v>
      </c>
      <c r="N13" s="14">
        <v>8548626386</v>
      </c>
      <c r="O13" s="9"/>
      <c r="P13" s="43"/>
      <c r="Q13" s="17" t="s">
        <v>77</v>
      </c>
      <c r="R13" s="16">
        <f>(SUM(N3:N24)/(O1*1000000000))</f>
        <v>71.075735410485933</v>
      </c>
      <c r="S13" s="9"/>
      <c r="T13" s="9"/>
      <c r="U13" s="9"/>
      <c r="V13" s="9"/>
      <c r="W13" s="9"/>
      <c r="X13" s="9"/>
      <c r="Y13" s="9"/>
      <c r="Z13" s="9"/>
    </row>
    <row r="14" spans="1:26" ht="14.25" customHeight="1" x14ac:dyDescent="0.3">
      <c r="A14" s="13" t="s">
        <v>1</v>
      </c>
      <c r="B14" s="13" t="s">
        <v>583</v>
      </c>
      <c r="C14" s="14">
        <v>651086</v>
      </c>
      <c r="D14" s="14">
        <v>20132129787</v>
      </c>
      <c r="E14" s="15">
        <v>16023.980222275</v>
      </c>
      <c r="F14" s="14">
        <v>12226</v>
      </c>
      <c r="G14" s="14">
        <v>26351</v>
      </c>
      <c r="H14" s="14">
        <v>10432989187</v>
      </c>
      <c r="I14" s="15">
        <v>0.99070353920036003</v>
      </c>
      <c r="J14" s="15">
        <v>0.72397428284863996</v>
      </c>
      <c r="K14" s="15">
        <v>15875.013918283999</v>
      </c>
      <c r="L14" s="14">
        <v>12169</v>
      </c>
      <c r="M14" s="14">
        <v>26049</v>
      </c>
      <c r="N14" s="14">
        <v>10335999312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3">
      <c r="A15" s="13" t="s">
        <v>1</v>
      </c>
      <c r="B15" s="13" t="s">
        <v>584</v>
      </c>
      <c r="C15" s="14">
        <v>675836</v>
      </c>
      <c r="D15" s="14">
        <v>22374158612</v>
      </c>
      <c r="E15" s="15">
        <v>15691.368203233</v>
      </c>
      <c r="F15" s="14">
        <v>11871</v>
      </c>
      <c r="G15" s="14">
        <v>26035</v>
      </c>
      <c r="H15" s="14">
        <v>10604791521</v>
      </c>
      <c r="I15" s="15">
        <v>0.99005109701674998</v>
      </c>
      <c r="J15" s="15">
        <v>0.72214962168770003</v>
      </c>
      <c r="K15" s="15">
        <v>15535.256303304001</v>
      </c>
      <c r="L15" s="14">
        <v>11806</v>
      </c>
      <c r="M15" s="14">
        <v>25718</v>
      </c>
      <c r="N15" s="14">
        <v>10499285479</v>
      </c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3">
      <c r="A16" s="13" t="s">
        <v>1</v>
      </c>
      <c r="B16" s="13" t="s">
        <v>585</v>
      </c>
      <c r="C16" s="14">
        <v>633080</v>
      </c>
      <c r="D16" s="14">
        <v>16313317892</v>
      </c>
      <c r="E16" s="15">
        <v>16430.682037024999</v>
      </c>
      <c r="F16" s="14">
        <v>12658</v>
      </c>
      <c r="G16" s="14">
        <v>27087</v>
      </c>
      <c r="H16" s="14">
        <v>10401936184</v>
      </c>
      <c r="I16" s="15">
        <v>0.99100134173636001</v>
      </c>
      <c r="J16" s="15">
        <v>0.69673511343351002</v>
      </c>
      <c r="K16" s="15">
        <v>16282.827944336001</v>
      </c>
      <c r="L16" s="14">
        <v>12601</v>
      </c>
      <c r="M16" s="14">
        <v>26789</v>
      </c>
      <c r="N16" s="14">
        <v>10308332715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3">
      <c r="A17" s="13" t="s">
        <v>1</v>
      </c>
      <c r="B17" s="13" t="s">
        <v>586</v>
      </c>
      <c r="C17" s="14">
        <v>662352</v>
      </c>
      <c r="D17" s="14">
        <v>20738795957</v>
      </c>
      <c r="E17" s="15">
        <v>16017.629414571</v>
      </c>
      <c r="F17" s="14">
        <v>12156</v>
      </c>
      <c r="G17" s="14">
        <v>26726</v>
      </c>
      <c r="H17" s="14">
        <v>10609308878</v>
      </c>
      <c r="I17" s="15">
        <v>0.98969836280037005</v>
      </c>
      <c r="J17" s="15">
        <v>0.72303487062152005</v>
      </c>
      <c r="K17" s="15">
        <v>15852.621607544001</v>
      </c>
      <c r="L17" s="14">
        <v>12088</v>
      </c>
      <c r="M17" s="14">
        <v>26391</v>
      </c>
      <c r="N17" s="14">
        <v>10500015627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3">
      <c r="A18" s="13" t="s">
        <v>1</v>
      </c>
      <c r="B18" s="13" t="s">
        <v>587</v>
      </c>
      <c r="C18" s="14">
        <v>569081</v>
      </c>
      <c r="D18" s="14">
        <v>18814800514</v>
      </c>
      <c r="E18" s="15">
        <v>18390.373191162998</v>
      </c>
      <c r="F18" s="14">
        <v>13713</v>
      </c>
      <c r="G18" s="14">
        <v>31069</v>
      </c>
      <c r="H18" s="14">
        <v>10465611966</v>
      </c>
      <c r="I18" s="15">
        <v>0.98400164505010002</v>
      </c>
      <c r="J18" s="15">
        <v>0.68879910626209995</v>
      </c>
      <c r="K18" s="15">
        <v>18096.157473189</v>
      </c>
      <c r="L18" s="14">
        <v>13638</v>
      </c>
      <c r="M18" s="14">
        <v>30513</v>
      </c>
      <c r="N18" s="14">
        <v>10298179391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3">
      <c r="A19" s="13" t="s">
        <v>1</v>
      </c>
      <c r="B19" s="13" t="s">
        <v>588</v>
      </c>
      <c r="C19" s="14">
        <v>635690</v>
      </c>
      <c r="D19" s="14">
        <v>22613604411</v>
      </c>
      <c r="E19" s="15">
        <v>18007.019498498001</v>
      </c>
      <c r="F19" s="14">
        <v>13156</v>
      </c>
      <c r="G19" s="14">
        <v>30816</v>
      </c>
      <c r="H19" s="14">
        <v>11446882225</v>
      </c>
      <c r="I19" s="15">
        <v>0.98173083265036998</v>
      </c>
      <c r="J19" s="15">
        <v>0.72485929047735997</v>
      </c>
      <c r="K19" s="15">
        <v>17678.046245811998</v>
      </c>
      <c r="L19" s="14">
        <v>13075</v>
      </c>
      <c r="M19" s="14">
        <v>30169</v>
      </c>
      <c r="N19" s="14">
        <v>11237757218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3">
      <c r="A20" s="13" t="s">
        <v>1</v>
      </c>
      <c r="B20" s="13" t="s">
        <v>589</v>
      </c>
      <c r="C20" s="14">
        <v>617657</v>
      </c>
      <c r="D20" s="14">
        <v>21868525508</v>
      </c>
      <c r="E20" s="15">
        <v>18186.786766764999</v>
      </c>
      <c r="F20" s="14">
        <v>13399</v>
      </c>
      <c r="G20" s="14">
        <v>30918</v>
      </c>
      <c r="H20" s="14">
        <v>11233196154</v>
      </c>
      <c r="I20" s="15">
        <v>0.98201444386529002</v>
      </c>
      <c r="J20" s="15">
        <v>0.72037615653673004</v>
      </c>
      <c r="K20" s="15">
        <v>17859.687292462</v>
      </c>
      <c r="L20" s="14">
        <v>13319</v>
      </c>
      <c r="M20" s="14">
        <v>30285</v>
      </c>
      <c r="N20" s="14">
        <v>11031160874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3">
      <c r="A21" s="13" t="s">
        <v>1</v>
      </c>
      <c r="B21" s="13" t="s">
        <v>590</v>
      </c>
      <c r="C21" s="14">
        <v>587844</v>
      </c>
      <c r="D21" s="14">
        <v>18853567667</v>
      </c>
      <c r="E21" s="15">
        <v>17365.433839590001</v>
      </c>
      <c r="F21" s="14">
        <v>12691</v>
      </c>
      <c r="G21" s="14">
        <v>29621</v>
      </c>
      <c r="H21" s="14">
        <v>10208166090</v>
      </c>
      <c r="I21" s="15">
        <v>0.98480956386947005</v>
      </c>
      <c r="J21" s="15">
        <v>0.70031367606186001</v>
      </c>
      <c r="K21" s="15">
        <v>17101.645325971</v>
      </c>
      <c r="L21" s="14">
        <v>12627</v>
      </c>
      <c r="M21" s="14">
        <v>29077</v>
      </c>
      <c r="N21" s="14">
        <v>10053099595</v>
      </c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3">
      <c r="A22" s="13" t="s">
        <v>1</v>
      </c>
      <c r="B22" s="13" t="s">
        <v>591</v>
      </c>
      <c r="C22" s="14">
        <v>631608</v>
      </c>
      <c r="D22" s="14">
        <v>22505472344</v>
      </c>
      <c r="E22" s="15">
        <v>18217.823057973001</v>
      </c>
      <c r="F22" s="14">
        <v>13369</v>
      </c>
      <c r="G22" s="14">
        <v>31011</v>
      </c>
      <c r="H22" s="14">
        <v>11506522786</v>
      </c>
      <c r="I22" s="15">
        <v>0.98155404078648001</v>
      </c>
      <c r="J22" s="15">
        <v>0.71764828861912</v>
      </c>
      <c r="K22" s="15">
        <v>17881.777836886002</v>
      </c>
      <c r="L22" s="14">
        <v>13287.5</v>
      </c>
      <c r="M22" s="14">
        <v>30343</v>
      </c>
      <c r="N22" s="14">
        <v>11294273936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3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11">
    <mergeCell ref="P2:Q2"/>
    <mergeCell ref="P3:Q3"/>
    <mergeCell ref="P4:P8"/>
    <mergeCell ref="P9:P13"/>
    <mergeCell ref="B1:B2"/>
    <mergeCell ref="C1:D1"/>
    <mergeCell ref="E1:H1"/>
    <mergeCell ref="I1:I2"/>
    <mergeCell ref="J1:J2"/>
    <mergeCell ref="K1:N1"/>
    <mergeCell ref="P1:R1"/>
  </mergeCells>
  <hyperlinks>
    <hyperlink ref="A1" location="INDEX!A1" display="INDEX" xr:uid="{00000000-0004-0000-1900-000000000000}"/>
  </hyperlinks>
  <pageMargins left="0.7" right="0.7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Z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6.09765625" customWidth="1"/>
    <col min="16" max="16" width="8.69921875" customWidth="1"/>
    <col min="17" max="17" width="15.59765625" customWidth="1"/>
    <col min="18" max="18" width="9.19921875" customWidth="1"/>
    <col min="19" max="26" width="8" customWidth="1"/>
  </cols>
  <sheetData>
    <row r="1" spans="1:26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31">
        <v>2.0907</v>
      </c>
      <c r="P1" s="50" t="s">
        <v>58</v>
      </c>
      <c r="Q1" s="49"/>
      <c r="R1" s="40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O2" s="9"/>
      <c r="P2" s="39" t="s">
        <v>64</v>
      </c>
      <c r="Q2" s="40"/>
      <c r="R2" s="12">
        <f>(COUNTA(A3:A24))</f>
        <v>19</v>
      </c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3">
      <c r="A3" s="13" t="s">
        <v>18</v>
      </c>
      <c r="B3" s="13" t="s">
        <v>592</v>
      </c>
      <c r="C3" s="14">
        <v>311175</v>
      </c>
      <c r="D3" s="14">
        <v>6401642558</v>
      </c>
      <c r="E3" s="15">
        <v>15237.86838917</v>
      </c>
      <c r="F3" s="14">
        <v>11507</v>
      </c>
      <c r="G3" s="14">
        <v>25020</v>
      </c>
      <c r="H3" s="14">
        <v>4741643696</v>
      </c>
      <c r="I3" s="15">
        <v>0.99180660115124997</v>
      </c>
      <c r="J3" s="15">
        <v>0.42054085466389002</v>
      </c>
      <c r="K3" s="15">
        <v>15113.018455853</v>
      </c>
      <c r="L3" s="14">
        <v>11458</v>
      </c>
      <c r="M3" s="14">
        <v>24797</v>
      </c>
      <c r="N3" s="14">
        <v>4702793518</v>
      </c>
      <c r="O3" s="9"/>
      <c r="P3" s="39" t="s">
        <v>66</v>
      </c>
      <c r="Q3" s="40"/>
      <c r="R3" s="16" t="s">
        <v>48</v>
      </c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3">
      <c r="A4" s="13" t="s">
        <v>18</v>
      </c>
      <c r="B4" s="13" t="s">
        <v>593</v>
      </c>
      <c r="C4" s="14">
        <v>493108</v>
      </c>
      <c r="D4" s="14">
        <v>11923039581</v>
      </c>
      <c r="E4" s="15">
        <v>15520.533485565</v>
      </c>
      <c r="F4" s="14">
        <v>11866</v>
      </c>
      <c r="G4" s="14">
        <v>25451</v>
      </c>
      <c r="H4" s="14">
        <v>7653299226</v>
      </c>
      <c r="I4" s="15">
        <v>0.99039001758220002</v>
      </c>
      <c r="J4" s="15">
        <v>0.55706206775012002</v>
      </c>
      <c r="K4" s="15">
        <v>15371.381431653999</v>
      </c>
      <c r="L4" s="14">
        <v>11808.5</v>
      </c>
      <c r="M4" s="14">
        <v>25186</v>
      </c>
      <c r="N4" s="14">
        <v>7579751155</v>
      </c>
      <c r="O4" s="9"/>
      <c r="P4" s="41" t="s">
        <v>68</v>
      </c>
      <c r="Q4" s="17" t="s">
        <v>69</v>
      </c>
      <c r="R4" s="16">
        <f>AVERAGE(E3:E24)</f>
        <v>16232.748486457944</v>
      </c>
      <c r="S4" s="9"/>
      <c r="T4" s="9"/>
      <c r="U4" s="9"/>
      <c r="V4" s="9"/>
      <c r="W4" s="9"/>
      <c r="X4" s="9"/>
      <c r="Y4" s="9"/>
      <c r="Z4" s="9"/>
    </row>
    <row r="5" spans="1:26" ht="14.25" customHeight="1" x14ac:dyDescent="0.3">
      <c r="A5" s="13" t="s">
        <v>18</v>
      </c>
      <c r="B5" s="13" t="s">
        <v>594</v>
      </c>
      <c r="C5" s="14">
        <v>708655</v>
      </c>
      <c r="D5" s="14">
        <v>22059278560</v>
      </c>
      <c r="E5" s="15">
        <v>13674.249540326</v>
      </c>
      <c r="F5" s="14">
        <v>10879</v>
      </c>
      <c r="G5" s="14">
        <v>21405</v>
      </c>
      <c r="H5" s="14">
        <v>9690325308</v>
      </c>
      <c r="I5" s="15">
        <v>0.98767176547711999</v>
      </c>
      <c r="J5" s="15">
        <v>0.73199389329377995</v>
      </c>
      <c r="K5" s="15">
        <v>13505.670185069001</v>
      </c>
      <c r="L5" s="14">
        <v>10820</v>
      </c>
      <c r="M5" s="14">
        <v>21122</v>
      </c>
      <c r="N5" s="14">
        <v>9570860705</v>
      </c>
      <c r="O5" s="9"/>
      <c r="P5" s="42"/>
      <c r="Q5" s="17" t="s">
        <v>71</v>
      </c>
      <c r="R5" s="16">
        <f>AVERAGE(G3:G24)</f>
        <v>26828.473684210527</v>
      </c>
      <c r="S5" s="9"/>
      <c r="T5" s="9"/>
      <c r="U5" s="9"/>
      <c r="V5" s="9"/>
      <c r="W5" s="9"/>
      <c r="X5" s="9"/>
      <c r="Y5" s="9"/>
      <c r="Z5" s="9"/>
    </row>
    <row r="6" spans="1:26" ht="14.25" customHeight="1" x14ac:dyDescent="0.3">
      <c r="A6" s="13" t="s">
        <v>18</v>
      </c>
      <c r="B6" s="13" t="s">
        <v>595</v>
      </c>
      <c r="C6" s="14">
        <v>482385</v>
      </c>
      <c r="D6" s="14">
        <v>13283659039</v>
      </c>
      <c r="E6" s="15">
        <v>17585.999264073002</v>
      </c>
      <c r="F6" s="14">
        <v>13401</v>
      </c>
      <c r="G6" s="14">
        <v>29537</v>
      </c>
      <c r="H6" s="14">
        <v>8483222255</v>
      </c>
      <c r="I6" s="15">
        <v>0.98507365901849997</v>
      </c>
      <c r="J6" s="15">
        <v>0.63272983406064998</v>
      </c>
      <c r="K6" s="15">
        <v>17323.504642557</v>
      </c>
      <c r="L6" s="14">
        <v>13310</v>
      </c>
      <c r="M6" s="14">
        <v>29030</v>
      </c>
      <c r="N6" s="14">
        <v>8356598787</v>
      </c>
      <c r="O6" s="9"/>
      <c r="P6" s="42"/>
      <c r="Q6" s="17" t="s">
        <v>73</v>
      </c>
      <c r="R6" s="16">
        <f>(SUM(H3:H24)/1000000000)</f>
        <v>171.70242843599999</v>
      </c>
      <c r="S6" s="9"/>
      <c r="T6" s="9"/>
      <c r="U6" s="9"/>
      <c r="V6" s="9"/>
      <c r="W6" s="9"/>
      <c r="X6" s="9"/>
      <c r="Y6" s="9"/>
      <c r="Z6" s="9"/>
    </row>
    <row r="7" spans="1:26" ht="14.25" customHeight="1" x14ac:dyDescent="0.3">
      <c r="A7" s="13" t="s">
        <v>18</v>
      </c>
      <c r="B7" s="13" t="s">
        <v>596</v>
      </c>
      <c r="C7" s="14">
        <v>510667</v>
      </c>
      <c r="D7" s="14">
        <v>14078963457</v>
      </c>
      <c r="E7" s="15">
        <v>17019.302365338001</v>
      </c>
      <c r="F7" s="14">
        <v>12882</v>
      </c>
      <c r="G7" s="14">
        <v>28529</v>
      </c>
      <c r="H7" s="14">
        <v>8691196081</v>
      </c>
      <c r="I7" s="15">
        <v>0.98574953448919</v>
      </c>
      <c r="J7" s="15">
        <v>0.59557656399975001</v>
      </c>
      <c r="K7" s="15">
        <v>16776.769383962001</v>
      </c>
      <c r="L7" s="14">
        <v>12796</v>
      </c>
      <c r="M7" s="14">
        <v>28079</v>
      </c>
      <c r="N7" s="14">
        <v>8567342491</v>
      </c>
      <c r="O7" s="9"/>
      <c r="P7" s="42"/>
      <c r="Q7" s="17" t="s">
        <v>75</v>
      </c>
      <c r="R7" s="16">
        <f>(AVERAGE(H3:H24)/1000000000)</f>
        <v>9.0369699176842104</v>
      </c>
      <c r="S7" s="9"/>
      <c r="T7" s="9"/>
      <c r="U7" s="9"/>
      <c r="V7" s="9"/>
      <c r="W7" s="9"/>
      <c r="X7" s="9"/>
      <c r="Y7" s="9"/>
      <c r="Z7" s="9"/>
    </row>
    <row r="8" spans="1:26" ht="14.25" customHeight="1" x14ac:dyDescent="0.3">
      <c r="A8" s="13" t="s">
        <v>18</v>
      </c>
      <c r="B8" s="13" t="s">
        <v>597</v>
      </c>
      <c r="C8" s="14">
        <v>548240</v>
      </c>
      <c r="D8" s="14">
        <v>15895971075</v>
      </c>
      <c r="E8" s="15">
        <v>16981.602303735999</v>
      </c>
      <c r="F8" s="14">
        <v>12936</v>
      </c>
      <c r="G8" s="14">
        <v>28231</v>
      </c>
      <c r="H8" s="14">
        <v>9309993647</v>
      </c>
      <c r="I8" s="15">
        <v>0.98615923448652998</v>
      </c>
      <c r="J8" s="15">
        <v>0.65411584474651996</v>
      </c>
      <c r="K8" s="15">
        <v>16746.563928207001</v>
      </c>
      <c r="L8" s="14">
        <v>12846</v>
      </c>
      <c r="M8" s="14">
        <v>27793</v>
      </c>
      <c r="N8" s="14">
        <v>9181136208</v>
      </c>
      <c r="O8" s="9"/>
      <c r="P8" s="43"/>
      <c r="Q8" s="17" t="s">
        <v>77</v>
      </c>
      <c r="R8" s="16">
        <f>(SUM(H3:H24)/(O1*1000000000))</f>
        <v>82.126765406801553</v>
      </c>
      <c r="S8" s="9"/>
      <c r="T8" s="9"/>
      <c r="U8" s="9"/>
      <c r="V8" s="9"/>
      <c r="W8" s="9"/>
      <c r="X8" s="9"/>
      <c r="Y8" s="9"/>
      <c r="Z8" s="9"/>
    </row>
    <row r="9" spans="1:26" ht="14.25" customHeight="1" x14ac:dyDescent="0.3">
      <c r="A9" s="13" t="s">
        <v>18</v>
      </c>
      <c r="B9" s="13" t="s">
        <v>598</v>
      </c>
      <c r="C9" s="14">
        <v>661585</v>
      </c>
      <c r="D9" s="14">
        <v>20909912866</v>
      </c>
      <c r="E9" s="15">
        <v>16093.072645238</v>
      </c>
      <c r="F9" s="14">
        <v>12011</v>
      </c>
      <c r="G9" s="14">
        <v>27010</v>
      </c>
      <c r="H9" s="14">
        <v>10646935466</v>
      </c>
      <c r="I9" s="15">
        <v>0.99221342016537994</v>
      </c>
      <c r="J9" s="15">
        <v>0.70764868339705</v>
      </c>
      <c r="K9" s="15">
        <v>15967.762650302</v>
      </c>
      <c r="L9" s="14">
        <v>11951</v>
      </c>
      <c r="M9" s="14">
        <v>26768</v>
      </c>
      <c r="N9" s="14">
        <v>10564032253</v>
      </c>
      <c r="O9" s="9"/>
      <c r="P9" s="41" t="s">
        <v>79</v>
      </c>
      <c r="Q9" s="17" t="s">
        <v>69</v>
      </c>
      <c r="R9" s="16">
        <f>AVERAGE(K3:K24)</f>
        <v>16060.796792198473</v>
      </c>
      <c r="S9" s="9"/>
      <c r="T9" s="9"/>
      <c r="U9" s="9"/>
      <c r="V9" s="9"/>
      <c r="W9" s="9"/>
      <c r="X9" s="9"/>
      <c r="Y9" s="9"/>
      <c r="Z9" s="9"/>
    </row>
    <row r="10" spans="1:26" ht="14.25" customHeight="1" x14ac:dyDescent="0.3">
      <c r="A10" s="13" t="s">
        <v>18</v>
      </c>
      <c r="B10" s="13" t="s">
        <v>599</v>
      </c>
      <c r="C10" s="14">
        <v>634161</v>
      </c>
      <c r="D10" s="14">
        <v>19169721466</v>
      </c>
      <c r="E10" s="15">
        <v>15912.809666630001</v>
      </c>
      <c r="F10" s="14">
        <v>12168</v>
      </c>
      <c r="G10" s="14">
        <v>26169</v>
      </c>
      <c r="H10" s="14">
        <v>10091283291</v>
      </c>
      <c r="I10" s="15">
        <v>0.99214090778021002</v>
      </c>
      <c r="J10" s="15">
        <v>0.69031088759714998</v>
      </c>
      <c r="K10" s="15">
        <v>15787.749427983999</v>
      </c>
      <c r="L10" s="14">
        <v>12105</v>
      </c>
      <c r="M10" s="14">
        <v>25916</v>
      </c>
      <c r="N10" s="14">
        <v>10011974965</v>
      </c>
      <c r="O10" s="9"/>
      <c r="P10" s="42"/>
      <c r="Q10" s="17" t="s">
        <v>71</v>
      </c>
      <c r="R10" s="16">
        <f>AVERAGE(M3:M24)</f>
        <v>26507</v>
      </c>
      <c r="S10" s="9"/>
      <c r="T10" s="9"/>
      <c r="U10" s="9"/>
      <c r="V10" s="9"/>
      <c r="W10" s="9"/>
      <c r="X10" s="9"/>
      <c r="Y10" s="9"/>
      <c r="Z10" s="9"/>
    </row>
    <row r="11" spans="1:26" ht="14.25" customHeight="1" x14ac:dyDescent="0.3">
      <c r="A11" s="13" t="s">
        <v>18</v>
      </c>
      <c r="B11" s="13" t="s">
        <v>600</v>
      </c>
      <c r="C11" s="14">
        <v>656652</v>
      </c>
      <c r="D11" s="14">
        <v>19334961942</v>
      </c>
      <c r="E11" s="15">
        <v>15271.296749268</v>
      </c>
      <c r="F11" s="14">
        <v>11630</v>
      </c>
      <c r="G11" s="14">
        <v>25097</v>
      </c>
      <c r="H11" s="14">
        <v>10027927553</v>
      </c>
      <c r="I11" s="15">
        <v>0.99306443254276999</v>
      </c>
      <c r="J11" s="15">
        <v>0.69845747362643995</v>
      </c>
      <c r="K11" s="15">
        <v>15165.381640504</v>
      </c>
      <c r="L11" s="14">
        <v>11578</v>
      </c>
      <c r="M11" s="14">
        <v>24893</v>
      </c>
      <c r="N11" s="14">
        <v>9958378185</v>
      </c>
      <c r="O11" s="9"/>
      <c r="P11" s="42"/>
      <c r="Q11" s="17" t="s">
        <v>73</v>
      </c>
      <c r="R11" s="16">
        <f>(SUM(N3:N24)/1000000000)</f>
        <v>169.88390457099999</v>
      </c>
      <c r="S11" s="9"/>
      <c r="T11" s="9"/>
      <c r="U11" s="9"/>
      <c r="V11" s="9"/>
      <c r="W11" s="9"/>
      <c r="X11" s="9"/>
      <c r="Y11" s="9"/>
      <c r="Z11" s="9"/>
    </row>
    <row r="12" spans="1:26" ht="14.25" customHeight="1" x14ac:dyDescent="0.3">
      <c r="A12" s="13" t="s">
        <v>18</v>
      </c>
      <c r="B12" s="13" t="s">
        <v>601</v>
      </c>
      <c r="C12" s="14">
        <v>591338</v>
      </c>
      <c r="D12" s="14">
        <v>15361272795</v>
      </c>
      <c r="E12" s="15">
        <v>15281.313812066999</v>
      </c>
      <c r="F12" s="14">
        <v>11620</v>
      </c>
      <c r="G12" s="14">
        <v>25155</v>
      </c>
      <c r="H12" s="14">
        <v>9036421547</v>
      </c>
      <c r="I12" s="15">
        <v>0.99345320936032999</v>
      </c>
      <c r="J12" s="15">
        <v>0.65692397590656004</v>
      </c>
      <c r="K12" s="15">
        <v>15181.270249839999</v>
      </c>
      <c r="L12" s="14">
        <v>11575</v>
      </c>
      <c r="M12" s="14">
        <v>24969</v>
      </c>
      <c r="N12" s="14">
        <v>8977261987</v>
      </c>
      <c r="O12" s="9"/>
      <c r="P12" s="42"/>
      <c r="Q12" s="17" t="s">
        <v>75</v>
      </c>
      <c r="R12" s="16">
        <f>(AVERAGE(N3:N24)/1000000000)</f>
        <v>8.9412581353157901</v>
      </c>
      <c r="S12" s="9"/>
      <c r="T12" s="9"/>
      <c r="U12" s="9"/>
      <c r="V12" s="9"/>
      <c r="W12" s="9"/>
      <c r="X12" s="9"/>
      <c r="Y12" s="9"/>
      <c r="Z12" s="9"/>
    </row>
    <row r="13" spans="1:26" ht="14.25" customHeight="1" x14ac:dyDescent="0.3">
      <c r="A13" s="13" t="s">
        <v>18</v>
      </c>
      <c r="B13" s="13" t="s">
        <v>602</v>
      </c>
      <c r="C13" s="14">
        <v>545252</v>
      </c>
      <c r="D13" s="14">
        <v>13838649642</v>
      </c>
      <c r="E13" s="15">
        <v>16196.283650496</v>
      </c>
      <c r="F13" s="14">
        <v>12424</v>
      </c>
      <c r="G13" s="14">
        <v>26579</v>
      </c>
      <c r="H13" s="14">
        <v>8831056053</v>
      </c>
      <c r="I13" s="15">
        <v>0.99232364548552998</v>
      </c>
      <c r="J13" s="15">
        <v>0.62342158580033002</v>
      </c>
      <c r="K13" s="15">
        <v>16071.955235377</v>
      </c>
      <c r="L13" s="14">
        <v>12366</v>
      </c>
      <c r="M13" s="14">
        <v>26349</v>
      </c>
      <c r="N13" s="14">
        <v>8763265736</v>
      </c>
      <c r="O13" s="9"/>
      <c r="P13" s="43"/>
      <c r="Q13" s="17" t="s">
        <v>77</v>
      </c>
      <c r="R13" s="16">
        <f>(SUM(N3:N24)/(O1*1000000000))</f>
        <v>81.256949620222898</v>
      </c>
      <c r="S13" s="9"/>
      <c r="T13" s="9"/>
      <c r="U13" s="9"/>
      <c r="V13" s="9"/>
      <c r="W13" s="9"/>
      <c r="X13" s="9"/>
      <c r="Y13" s="9"/>
      <c r="Z13" s="9"/>
    </row>
    <row r="14" spans="1:26" ht="14.25" customHeight="1" x14ac:dyDescent="0.3">
      <c r="A14" s="13" t="s">
        <v>18</v>
      </c>
      <c r="B14" s="13" t="s">
        <v>603</v>
      </c>
      <c r="C14" s="14">
        <v>538161</v>
      </c>
      <c r="D14" s="14">
        <v>12260542660</v>
      </c>
      <c r="E14" s="15">
        <v>14120.140976399</v>
      </c>
      <c r="F14" s="14">
        <v>10792</v>
      </c>
      <c r="G14" s="14">
        <v>22940</v>
      </c>
      <c r="H14" s="14">
        <v>7598909188</v>
      </c>
      <c r="I14" s="15">
        <v>0.99462801870768003</v>
      </c>
      <c r="J14" s="15">
        <v>0.59735201368392998</v>
      </c>
      <c r="K14" s="15">
        <v>14044.287843229</v>
      </c>
      <c r="L14" s="14">
        <v>10748</v>
      </c>
      <c r="M14" s="14">
        <v>22808</v>
      </c>
      <c r="N14" s="14">
        <v>7558087990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3">
      <c r="A15" s="13" t="s">
        <v>18</v>
      </c>
      <c r="B15" s="13" t="s">
        <v>604</v>
      </c>
      <c r="C15" s="14">
        <v>470433</v>
      </c>
      <c r="D15" s="14">
        <v>9837353916</v>
      </c>
      <c r="E15" s="15">
        <v>14362.876586038999</v>
      </c>
      <c r="F15" s="14">
        <v>11060</v>
      </c>
      <c r="G15" s="14">
        <v>23196</v>
      </c>
      <c r="H15" s="14">
        <v>6756771121</v>
      </c>
      <c r="I15" s="15">
        <v>0.99494089671119001</v>
      </c>
      <c r="J15" s="15">
        <v>0.56578741644275998</v>
      </c>
      <c r="K15" s="15">
        <v>14290.213309866</v>
      </c>
      <c r="L15" s="14">
        <v>11020</v>
      </c>
      <c r="M15" s="14">
        <v>23072</v>
      </c>
      <c r="N15" s="14">
        <v>6722587918</v>
      </c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3">
      <c r="A16" s="13" t="s">
        <v>18</v>
      </c>
      <c r="B16" s="13" t="s">
        <v>605</v>
      </c>
      <c r="C16" s="14">
        <v>599698</v>
      </c>
      <c r="D16" s="14">
        <v>16177601342</v>
      </c>
      <c r="E16" s="15">
        <v>16217.833122672</v>
      </c>
      <c r="F16" s="14">
        <v>12309</v>
      </c>
      <c r="G16" s="14">
        <v>27128</v>
      </c>
      <c r="H16" s="14">
        <v>9725802088</v>
      </c>
      <c r="I16" s="15">
        <v>0.99241116996499001</v>
      </c>
      <c r="J16" s="15">
        <v>0.65838585689802998</v>
      </c>
      <c r="K16" s="15">
        <v>16094.758743568</v>
      </c>
      <c r="L16" s="14">
        <v>12253</v>
      </c>
      <c r="M16" s="14">
        <v>26887</v>
      </c>
      <c r="N16" s="14">
        <v>9651994629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3">
      <c r="A17" s="13" t="s">
        <v>18</v>
      </c>
      <c r="B17" s="13" t="s">
        <v>606</v>
      </c>
      <c r="C17" s="14">
        <v>533321</v>
      </c>
      <c r="D17" s="14">
        <v>11551592880</v>
      </c>
      <c r="E17" s="15">
        <v>12849.256759063001</v>
      </c>
      <c r="F17" s="14">
        <v>9874</v>
      </c>
      <c r="G17" s="14">
        <v>20773</v>
      </c>
      <c r="H17" s="14">
        <v>6852778464</v>
      </c>
      <c r="I17" s="15">
        <v>0.99521583965215998</v>
      </c>
      <c r="J17" s="15">
        <v>0.65182786946355997</v>
      </c>
      <c r="K17" s="15">
        <v>12787.783854376999</v>
      </c>
      <c r="L17" s="14">
        <v>9838</v>
      </c>
      <c r="M17" s="14">
        <v>20670</v>
      </c>
      <c r="N17" s="14">
        <v>6819993673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3">
      <c r="A18" s="13" t="s">
        <v>18</v>
      </c>
      <c r="B18" s="13" t="s">
        <v>607</v>
      </c>
      <c r="C18" s="14">
        <v>588135</v>
      </c>
      <c r="D18" s="14">
        <v>15787055614</v>
      </c>
      <c r="E18" s="15">
        <v>15096.539303051</v>
      </c>
      <c r="F18" s="14">
        <v>11072</v>
      </c>
      <c r="G18" s="14">
        <v>25562</v>
      </c>
      <c r="H18" s="14">
        <v>8878803143</v>
      </c>
      <c r="I18" s="15">
        <v>0.99359811800256004</v>
      </c>
      <c r="J18" s="15">
        <v>0.65745435765355997</v>
      </c>
      <c r="K18" s="15">
        <v>14999.893039863</v>
      </c>
      <c r="L18" s="14">
        <v>11029</v>
      </c>
      <c r="M18" s="14">
        <v>25364</v>
      </c>
      <c r="N18" s="14">
        <v>8821962093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3">
      <c r="A19" s="13" t="s">
        <v>18</v>
      </c>
      <c r="B19" s="13" t="s">
        <v>608</v>
      </c>
      <c r="C19" s="14">
        <v>558820</v>
      </c>
      <c r="D19" s="14">
        <v>19296898165</v>
      </c>
      <c r="E19" s="15">
        <v>20658.998412727</v>
      </c>
      <c r="F19" s="14">
        <v>15656</v>
      </c>
      <c r="G19" s="14">
        <v>34489</v>
      </c>
      <c r="H19" s="14">
        <v>11544661493</v>
      </c>
      <c r="I19" s="15">
        <v>0.98159856907637999</v>
      </c>
      <c r="J19" s="15">
        <v>0.68665108609372005</v>
      </c>
      <c r="K19" s="15">
        <v>20278.843280484001</v>
      </c>
      <c r="L19" s="14">
        <v>15544</v>
      </c>
      <c r="M19" s="14">
        <v>33790</v>
      </c>
      <c r="N19" s="14">
        <v>11332223202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3">
      <c r="A20" s="13" t="s">
        <v>18</v>
      </c>
      <c r="B20" s="13" t="s">
        <v>609</v>
      </c>
      <c r="C20" s="14">
        <v>558649</v>
      </c>
      <c r="D20" s="14">
        <v>19368176656</v>
      </c>
      <c r="E20" s="15">
        <v>20578.255401871</v>
      </c>
      <c r="F20" s="14">
        <v>15547</v>
      </c>
      <c r="G20" s="14">
        <v>34390</v>
      </c>
      <c r="H20" s="14">
        <v>11496021802</v>
      </c>
      <c r="I20" s="15">
        <v>0.98231114506370998</v>
      </c>
      <c r="J20" s="15">
        <v>0.69440867325629996</v>
      </c>
      <c r="K20" s="15">
        <v>20214.249627226</v>
      </c>
      <c r="L20" s="14">
        <v>15445</v>
      </c>
      <c r="M20" s="14">
        <v>33711</v>
      </c>
      <c r="N20" s="14">
        <v>11292670340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3">
      <c r="A21" s="13" t="s">
        <v>18</v>
      </c>
      <c r="B21" s="13" t="s">
        <v>610</v>
      </c>
      <c r="C21" s="14">
        <v>589222</v>
      </c>
      <c r="D21" s="14">
        <v>21083462772</v>
      </c>
      <c r="E21" s="15">
        <v>19763.988808972001</v>
      </c>
      <c r="F21" s="14">
        <v>14796</v>
      </c>
      <c r="G21" s="14">
        <v>33080</v>
      </c>
      <c r="H21" s="14">
        <v>11645377014</v>
      </c>
      <c r="I21" s="15">
        <v>0.98330768701035998</v>
      </c>
      <c r="J21" s="15">
        <v>0.67185169644201004</v>
      </c>
      <c r="K21" s="15">
        <v>19434.082121848998</v>
      </c>
      <c r="L21" s="14">
        <v>14701</v>
      </c>
      <c r="M21" s="14">
        <v>32429</v>
      </c>
      <c r="N21" s="14">
        <v>11450988736</v>
      </c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3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3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11">
    <mergeCell ref="P2:Q2"/>
    <mergeCell ref="P3:Q3"/>
    <mergeCell ref="P4:P8"/>
    <mergeCell ref="P9:P13"/>
    <mergeCell ref="B1:B2"/>
    <mergeCell ref="C1:D1"/>
    <mergeCell ref="E1:H1"/>
    <mergeCell ref="I1:I2"/>
    <mergeCell ref="J1:J2"/>
    <mergeCell ref="K1:N1"/>
    <mergeCell ref="P1:R1"/>
  </mergeCells>
  <hyperlinks>
    <hyperlink ref="A1" location="INDEX!A1" display="INDEX" xr:uid="{00000000-0004-0000-1A00-000000000000}"/>
  </hyperlinks>
  <pageMargins left="0.7" right="0.7" top="0.75" bottom="0.75" header="0" footer="0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</sheetPr>
  <dimension ref="A1:R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7.59765625" customWidth="1"/>
    <col min="16" max="16" width="8.69921875" customWidth="1"/>
    <col min="17" max="17" width="15.59765625" customWidth="1"/>
    <col min="18" max="18" width="9.19921875" customWidth="1"/>
    <col min="19" max="26" width="7.59765625" customWidth="1"/>
  </cols>
  <sheetData>
    <row r="1" spans="1:18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3">
        <v>2.2999999999999998</v>
      </c>
      <c r="P1" s="56" t="s">
        <v>58</v>
      </c>
      <c r="Q1" s="49"/>
      <c r="R1" s="40"/>
    </row>
    <row r="2" spans="1:18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P2" s="54" t="s">
        <v>64</v>
      </c>
      <c r="Q2" s="40"/>
      <c r="R2" s="36">
        <f>(COUNTA(A3:A23))</f>
        <v>18</v>
      </c>
    </row>
    <row r="3" spans="1:18" ht="14.25" customHeight="1" x14ac:dyDescent="0.3">
      <c r="A3" s="13" t="s">
        <v>2</v>
      </c>
      <c r="B3" s="13" t="s">
        <v>611</v>
      </c>
      <c r="C3" s="14">
        <v>519927</v>
      </c>
      <c r="D3" s="14">
        <v>17327196688</v>
      </c>
      <c r="E3" s="15">
        <v>19519.059002514001</v>
      </c>
      <c r="F3" s="14">
        <v>14280</v>
      </c>
      <c r="G3" s="14">
        <v>33755</v>
      </c>
      <c r="H3" s="14">
        <v>10148485790</v>
      </c>
      <c r="I3" s="15">
        <v>0.97711222434495004</v>
      </c>
      <c r="J3" s="15">
        <v>0.65328377731455001</v>
      </c>
      <c r="K3" s="15">
        <v>19072.311159067001</v>
      </c>
      <c r="L3" s="14">
        <v>14070</v>
      </c>
      <c r="M3" s="14">
        <v>33021</v>
      </c>
      <c r="N3" s="14">
        <v>9916209524</v>
      </c>
      <c r="P3" s="54" t="s">
        <v>66</v>
      </c>
      <c r="Q3" s="40"/>
      <c r="R3" s="37" t="s">
        <v>45</v>
      </c>
    </row>
    <row r="4" spans="1:18" ht="14.25" customHeight="1" x14ac:dyDescent="0.3">
      <c r="A4" s="13" t="s">
        <v>2</v>
      </c>
      <c r="B4" s="13" t="s">
        <v>612</v>
      </c>
      <c r="C4" s="14">
        <v>499614</v>
      </c>
      <c r="D4" s="14">
        <v>16785409521</v>
      </c>
      <c r="E4" s="15">
        <v>20010.035687551001</v>
      </c>
      <c r="F4" s="14">
        <v>14778</v>
      </c>
      <c r="G4" s="14">
        <v>34551</v>
      </c>
      <c r="H4" s="14">
        <v>9997293970</v>
      </c>
      <c r="I4" s="15">
        <v>0.97846047624025001</v>
      </c>
      <c r="J4" s="15">
        <v>0.62786559327614</v>
      </c>
      <c r="K4" s="15">
        <v>19579.029048425</v>
      </c>
      <c r="L4" s="14">
        <v>14599</v>
      </c>
      <c r="M4" s="14">
        <v>33831</v>
      </c>
      <c r="N4" s="14">
        <v>9781957019</v>
      </c>
      <c r="P4" s="55" t="s">
        <v>68</v>
      </c>
      <c r="Q4" s="38" t="s">
        <v>69</v>
      </c>
      <c r="R4" s="37">
        <f>AVERAGE(E3:E23)</f>
        <v>17665.960335369502</v>
      </c>
    </row>
    <row r="5" spans="1:18" ht="14.25" customHeight="1" x14ac:dyDescent="0.3">
      <c r="A5" s="13" t="s">
        <v>2</v>
      </c>
      <c r="B5" s="13" t="s">
        <v>613</v>
      </c>
      <c r="C5" s="14">
        <v>634151</v>
      </c>
      <c r="D5" s="14">
        <v>23165890798</v>
      </c>
      <c r="E5" s="15">
        <v>18355.022106722001</v>
      </c>
      <c r="F5" s="14">
        <v>13314</v>
      </c>
      <c r="G5" s="14">
        <v>31417</v>
      </c>
      <c r="H5" s="14">
        <v>11639855624</v>
      </c>
      <c r="I5" s="15">
        <v>0.98089702972419002</v>
      </c>
      <c r="J5" s="15">
        <v>0.71190769406932997</v>
      </c>
      <c r="K5" s="15">
        <v>18004.386665006001</v>
      </c>
      <c r="L5" s="14">
        <v>13152</v>
      </c>
      <c r="M5" s="14">
        <v>30806</v>
      </c>
      <c r="N5" s="14">
        <v>11417499808</v>
      </c>
      <c r="P5" s="42"/>
      <c r="Q5" s="38" t="s">
        <v>71</v>
      </c>
      <c r="R5" s="37">
        <f>AVERAGE(G3:G23)</f>
        <v>30424.444444444445</v>
      </c>
    </row>
    <row r="6" spans="1:18" ht="14.25" customHeight="1" x14ac:dyDescent="0.3">
      <c r="A6" s="13" t="s">
        <v>2</v>
      </c>
      <c r="B6" s="13" t="s">
        <v>614</v>
      </c>
      <c r="C6" s="14">
        <v>593139</v>
      </c>
      <c r="D6" s="14">
        <v>21370225782</v>
      </c>
      <c r="E6" s="15">
        <v>19957.341205012999</v>
      </c>
      <c r="F6" s="14">
        <v>14603</v>
      </c>
      <c r="G6" s="14">
        <v>34384</v>
      </c>
      <c r="H6" s="14">
        <v>11837477405</v>
      </c>
      <c r="I6" s="15">
        <v>0.97965951547259</v>
      </c>
      <c r="J6" s="15">
        <v>0.67431353802044003</v>
      </c>
      <c r="K6" s="15">
        <v>19551.399215024001</v>
      </c>
      <c r="L6" s="14">
        <v>14444</v>
      </c>
      <c r="M6" s="14">
        <v>33661</v>
      </c>
      <c r="N6" s="14">
        <v>11596697379</v>
      </c>
      <c r="P6" s="42"/>
      <c r="Q6" s="38" t="s">
        <v>73</v>
      </c>
      <c r="R6" s="37">
        <f>(SUM(H3:H23)/1000000000)</f>
        <v>195.37099646600001</v>
      </c>
    </row>
    <row r="7" spans="1:18" ht="14.25" customHeight="1" x14ac:dyDescent="0.3">
      <c r="A7" s="13" t="s">
        <v>2</v>
      </c>
      <c r="B7" s="13" t="s">
        <v>615</v>
      </c>
      <c r="C7" s="14">
        <v>691775</v>
      </c>
      <c r="D7" s="14">
        <v>29805775994</v>
      </c>
      <c r="E7" s="15">
        <v>15844.737521593001</v>
      </c>
      <c r="F7" s="14">
        <v>11248</v>
      </c>
      <c r="G7" s="14">
        <v>27172</v>
      </c>
      <c r="H7" s="14">
        <v>10960993299</v>
      </c>
      <c r="I7" s="15">
        <v>0.97939311759085002</v>
      </c>
      <c r="J7" s="15">
        <v>0.72665670164926999</v>
      </c>
      <c r="K7" s="15">
        <v>15518.226878682</v>
      </c>
      <c r="L7" s="14">
        <v>11096</v>
      </c>
      <c r="M7" s="14">
        <v>26580</v>
      </c>
      <c r="N7" s="14">
        <v>10735121399</v>
      </c>
      <c r="P7" s="42"/>
      <c r="Q7" s="38" t="s">
        <v>75</v>
      </c>
      <c r="R7" s="37">
        <f>(AVERAGE(H3:H23)/1000000000)</f>
        <v>10.853944248111111</v>
      </c>
    </row>
    <row r="8" spans="1:18" ht="14.25" customHeight="1" x14ac:dyDescent="0.3">
      <c r="A8" s="13" t="s">
        <v>2</v>
      </c>
      <c r="B8" s="13" t="s">
        <v>616</v>
      </c>
      <c r="C8" s="14">
        <v>581819</v>
      </c>
      <c r="D8" s="14">
        <v>21089556829</v>
      </c>
      <c r="E8" s="15">
        <v>18434.829149615001</v>
      </c>
      <c r="F8" s="14">
        <v>13385</v>
      </c>
      <c r="G8" s="14">
        <v>31879</v>
      </c>
      <c r="H8" s="14">
        <v>10725733861</v>
      </c>
      <c r="I8" s="15">
        <v>0.97074014505048001</v>
      </c>
      <c r="J8" s="15">
        <v>0.66411780686194999</v>
      </c>
      <c r="K8" s="15">
        <v>17895.428722678</v>
      </c>
      <c r="L8" s="14">
        <v>13124</v>
      </c>
      <c r="M8" s="14">
        <v>30952</v>
      </c>
      <c r="N8" s="14">
        <v>10411900444</v>
      </c>
      <c r="P8" s="43"/>
      <c r="Q8" s="38" t="s">
        <v>77</v>
      </c>
      <c r="R8" s="37">
        <f>(SUM(H3:H23)/(O1*1000000000))</f>
        <v>84.943911506956525</v>
      </c>
    </row>
    <row r="9" spans="1:18" ht="14.25" customHeight="1" x14ac:dyDescent="0.3">
      <c r="A9" s="13" t="s">
        <v>2</v>
      </c>
      <c r="B9" s="13" t="s">
        <v>617</v>
      </c>
      <c r="C9" s="14">
        <v>544337</v>
      </c>
      <c r="D9" s="14">
        <v>18920002196</v>
      </c>
      <c r="E9" s="15">
        <v>18820.064807278999</v>
      </c>
      <c r="F9" s="14">
        <v>13899</v>
      </c>
      <c r="G9" s="14">
        <v>32192</v>
      </c>
      <c r="H9" s="14">
        <v>10244457617</v>
      </c>
      <c r="I9" s="15">
        <v>0.96979065280270005</v>
      </c>
      <c r="J9" s="15">
        <v>0.63602510743805996</v>
      </c>
      <c r="K9" s="15">
        <v>18251.522935240999</v>
      </c>
      <c r="L9" s="14">
        <v>13629</v>
      </c>
      <c r="M9" s="14">
        <v>31273</v>
      </c>
      <c r="N9" s="14">
        <v>9934979240</v>
      </c>
      <c r="P9" s="55" t="s">
        <v>79</v>
      </c>
      <c r="Q9" s="38" t="s">
        <v>69</v>
      </c>
      <c r="R9" s="37">
        <f>AVERAGE(K3:K23)</f>
        <v>17246.76892466089</v>
      </c>
    </row>
    <row r="10" spans="1:18" ht="14.25" customHeight="1" x14ac:dyDescent="0.3">
      <c r="A10" s="13" t="s">
        <v>2</v>
      </c>
      <c r="B10" s="13" t="s">
        <v>618</v>
      </c>
      <c r="C10" s="14">
        <v>657060</v>
      </c>
      <c r="D10" s="14">
        <v>26518588044</v>
      </c>
      <c r="E10" s="15">
        <v>16818.500190241</v>
      </c>
      <c r="F10" s="14">
        <v>12086</v>
      </c>
      <c r="G10" s="14">
        <v>28885</v>
      </c>
      <c r="H10" s="14">
        <v>11050763735</v>
      </c>
      <c r="I10" s="15">
        <v>0.97602091743570996</v>
      </c>
      <c r="J10" s="15">
        <v>0.70511121389317999</v>
      </c>
      <c r="K10" s="15">
        <v>16415.207985572</v>
      </c>
      <c r="L10" s="14">
        <v>11888</v>
      </c>
      <c r="M10" s="14">
        <v>28157</v>
      </c>
      <c r="N10" s="14">
        <v>10785776559</v>
      </c>
      <c r="P10" s="42"/>
      <c r="Q10" s="38" t="s">
        <v>71</v>
      </c>
      <c r="R10" s="37">
        <f>AVERAGE(M3:M23)</f>
        <v>29671.555555555555</v>
      </c>
    </row>
    <row r="11" spans="1:18" ht="14.25" customHeight="1" x14ac:dyDescent="0.3">
      <c r="A11" s="13" t="s">
        <v>2</v>
      </c>
      <c r="B11" s="13" t="s">
        <v>619</v>
      </c>
      <c r="C11" s="14">
        <v>661938</v>
      </c>
      <c r="D11" s="14">
        <v>27196674068</v>
      </c>
      <c r="E11" s="15">
        <v>16124.948750486999</v>
      </c>
      <c r="F11" s="14">
        <v>11467</v>
      </c>
      <c r="G11" s="14">
        <v>27704</v>
      </c>
      <c r="H11" s="14">
        <v>10673716326</v>
      </c>
      <c r="I11" s="15">
        <v>0.97668847003232995</v>
      </c>
      <c r="J11" s="15">
        <v>0.70261669624584999</v>
      </c>
      <c r="K11" s="15">
        <v>15749.051524463001</v>
      </c>
      <c r="L11" s="14">
        <v>11283</v>
      </c>
      <c r="M11" s="14">
        <v>27046</v>
      </c>
      <c r="N11" s="14">
        <v>10424895668</v>
      </c>
      <c r="P11" s="42"/>
      <c r="Q11" s="38" t="s">
        <v>73</v>
      </c>
      <c r="R11" s="37">
        <f>(SUM(N3:N23)/1000000000)</f>
        <v>190.73903797</v>
      </c>
    </row>
    <row r="12" spans="1:18" ht="14.25" customHeight="1" x14ac:dyDescent="0.3">
      <c r="A12" s="13" t="s">
        <v>2</v>
      </c>
      <c r="B12" s="13" t="s">
        <v>620</v>
      </c>
      <c r="C12" s="14">
        <v>678973</v>
      </c>
      <c r="D12" s="14">
        <v>27355001153</v>
      </c>
      <c r="E12" s="15">
        <v>17864.564582096998</v>
      </c>
      <c r="F12" s="14">
        <v>12904</v>
      </c>
      <c r="G12" s="14">
        <v>30567</v>
      </c>
      <c r="H12" s="14">
        <v>12129557008</v>
      </c>
      <c r="I12" s="15">
        <v>0.97161794196004003</v>
      </c>
      <c r="J12" s="15">
        <v>0.74186781116254996</v>
      </c>
      <c r="K12" s="15">
        <v>17357.531473268999</v>
      </c>
      <c r="L12" s="14">
        <v>12654</v>
      </c>
      <c r="M12" s="14">
        <v>29698</v>
      </c>
      <c r="N12" s="14">
        <v>11785295217</v>
      </c>
      <c r="P12" s="42"/>
      <c r="Q12" s="38" t="s">
        <v>75</v>
      </c>
      <c r="R12" s="37">
        <f>(AVERAGE(N3:N23)/1000000000)</f>
        <v>10.596613220555556</v>
      </c>
    </row>
    <row r="13" spans="1:18" ht="14.25" customHeight="1" x14ac:dyDescent="0.3">
      <c r="A13" s="13" t="s">
        <v>2</v>
      </c>
      <c r="B13" s="13" t="s">
        <v>621</v>
      </c>
      <c r="C13" s="14">
        <v>646469</v>
      </c>
      <c r="D13" s="14">
        <v>27048688680</v>
      </c>
      <c r="E13" s="15">
        <v>16285.079089639001</v>
      </c>
      <c r="F13" s="14">
        <v>11468</v>
      </c>
      <c r="G13" s="14">
        <v>28163</v>
      </c>
      <c r="H13" s="14">
        <v>10527798794</v>
      </c>
      <c r="I13" s="15">
        <v>0.97360183145233004</v>
      </c>
      <c r="J13" s="15">
        <v>0.69980082053281001</v>
      </c>
      <c r="K13" s="15">
        <v>15855.182827019</v>
      </c>
      <c r="L13" s="14">
        <v>11241</v>
      </c>
      <c r="M13" s="14">
        <v>27441</v>
      </c>
      <c r="N13" s="14">
        <v>10249884187</v>
      </c>
      <c r="P13" s="43"/>
      <c r="Q13" s="38" t="s">
        <v>77</v>
      </c>
      <c r="R13" s="37">
        <f>(SUM(N3:N23)/(O1*1000000000))</f>
        <v>82.930016508695658</v>
      </c>
    </row>
    <row r="14" spans="1:18" ht="14.25" customHeight="1" x14ac:dyDescent="0.3">
      <c r="A14" s="13" t="s">
        <v>2</v>
      </c>
      <c r="B14" s="13" t="s">
        <v>622</v>
      </c>
      <c r="C14" s="14">
        <v>614078</v>
      </c>
      <c r="D14" s="14">
        <v>24045563975</v>
      </c>
      <c r="E14" s="15">
        <v>18013.092642954001</v>
      </c>
      <c r="F14" s="14">
        <v>12899</v>
      </c>
      <c r="G14" s="14">
        <v>31203</v>
      </c>
      <c r="H14" s="14">
        <v>11061443904</v>
      </c>
      <c r="I14" s="15">
        <v>0.97599433036910999</v>
      </c>
      <c r="J14" s="15">
        <v>0.68899752373877998</v>
      </c>
      <c r="K14" s="15">
        <v>17580.676291937001</v>
      </c>
      <c r="L14" s="14">
        <v>12728</v>
      </c>
      <c r="M14" s="14">
        <v>30375</v>
      </c>
      <c r="N14" s="14">
        <v>10795906536</v>
      </c>
    </row>
    <row r="15" spans="1:18" ht="14.25" customHeight="1" x14ac:dyDescent="0.3">
      <c r="A15" s="13" t="s">
        <v>2</v>
      </c>
      <c r="B15" s="13" t="s">
        <v>623</v>
      </c>
      <c r="C15" s="14">
        <v>528889</v>
      </c>
      <c r="D15" s="14">
        <v>17621902800</v>
      </c>
      <c r="E15" s="15">
        <v>15744.403689621</v>
      </c>
      <c r="F15" s="14">
        <v>11025</v>
      </c>
      <c r="G15" s="14">
        <v>27144</v>
      </c>
      <c r="H15" s="14">
        <v>8327041923</v>
      </c>
      <c r="I15" s="15">
        <v>0.97846881489755</v>
      </c>
      <c r="J15" s="15">
        <v>0.60220917098587001</v>
      </c>
      <c r="K15" s="15">
        <v>15405.408019451999</v>
      </c>
      <c r="L15" s="14">
        <v>10900</v>
      </c>
      <c r="M15" s="14">
        <v>26494</v>
      </c>
      <c r="N15" s="14">
        <v>8147750842</v>
      </c>
    </row>
    <row r="16" spans="1:18" ht="14.25" customHeight="1" x14ac:dyDescent="0.3">
      <c r="A16" s="13" t="s">
        <v>2</v>
      </c>
      <c r="B16" s="13" t="s">
        <v>624</v>
      </c>
      <c r="C16" s="14">
        <v>616468</v>
      </c>
      <c r="D16" s="14">
        <v>22894772347</v>
      </c>
      <c r="E16" s="15">
        <v>18129.213576374001</v>
      </c>
      <c r="F16" s="14">
        <v>12978</v>
      </c>
      <c r="G16" s="14">
        <v>31402</v>
      </c>
      <c r="H16" s="14">
        <v>11176080035</v>
      </c>
      <c r="I16" s="15">
        <v>0.97453539880631002</v>
      </c>
      <c r="J16" s="15">
        <v>0.71132701394457998</v>
      </c>
      <c r="K16" s="15">
        <v>17667.560382696</v>
      </c>
      <c r="L16" s="14">
        <v>12811</v>
      </c>
      <c r="M16" s="14">
        <v>30486</v>
      </c>
      <c r="N16" s="14">
        <v>10891485614</v>
      </c>
    </row>
    <row r="17" spans="1:14" ht="14.25" customHeight="1" x14ac:dyDescent="0.3">
      <c r="A17" s="13" t="s">
        <v>2</v>
      </c>
      <c r="B17" s="13" t="s">
        <v>625</v>
      </c>
      <c r="C17" s="14">
        <v>657234</v>
      </c>
      <c r="D17" s="14">
        <v>26528375833</v>
      </c>
      <c r="E17" s="15">
        <v>16766.490873874001</v>
      </c>
      <c r="F17" s="14">
        <v>11887</v>
      </c>
      <c r="G17" s="14">
        <v>28887</v>
      </c>
      <c r="H17" s="14">
        <v>11019507863</v>
      </c>
      <c r="I17" s="15">
        <v>0.97836326095826998</v>
      </c>
      <c r="J17" s="15">
        <v>0.71521972389507005</v>
      </c>
      <c r="K17" s="15">
        <v>16403.718686191001</v>
      </c>
      <c r="L17" s="14">
        <v>11749</v>
      </c>
      <c r="M17" s="14">
        <v>28190</v>
      </c>
      <c r="N17" s="14">
        <v>10781081647</v>
      </c>
    </row>
    <row r="18" spans="1:14" ht="14.25" customHeight="1" x14ac:dyDescent="0.3">
      <c r="A18" s="13" t="s">
        <v>2</v>
      </c>
      <c r="B18" s="13" t="s">
        <v>626</v>
      </c>
      <c r="C18" s="14">
        <v>650021</v>
      </c>
      <c r="D18" s="14">
        <v>26170139468</v>
      </c>
      <c r="E18" s="15">
        <v>17048.998706195998</v>
      </c>
      <c r="F18" s="14">
        <v>12186</v>
      </c>
      <c r="G18" s="14">
        <v>29275</v>
      </c>
      <c r="H18" s="14">
        <v>11082207188</v>
      </c>
      <c r="I18" s="15">
        <v>0.97665330699825004</v>
      </c>
      <c r="J18" s="15">
        <v>0.70552691932398004</v>
      </c>
      <c r="K18" s="15">
        <v>16650.960967415002</v>
      </c>
      <c r="L18" s="14">
        <v>12035</v>
      </c>
      <c r="M18" s="14">
        <v>28515</v>
      </c>
      <c r="N18" s="14">
        <v>10823474299</v>
      </c>
    </row>
    <row r="19" spans="1:14" ht="14.25" customHeight="1" x14ac:dyDescent="0.3">
      <c r="A19" s="13" t="s">
        <v>2</v>
      </c>
      <c r="B19" s="13" t="s">
        <v>627</v>
      </c>
      <c r="C19" s="14">
        <v>656602</v>
      </c>
      <c r="D19" s="14">
        <v>26042815222</v>
      </c>
      <c r="E19" s="15">
        <v>17361.371952871999</v>
      </c>
      <c r="F19" s="14">
        <v>12383</v>
      </c>
      <c r="G19" s="14">
        <v>29966</v>
      </c>
      <c r="H19" s="14">
        <v>11399511547</v>
      </c>
      <c r="I19" s="15">
        <v>0.97695925102430003</v>
      </c>
      <c r="J19" s="15">
        <v>0.72122046915435001</v>
      </c>
      <c r="K19" s="15">
        <v>16961.352939832999</v>
      </c>
      <c r="L19" s="14">
        <v>12221</v>
      </c>
      <c r="M19" s="14">
        <v>29173</v>
      </c>
      <c r="N19" s="14">
        <v>11136858263</v>
      </c>
    </row>
    <row r="20" spans="1:14" ht="14.25" customHeight="1" x14ac:dyDescent="0.3">
      <c r="A20" s="13" t="s">
        <v>2</v>
      </c>
      <c r="B20" s="13" t="s">
        <v>628</v>
      </c>
      <c r="C20" s="14">
        <v>673143</v>
      </c>
      <c r="D20" s="14">
        <v>26667612959</v>
      </c>
      <c r="E20" s="15">
        <v>16889.532502008999</v>
      </c>
      <c r="F20" s="14">
        <v>12013</v>
      </c>
      <c r="G20" s="14">
        <v>29094</v>
      </c>
      <c r="H20" s="14">
        <v>11369070577</v>
      </c>
      <c r="I20" s="15">
        <v>0.97829143109558003</v>
      </c>
      <c r="J20" s="15">
        <v>0.72780556474580005</v>
      </c>
      <c r="K20" s="15">
        <v>16522.884921926001</v>
      </c>
      <c r="L20" s="14">
        <v>11878</v>
      </c>
      <c r="M20" s="14">
        <v>28389</v>
      </c>
      <c r="N20" s="14">
        <v>11122264325</v>
      </c>
    </row>
    <row r="21" spans="1:14" ht="14.25" customHeight="1" x14ac:dyDescent="0.25"/>
    <row r="22" spans="1:14" ht="14.25" customHeight="1" x14ac:dyDescent="0.25"/>
    <row r="23" spans="1:14" ht="14.25" customHeight="1" x14ac:dyDescent="0.25"/>
    <row r="24" spans="1:14" ht="14.25" customHeight="1" x14ac:dyDescent="0.25"/>
    <row r="25" spans="1:14" ht="14.25" customHeight="1" x14ac:dyDescent="0.25"/>
    <row r="26" spans="1:14" ht="14.25" customHeight="1" x14ac:dyDescent="0.25"/>
    <row r="27" spans="1:14" ht="14.25" customHeight="1" x14ac:dyDescent="0.25"/>
    <row r="28" spans="1:14" ht="14.25" customHeight="1" x14ac:dyDescent="0.25"/>
    <row r="29" spans="1:14" ht="14.25" customHeight="1" x14ac:dyDescent="0.25"/>
    <row r="30" spans="1:14" ht="14.25" customHeight="1" x14ac:dyDescent="0.25"/>
    <row r="31" spans="1:14" ht="14.25" customHeight="1" x14ac:dyDescent="0.25"/>
    <row r="32" spans="1:14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mergeCells count="11">
    <mergeCell ref="P2:Q2"/>
    <mergeCell ref="P3:Q3"/>
    <mergeCell ref="P4:P8"/>
    <mergeCell ref="P9:P13"/>
    <mergeCell ref="B1:B2"/>
    <mergeCell ref="C1:D1"/>
    <mergeCell ref="E1:H1"/>
    <mergeCell ref="I1:I2"/>
    <mergeCell ref="J1:J2"/>
    <mergeCell ref="K1:N1"/>
    <mergeCell ref="P1:R1"/>
  </mergeCells>
  <hyperlinks>
    <hyperlink ref="A1" location="INDEX!A1" display="INDEX" xr:uid="{00000000-0004-0000-1B00-000000000000}"/>
  </hyperlinks>
  <pageMargins left="0.7" right="0.7" top="0.75" bottom="0.75" header="0" footer="0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</sheetPr>
  <dimension ref="A1:R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7.59765625" customWidth="1"/>
    <col min="16" max="16" width="8.69921875" customWidth="1"/>
    <col min="17" max="17" width="15.59765625" customWidth="1"/>
    <col min="18" max="18" width="9.19921875" customWidth="1"/>
    <col min="19" max="26" width="7.59765625" customWidth="1"/>
  </cols>
  <sheetData>
    <row r="1" spans="1:18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3">
        <v>2.3805000000000001</v>
      </c>
      <c r="P1" s="56" t="s">
        <v>58</v>
      </c>
      <c r="Q1" s="49"/>
      <c r="R1" s="40"/>
    </row>
    <row r="2" spans="1:18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P2" s="54" t="s">
        <v>64</v>
      </c>
      <c r="Q2" s="40"/>
      <c r="R2" s="36">
        <f>(COUNTA(A3:A23))</f>
        <v>18</v>
      </c>
    </row>
    <row r="3" spans="1:18" ht="14.25" customHeight="1" x14ac:dyDescent="0.3">
      <c r="A3" s="13" t="s">
        <v>20</v>
      </c>
      <c r="B3" s="13" t="s">
        <v>629</v>
      </c>
      <c r="C3" s="14">
        <v>591697</v>
      </c>
      <c r="D3" s="14">
        <v>18807057176</v>
      </c>
      <c r="E3" s="15">
        <v>18159.145638730999</v>
      </c>
      <c r="F3" s="14">
        <v>13061</v>
      </c>
      <c r="G3" s="14">
        <v>31212</v>
      </c>
      <c r="H3" s="14">
        <v>10744711997</v>
      </c>
      <c r="I3" s="15">
        <v>0.95478676476989999</v>
      </c>
      <c r="J3" s="15">
        <v>0.72005466455893996</v>
      </c>
      <c r="K3" s="15">
        <v>17338.111915388999</v>
      </c>
      <c r="L3" s="14">
        <v>12649</v>
      </c>
      <c r="M3" s="14">
        <v>29782</v>
      </c>
      <c r="N3" s="14">
        <v>10258908806</v>
      </c>
      <c r="P3" s="54" t="s">
        <v>66</v>
      </c>
      <c r="Q3" s="40"/>
      <c r="R3" s="37" t="s">
        <v>47</v>
      </c>
    </row>
    <row r="4" spans="1:18" ht="14.25" customHeight="1" x14ac:dyDescent="0.3">
      <c r="A4" s="13" t="s">
        <v>20</v>
      </c>
      <c r="B4" s="13" t="s">
        <v>630</v>
      </c>
      <c r="C4" s="14">
        <v>728350</v>
      </c>
      <c r="D4" s="14">
        <v>28504042907</v>
      </c>
      <c r="E4" s="15">
        <v>15634.268988809999</v>
      </c>
      <c r="F4" s="14">
        <v>10912</v>
      </c>
      <c r="G4" s="14">
        <v>26972</v>
      </c>
      <c r="H4" s="14">
        <v>11387219818</v>
      </c>
      <c r="I4" s="15">
        <v>0.95342489339129999</v>
      </c>
      <c r="J4" s="15">
        <v>0.76246896106995998</v>
      </c>
      <c r="K4" s="15">
        <v>14906.101243907</v>
      </c>
      <c r="L4" s="14">
        <v>10497</v>
      </c>
      <c r="M4" s="14">
        <v>25703</v>
      </c>
      <c r="N4" s="14">
        <v>10856858841</v>
      </c>
      <c r="P4" s="55" t="s">
        <v>68</v>
      </c>
      <c r="Q4" s="38" t="s">
        <v>69</v>
      </c>
      <c r="R4" s="37">
        <f>AVERAGE(E3:E23)</f>
        <v>17422.846095695888</v>
      </c>
    </row>
    <row r="5" spans="1:18" ht="14.25" customHeight="1" x14ac:dyDescent="0.3">
      <c r="A5" s="13" t="s">
        <v>20</v>
      </c>
      <c r="B5" s="13" t="s">
        <v>631</v>
      </c>
      <c r="C5" s="14">
        <v>468395</v>
      </c>
      <c r="D5" s="14">
        <v>13558008704</v>
      </c>
      <c r="E5" s="15">
        <v>18333.560027326999</v>
      </c>
      <c r="F5" s="14">
        <v>12805</v>
      </c>
      <c r="G5" s="14">
        <v>32504</v>
      </c>
      <c r="H5" s="14">
        <v>8587347849</v>
      </c>
      <c r="I5" s="15">
        <v>0.94790041245946999</v>
      </c>
      <c r="J5" s="15">
        <v>0.67752639473710996</v>
      </c>
      <c r="K5" s="15">
        <v>17378.389111754001</v>
      </c>
      <c r="L5" s="14">
        <v>12312</v>
      </c>
      <c r="M5" s="14">
        <v>30879</v>
      </c>
      <c r="N5" s="14">
        <v>8139950568</v>
      </c>
      <c r="P5" s="42"/>
      <c r="Q5" s="38" t="s">
        <v>71</v>
      </c>
      <c r="R5" s="37">
        <f>AVERAGE(G3:G23)</f>
        <v>30658.777777777777</v>
      </c>
    </row>
    <row r="6" spans="1:18" ht="14.25" customHeight="1" x14ac:dyDescent="0.3">
      <c r="A6" s="13" t="s">
        <v>20</v>
      </c>
      <c r="B6" s="13" t="s">
        <v>632</v>
      </c>
      <c r="C6" s="14">
        <v>470121</v>
      </c>
      <c r="D6" s="14">
        <v>13610696328</v>
      </c>
      <c r="E6" s="15">
        <v>17554.472676182999</v>
      </c>
      <c r="F6" s="14">
        <v>12215</v>
      </c>
      <c r="G6" s="14">
        <v>31120</v>
      </c>
      <c r="H6" s="14">
        <v>8252726249</v>
      </c>
      <c r="I6" s="15">
        <v>0.95169398729925003</v>
      </c>
      <c r="J6" s="15">
        <v>0.64998928485016005</v>
      </c>
      <c r="K6" s="15">
        <v>16706.486096133001</v>
      </c>
      <c r="L6" s="14">
        <v>11766</v>
      </c>
      <c r="M6" s="14">
        <v>29626</v>
      </c>
      <c r="N6" s="14">
        <v>7854069950</v>
      </c>
      <c r="P6" s="42"/>
      <c r="Q6" s="38" t="s">
        <v>73</v>
      </c>
      <c r="R6" s="37">
        <f>(SUM(H3:H23)/1000000000)</f>
        <v>164.75523422800001</v>
      </c>
    </row>
    <row r="7" spans="1:18" ht="14.25" customHeight="1" x14ac:dyDescent="0.3">
      <c r="A7" s="13" t="s">
        <v>20</v>
      </c>
      <c r="B7" s="13" t="s">
        <v>633</v>
      </c>
      <c r="C7" s="14">
        <v>494457</v>
      </c>
      <c r="D7" s="14">
        <v>14555498489</v>
      </c>
      <c r="E7" s="15">
        <v>17841.591044317</v>
      </c>
      <c r="F7" s="14">
        <v>12454</v>
      </c>
      <c r="G7" s="14">
        <v>31536</v>
      </c>
      <c r="H7" s="14">
        <v>8821899583</v>
      </c>
      <c r="I7" s="15">
        <v>0.95259096897839002</v>
      </c>
      <c r="J7" s="15">
        <v>0.66742931653074</v>
      </c>
      <c r="K7" s="15">
        <v>16995.738501021999</v>
      </c>
      <c r="L7" s="14">
        <v>12015</v>
      </c>
      <c r="M7" s="14">
        <v>30076</v>
      </c>
      <c r="N7" s="14">
        <v>8403661872</v>
      </c>
      <c r="P7" s="42"/>
      <c r="Q7" s="38" t="s">
        <v>75</v>
      </c>
      <c r="R7" s="37">
        <f>(AVERAGE(H3:H23)/1000000000)</f>
        <v>9.1530685682222206</v>
      </c>
    </row>
    <row r="8" spans="1:18" ht="14.25" customHeight="1" x14ac:dyDescent="0.3">
      <c r="A8" s="13" t="s">
        <v>20</v>
      </c>
      <c r="B8" s="13" t="s">
        <v>634</v>
      </c>
      <c r="C8" s="14">
        <v>533679</v>
      </c>
      <c r="D8" s="14">
        <v>16847408811</v>
      </c>
      <c r="E8" s="15">
        <v>17922.745093960999</v>
      </c>
      <c r="F8" s="14">
        <v>12702</v>
      </c>
      <c r="G8" s="14">
        <v>31241</v>
      </c>
      <c r="H8" s="14">
        <v>9564992679</v>
      </c>
      <c r="I8" s="15">
        <v>0.96062714048627995</v>
      </c>
      <c r="J8" s="15">
        <v>0.67085469773897</v>
      </c>
      <c r="K8" s="15">
        <v>17217.075369276001</v>
      </c>
      <c r="L8" s="14">
        <v>12331</v>
      </c>
      <c r="M8" s="14">
        <v>29983</v>
      </c>
      <c r="N8" s="14">
        <v>9188391566</v>
      </c>
      <c r="P8" s="43"/>
      <c r="Q8" s="38" t="s">
        <v>77</v>
      </c>
      <c r="R8" s="37">
        <f>(SUM(H3:H23)/(O1*1000000000))</f>
        <v>69.210348341944965</v>
      </c>
    </row>
    <row r="9" spans="1:18" ht="14.25" customHeight="1" x14ac:dyDescent="0.3">
      <c r="A9" s="13" t="s">
        <v>20</v>
      </c>
      <c r="B9" s="13" t="s">
        <v>635</v>
      </c>
      <c r="C9" s="14">
        <v>530570</v>
      </c>
      <c r="D9" s="14">
        <v>16064769938</v>
      </c>
      <c r="E9" s="15">
        <v>17466.346423658</v>
      </c>
      <c r="F9" s="14">
        <v>12411</v>
      </c>
      <c r="G9" s="14">
        <v>30338</v>
      </c>
      <c r="H9" s="14">
        <v>9267119422</v>
      </c>
      <c r="I9" s="15">
        <v>0.96064584404359998</v>
      </c>
      <c r="J9" s="15">
        <v>0.67210188759074996</v>
      </c>
      <c r="K9" s="15">
        <v>16778.973102512002</v>
      </c>
      <c r="L9" s="14">
        <v>12029.5</v>
      </c>
      <c r="M9" s="14">
        <v>29144</v>
      </c>
      <c r="N9" s="14">
        <v>8902419759</v>
      </c>
      <c r="P9" s="55" t="s">
        <v>79</v>
      </c>
      <c r="Q9" s="38" t="s">
        <v>69</v>
      </c>
      <c r="R9" s="37">
        <f>AVERAGE(K3:K23)</f>
        <v>16579.531044100113</v>
      </c>
    </row>
    <row r="10" spans="1:18" ht="14.25" customHeight="1" x14ac:dyDescent="0.3">
      <c r="A10" s="13" t="s">
        <v>20</v>
      </c>
      <c r="B10" s="13" t="s">
        <v>636</v>
      </c>
      <c r="C10" s="14">
        <v>534833</v>
      </c>
      <c r="D10" s="14">
        <v>14502830367</v>
      </c>
      <c r="E10" s="15">
        <v>17800.983871601002</v>
      </c>
      <c r="F10" s="14">
        <v>12328</v>
      </c>
      <c r="G10" s="14">
        <v>31569</v>
      </c>
      <c r="H10" s="14">
        <v>9520553607</v>
      </c>
      <c r="I10" s="15">
        <v>0.95021412991662002</v>
      </c>
      <c r="J10" s="15">
        <v>0.63431669283793002</v>
      </c>
      <c r="K10" s="15">
        <v>16914.746401213</v>
      </c>
      <c r="L10" s="14">
        <v>11899</v>
      </c>
      <c r="M10" s="14">
        <v>29981</v>
      </c>
      <c r="N10" s="14">
        <v>9046564562</v>
      </c>
      <c r="P10" s="42"/>
      <c r="Q10" s="38" t="s">
        <v>71</v>
      </c>
      <c r="R10" s="37">
        <f>AVERAGE(M3:M23)</f>
        <v>29169.944444444445</v>
      </c>
    </row>
    <row r="11" spans="1:18" ht="14.25" customHeight="1" x14ac:dyDescent="0.3">
      <c r="A11" s="13" t="s">
        <v>20</v>
      </c>
      <c r="B11" s="13" t="s">
        <v>637</v>
      </c>
      <c r="C11" s="14">
        <v>507174</v>
      </c>
      <c r="D11" s="14">
        <v>14113884134</v>
      </c>
      <c r="E11" s="15">
        <v>17820.418485569</v>
      </c>
      <c r="F11" s="14">
        <v>12461</v>
      </c>
      <c r="G11" s="14">
        <v>31288</v>
      </c>
      <c r="H11" s="14">
        <v>9038052925</v>
      </c>
      <c r="I11" s="15">
        <v>0.95108337772872997</v>
      </c>
      <c r="J11" s="15">
        <v>0.60326149015130004</v>
      </c>
      <c r="K11" s="15">
        <v>16948.703805794001</v>
      </c>
      <c r="L11" s="14">
        <v>12017</v>
      </c>
      <c r="M11" s="14">
        <v>29752</v>
      </c>
      <c r="N11" s="14">
        <v>8595941904</v>
      </c>
      <c r="P11" s="42"/>
      <c r="Q11" s="38" t="s">
        <v>73</v>
      </c>
      <c r="R11" s="37">
        <f>(SUM(N3:N23)/1000000000)</f>
        <v>156.81966018400001</v>
      </c>
    </row>
    <row r="12" spans="1:18" ht="14.25" customHeight="1" x14ac:dyDescent="0.3">
      <c r="A12" s="13" t="s">
        <v>20</v>
      </c>
      <c r="B12" s="13" t="s">
        <v>638</v>
      </c>
      <c r="C12" s="14">
        <v>510659</v>
      </c>
      <c r="D12" s="14">
        <v>13661641172</v>
      </c>
      <c r="E12" s="15">
        <v>17734.658137818002</v>
      </c>
      <c r="F12" s="14">
        <v>12301</v>
      </c>
      <c r="G12" s="14">
        <v>31446</v>
      </c>
      <c r="H12" s="14">
        <v>9056362790</v>
      </c>
      <c r="I12" s="15">
        <v>0.94961846432390995</v>
      </c>
      <c r="J12" s="15">
        <v>0.60120391714564003</v>
      </c>
      <c r="K12" s="15">
        <v>16841.158826144001</v>
      </c>
      <c r="L12" s="14">
        <v>11863</v>
      </c>
      <c r="M12" s="14">
        <v>29860</v>
      </c>
      <c r="N12" s="14">
        <v>8600089325</v>
      </c>
      <c r="P12" s="42"/>
      <c r="Q12" s="38" t="s">
        <v>75</v>
      </c>
      <c r="R12" s="37">
        <f>(AVERAGE(N3:N23)/1000000000)</f>
        <v>8.7122033435555561</v>
      </c>
    </row>
    <row r="13" spans="1:18" ht="14.25" customHeight="1" x14ac:dyDescent="0.3">
      <c r="A13" s="13" t="s">
        <v>20</v>
      </c>
      <c r="B13" s="13" t="s">
        <v>639</v>
      </c>
      <c r="C13" s="14">
        <v>505037</v>
      </c>
      <c r="D13" s="14">
        <v>13267827987</v>
      </c>
      <c r="E13" s="15">
        <v>17288.455087449001</v>
      </c>
      <c r="F13" s="14">
        <v>12021</v>
      </c>
      <c r="G13" s="14">
        <v>30549</v>
      </c>
      <c r="H13" s="14">
        <v>8731309492</v>
      </c>
      <c r="I13" s="15">
        <v>0.95418599313579</v>
      </c>
      <c r="J13" s="15">
        <v>0.58548429915708</v>
      </c>
      <c r="K13" s="15">
        <v>16496.401687401001</v>
      </c>
      <c r="L13" s="14">
        <v>11619</v>
      </c>
      <c r="M13" s="14">
        <v>29159</v>
      </c>
      <c r="N13" s="14">
        <v>8331293219</v>
      </c>
      <c r="P13" s="43"/>
      <c r="Q13" s="38" t="s">
        <v>77</v>
      </c>
      <c r="R13" s="37">
        <f>(SUM(N3:N23)/(O1*1000000000))</f>
        <v>65.876773864314217</v>
      </c>
    </row>
    <row r="14" spans="1:18" ht="14.25" customHeight="1" x14ac:dyDescent="0.3">
      <c r="A14" s="13" t="s">
        <v>20</v>
      </c>
      <c r="B14" s="13" t="s">
        <v>640</v>
      </c>
      <c r="C14" s="14">
        <v>598903</v>
      </c>
      <c r="D14" s="14">
        <v>17334093975</v>
      </c>
      <c r="E14" s="15">
        <v>17704.665084329001</v>
      </c>
      <c r="F14" s="14">
        <v>12386</v>
      </c>
      <c r="G14" s="14">
        <v>31113</v>
      </c>
      <c r="H14" s="14">
        <v>10603377033</v>
      </c>
      <c r="I14" s="15">
        <v>0.95378420229000005</v>
      </c>
      <c r="J14" s="15">
        <v>0.69738571909318003</v>
      </c>
      <c r="K14" s="15">
        <v>16886.429864268001</v>
      </c>
      <c r="L14" s="14">
        <v>11998</v>
      </c>
      <c r="M14" s="14">
        <v>29650</v>
      </c>
      <c r="N14" s="14">
        <v>10113333505</v>
      </c>
    </row>
    <row r="15" spans="1:18" ht="14.25" customHeight="1" x14ac:dyDescent="0.3">
      <c r="A15" s="13" t="s">
        <v>20</v>
      </c>
      <c r="B15" s="13" t="s">
        <v>641</v>
      </c>
      <c r="C15" s="14">
        <v>472993</v>
      </c>
      <c r="D15" s="14">
        <v>12412285324</v>
      </c>
      <c r="E15" s="15">
        <v>17129.044131731</v>
      </c>
      <c r="F15" s="14">
        <v>11806</v>
      </c>
      <c r="G15" s="14">
        <v>30507</v>
      </c>
      <c r="H15" s="14">
        <v>8101917971</v>
      </c>
      <c r="I15" s="15">
        <v>0.94952274937072001</v>
      </c>
      <c r="J15" s="15">
        <v>0.55028363876660003</v>
      </c>
      <c r="K15" s="15">
        <v>16264.417078054001</v>
      </c>
      <c r="L15" s="14">
        <v>11364</v>
      </c>
      <c r="M15" s="14">
        <v>28948</v>
      </c>
      <c r="N15" s="14">
        <v>7692955427</v>
      </c>
    </row>
    <row r="16" spans="1:18" ht="14.25" customHeight="1" x14ac:dyDescent="0.3">
      <c r="A16" s="13" t="s">
        <v>20</v>
      </c>
      <c r="B16" s="13" t="s">
        <v>642</v>
      </c>
      <c r="C16" s="14">
        <v>467196</v>
      </c>
      <c r="D16" s="14">
        <v>12136958433</v>
      </c>
      <c r="E16" s="15">
        <v>17133.160945299001</v>
      </c>
      <c r="F16" s="14">
        <v>11827</v>
      </c>
      <c r="G16" s="14">
        <v>30353</v>
      </c>
      <c r="H16" s="14">
        <v>8004544261</v>
      </c>
      <c r="I16" s="15">
        <v>0.95136325388357001</v>
      </c>
      <c r="J16" s="15">
        <v>0.55547021574591005</v>
      </c>
      <c r="K16" s="15">
        <v>16299.859746231001</v>
      </c>
      <c r="L16" s="14">
        <v>11394</v>
      </c>
      <c r="M16" s="14">
        <v>28874</v>
      </c>
      <c r="N16" s="14">
        <v>7615229274</v>
      </c>
    </row>
    <row r="17" spans="1:14" ht="14.25" customHeight="1" x14ac:dyDescent="0.3">
      <c r="A17" s="13" t="s">
        <v>20</v>
      </c>
      <c r="B17" s="13" t="s">
        <v>643</v>
      </c>
      <c r="C17" s="14">
        <v>500857</v>
      </c>
      <c r="D17" s="14">
        <v>13573842110</v>
      </c>
      <c r="E17" s="15">
        <v>16961.745625996999</v>
      </c>
      <c r="F17" s="14">
        <v>11690</v>
      </c>
      <c r="G17" s="14">
        <v>30068</v>
      </c>
      <c r="H17" s="14">
        <v>8495409029</v>
      </c>
      <c r="I17" s="15">
        <v>0.94866356916880001</v>
      </c>
      <c r="J17" s="15">
        <v>0.60360361446073996</v>
      </c>
      <c r="K17" s="15">
        <v>16090.990144892001</v>
      </c>
      <c r="L17" s="14">
        <v>11252</v>
      </c>
      <c r="M17" s="14">
        <v>28516</v>
      </c>
      <c r="N17" s="14">
        <v>8059285051</v>
      </c>
    </row>
    <row r="18" spans="1:14" ht="14.25" customHeight="1" x14ac:dyDescent="0.3">
      <c r="A18" s="13" t="s">
        <v>20</v>
      </c>
      <c r="B18" s="13" t="s">
        <v>644</v>
      </c>
      <c r="C18" s="14">
        <v>559776</v>
      </c>
      <c r="D18" s="14">
        <v>16078548591</v>
      </c>
      <c r="E18" s="15">
        <v>16962.376827517</v>
      </c>
      <c r="F18" s="14">
        <v>11862</v>
      </c>
      <c r="G18" s="14">
        <v>29637</v>
      </c>
      <c r="H18" s="14">
        <v>9495131451</v>
      </c>
      <c r="I18" s="15">
        <v>0.95025369817811001</v>
      </c>
      <c r="J18" s="15">
        <v>0.66789560909608003</v>
      </c>
      <c r="K18" s="15">
        <v>16118.561310237999</v>
      </c>
      <c r="L18" s="14">
        <v>11465</v>
      </c>
      <c r="M18" s="14">
        <v>28147</v>
      </c>
      <c r="N18" s="14">
        <v>9022783776</v>
      </c>
    </row>
    <row r="19" spans="1:14" ht="14.25" customHeight="1" x14ac:dyDescent="0.3">
      <c r="A19" s="13" t="s">
        <v>20</v>
      </c>
      <c r="B19" s="13" t="s">
        <v>645</v>
      </c>
      <c r="C19" s="14">
        <v>571142</v>
      </c>
      <c r="D19" s="14">
        <v>16344961313</v>
      </c>
      <c r="E19" s="15">
        <v>17411.056175172002</v>
      </c>
      <c r="F19" s="14">
        <v>12154</v>
      </c>
      <c r="G19" s="14">
        <v>30526</v>
      </c>
      <c r="H19" s="14">
        <v>9944185446</v>
      </c>
      <c r="I19" s="15">
        <v>0.94891873288582995</v>
      </c>
      <c r="J19" s="15">
        <v>0.69554850031480997</v>
      </c>
      <c r="K19" s="15">
        <v>16521.677363948002</v>
      </c>
      <c r="L19" s="14">
        <v>11757</v>
      </c>
      <c r="M19" s="14">
        <v>28950</v>
      </c>
      <c r="N19" s="14">
        <v>9436223853</v>
      </c>
    </row>
    <row r="20" spans="1:14" ht="14.25" customHeight="1" x14ac:dyDescent="0.3">
      <c r="A20" s="13" t="s">
        <v>20</v>
      </c>
      <c r="B20" s="13" t="s">
        <v>646</v>
      </c>
      <c r="C20" s="14">
        <v>426107</v>
      </c>
      <c r="D20" s="14">
        <v>11044336129</v>
      </c>
      <c r="E20" s="15">
        <v>16752.535457057002</v>
      </c>
      <c r="F20" s="14">
        <v>11500</v>
      </c>
      <c r="G20" s="14">
        <v>29879</v>
      </c>
      <c r="H20" s="14">
        <v>7138372626</v>
      </c>
      <c r="I20" s="15">
        <v>0.93882727578419001</v>
      </c>
      <c r="J20" s="15">
        <v>0.53518793441700996</v>
      </c>
      <c r="K20" s="15">
        <v>15727.737225626001</v>
      </c>
      <c r="L20" s="14">
        <v>10979</v>
      </c>
      <c r="M20" s="14">
        <v>28029</v>
      </c>
      <c r="N20" s="14">
        <v>6701698926</v>
      </c>
    </row>
    <row r="21" spans="1:14" ht="14.25" customHeight="1" x14ac:dyDescent="0.25"/>
    <row r="22" spans="1:14" ht="14.25" customHeight="1" x14ac:dyDescent="0.25"/>
    <row r="23" spans="1:14" ht="14.25" customHeight="1" x14ac:dyDescent="0.25"/>
    <row r="24" spans="1:14" ht="14.25" customHeight="1" x14ac:dyDescent="0.25"/>
    <row r="25" spans="1:14" ht="14.25" customHeight="1" x14ac:dyDescent="0.25"/>
    <row r="26" spans="1:14" ht="14.25" customHeight="1" x14ac:dyDescent="0.25"/>
    <row r="27" spans="1:14" ht="14.25" customHeight="1" x14ac:dyDescent="0.25"/>
    <row r="28" spans="1:14" ht="14.25" customHeight="1" x14ac:dyDescent="0.25"/>
    <row r="29" spans="1:14" ht="14.25" customHeight="1" x14ac:dyDescent="0.25"/>
    <row r="30" spans="1:14" ht="14.25" customHeight="1" x14ac:dyDescent="0.25"/>
    <row r="31" spans="1:14" ht="14.25" customHeight="1" x14ac:dyDescent="0.25"/>
    <row r="32" spans="1:14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mergeCells count="11">
    <mergeCell ref="P2:Q2"/>
    <mergeCell ref="P3:Q3"/>
    <mergeCell ref="P4:P8"/>
    <mergeCell ref="P9:P13"/>
    <mergeCell ref="B1:B2"/>
    <mergeCell ref="C1:D1"/>
    <mergeCell ref="E1:H1"/>
    <mergeCell ref="I1:I2"/>
    <mergeCell ref="J1:J2"/>
    <mergeCell ref="K1:N1"/>
    <mergeCell ref="P1:R1"/>
  </mergeCells>
  <hyperlinks>
    <hyperlink ref="A1" location="INDEX!A1" display="INDEX" xr:uid="{00000000-0004-0000-1C00-000000000000}"/>
  </hyperlinks>
  <pageMargins left="0.7" right="0.7" top="0.75" bottom="0.75" header="0" footer="0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</sheetPr>
  <dimension ref="A1:R1000"/>
  <sheetViews>
    <sheetView workbookViewId="0"/>
  </sheetViews>
  <sheetFormatPr defaultColWidth="12.59765625" defaultRowHeight="15" customHeight="1" x14ac:dyDescent="0.25"/>
  <cols>
    <col min="1" max="1" width="7.59765625" customWidth="1"/>
    <col min="2" max="2" width="20.69921875" customWidth="1"/>
    <col min="3" max="3" width="12.09765625" customWidth="1"/>
    <col min="4" max="4" width="14.09765625" customWidth="1"/>
    <col min="5" max="8" width="12.69921875" customWidth="1"/>
    <col min="9" max="10" width="5.5" customWidth="1"/>
    <col min="11" max="14" width="13.19921875" customWidth="1"/>
    <col min="15" max="15" width="7.59765625" customWidth="1"/>
    <col min="16" max="16" width="8.69921875" customWidth="1"/>
    <col min="17" max="17" width="15.59765625" customWidth="1"/>
    <col min="18" max="18" width="9.19921875" customWidth="1"/>
    <col min="19" max="26" width="7.59765625" customWidth="1"/>
  </cols>
  <sheetData>
    <row r="1" spans="1:18" ht="14.25" customHeight="1" x14ac:dyDescent="0.3">
      <c r="A1" s="7" t="s">
        <v>51</v>
      </c>
      <c r="B1" s="47" t="s">
        <v>52</v>
      </c>
      <c r="C1" s="48" t="s">
        <v>53</v>
      </c>
      <c r="D1" s="40"/>
      <c r="E1" s="48" t="s">
        <v>54</v>
      </c>
      <c r="F1" s="49"/>
      <c r="G1" s="49"/>
      <c r="H1" s="40"/>
      <c r="I1" s="47" t="s">
        <v>55</v>
      </c>
      <c r="J1" s="47" t="s">
        <v>56</v>
      </c>
      <c r="K1" s="48" t="s">
        <v>57</v>
      </c>
      <c r="L1" s="49"/>
      <c r="M1" s="49"/>
      <c r="N1" s="40"/>
      <c r="O1" s="3">
        <v>2.3942999999999999</v>
      </c>
      <c r="P1" s="56" t="s">
        <v>58</v>
      </c>
      <c r="Q1" s="49"/>
      <c r="R1" s="40"/>
    </row>
    <row r="2" spans="1:18" ht="14.25" customHeight="1" x14ac:dyDescent="0.3">
      <c r="A2" s="10" t="s">
        <v>0</v>
      </c>
      <c r="B2" s="43"/>
      <c r="C2" s="10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60</v>
      </c>
      <c r="I2" s="43"/>
      <c r="J2" s="43"/>
      <c r="K2" s="10" t="s">
        <v>61</v>
      </c>
      <c r="L2" s="10" t="s">
        <v>62</v>
      </c>
      <c r="M2" s="10" t="s">
        <v>63</v>
      </c>
      <c r="N2" s="10" t="s">
        <v>60</v>
      </c>
      <c r="P2" s="54" t="s">
        <v>64</v>
      </c>
      <c r="Q2" s="40"/>
      <c r="R2" s="36">
        <f>(COUNTA(A3:A24))</f>
        <v>19</v>
      </c>
    </row>
    <row r="3" spans="1:18" ht="14.25" customHeight="1" x14ac:dyDescent="0.3">
      <c r="A3" s="13" t="s">
        <v>24</v>
      </c>
      <c r="B3" s="13" t="s">
        <v>647</v>
      </c>
      <c r="C3" s="14">
        <v>351700</v>
      </c>
      <c r="D3" s="14">
        <v>8071496752</v>
      </c>
      <c r="E3" s="15">
        <v>19044.346445834999</v>
      </c>
      <c r="F3" s="14">
        <v>13516</v>
      </c>
      <c r="G3" s="14">
        <v>33605</v>
      </c>
      <c r="H3" s="14">
        <v>6697896645</v>
      </c>
      <c r="I3" s="15">
        <v>0.97188261479959004</v>
      </c>
      <c r="J3" s="15">
        <v>0.62705929338600996</v>
      </c>
      <c r="K3" s="15">
        <v>18508.869220927001</v>
      </c>
      <c r="L3" s="14">
        <v>13370</v>
      </c>
      <c r="M3" s="14">
        <v>32590</v>
      </c>
      <c r="N3" s="14">
        <v>6509569305</v>
      </c>
      <c r="P3" s="54" t="s">
        <v>66</v>
      </c>
      <c r="Q3" s="40"/>
      <c r="R3" s="37"/>
    </row>
    <row r="4" spans="1:18" ht="14.25" customHeight="1" x14ac:dyDescent="0.3">
      <c r="A4" s="13" t="s">
        <v>24</v>
      </c>
      <c r="B4" s="13" t="s">
        <v>648</v>
      </c>
      <c r="C4" s="14">
        <v>543826</v>
      </c>
      <c r="D4" s="14">
        <v>15539001444</v>
      </c>
      <c r="E4" s="15">
        <v>18120.591781194998</v>
      </c>
      <c r="F4" s="14">
        <v>13279</v>
      </c>
      <c r="G4" s="14">
        <v>30462</v>
      </c>
      <c r="H4" s="14">
        <v>9854448946</v>
      </c>
      <c r="I4" s="15">
        <v>0.97133969270654996</v>
      </c>
      <c r="J4" s="15">
        <v>0.67300950063795995</v>
      </c>
      <c r="K4" s="15">
        <v>17601.250052406998</v>
      </c>
      <c r="L4" s="14">
        <v>13115</v>
      </c>
      <c r="M4" s="14">
        <v>29508</v>
      </c>
      <c r="N4" s="14">
        <v>9572017411</v>
      </c>
      <c r="P4" s="55" t="s">
        <v>68</v>
      </c>
      <c r="Q4" s="38" t="s">
        <v>69</v>
      </c>
      <c r="R4" s="37">
        <f>AVERAGE(E3:E24)</f>
        <v>19135.513811822209</v>
      </c>
    </row>
    <row r="5" spans="1:18" ht="14.25" customHeight="1" x14ac:dyDescent="0.3">
      <c r="A5" s="13" t="s">
        <v>24</v>
      </c>
      <c r="B5" s="13" t="s">
        <v>649</v>
      </c>
      <c r="C5" s="14">
        <v>440052</v>
      </c>
      <c r="D5" s="14">
        <v>10912413319</v>
      </c>
      <c r="E5" s="15">
        <v>19319.966935725999</v>
      </c>
      <c r="F5" s="14">
        <v>13809</v>
      </c>
      <c r="G5" s="14">
        <v>33849</v>
      </c>
      <c r="H5" s="14">
        <v>8501790090</v>
      </c>
      <c r="I5" s="15">
        <v>0.96753814619292999</v>
      </c>
      <c r="J5" s="15">
        <v>0.64663225226258003</v>
      </c>
      <c r="K5" s="15">
        <v>18692.804993500999</v>
      </c>
      <c r="L5" s="14">
        <v>13630</v>
      </c>
      <c r="M5" s="14">
        <v>32699</v>
      </c>
      <c r="N5" s="14">
        <v>8225806223</v>
      </c>
      <c r="P5" s="42"/>
      <c r="Q5" s="38" t="s">
        <v>71</v>
      </c>
      <c r="R5" s="37">
        <f>AVERAGE(G3:G24)</f>
        <v>32608.315789473683</v>
      </c>
    </row>
    <row r="6" spans="1:18" ht="14.25" customHeight="1" x14ac:dyDescent="0.3">
      <c r="A6" s="13" t="s">
        <v>24</v>
      </c>
      <c r="B6" s="13" t="s">
        <v>650</v>
      </c>
      <c r="C6" s="14">
        <v>598172</v>
      </c>
      <c r="D6" s="14">
        <v>18421773584</v>
      </c>
      <c r="E6" s="15">
        <v>18498.752775121</v>
      </c>
      <c r="F6" s="14">
        <v>13258</v>
      </c>
      <c r="G6" s="14">
        <v>32021</v>
      </c>
      <c r="H6" s="14">
        <v>11065435945</v>
      </c>
      <c r="I6" s="15">
        <v>0.97253997958052996</v>
      </c>
      <c r="J6" s="15">
        <v>0.68796363812017003</v>
      </c>
      <c r="K6" s="15">
        <v>17990.776646181999</v>
      </c>
      <c r="L6" s="14">
        <v>13110</v>
      </c>
      <c r="M6" s="14">
        <v>31028</v>
      </c>
      <c r="N6" s="14">
        <v>10761578848</v>
      </c>
      <c r="P6" s="42"/>
      <c r="Q6" s="38" t="s">
        <v>73</v>
      </c>
      <c r="R6" s="37">
        <f>(SUM(H3:H24)/1000000000)</f>
        <v>161.96865921400001</v>
      </c>
    </row>
    <row r="7" spans="1:18" ht="14.25" customHeight="1" x14ac:dyDescent="0.3">
      <c r="A7" s="13" t="s">
        <v>24</v>
      </c>
      <c r="B7" s="13" t="s">
        <v>651</v>
      </c>
      <c r="C7" s="14">
        <v>530072</v>
      </c>
      <c r="D7" s="14">
        <v>15265646419</v>
      </c>
      <c r="E7" s="15">
        <v>18226.416177424999</v>
      </c>
      <c r="F7" s="14">
        <v>12902</v>
      </c>
      <c r="G7" s="14">
        <v>31841</v>
      </c>
      <c r="H7" s="14">
        <v>9661312876</v>
      </c>
      <c r="I7" s="15">
        <v>0.96919447927835001</v>
      </c>
      <c r="J7" s="15">
        <v>0.62372345269936003</v>
      </c>
      <c r="K7" s="15">
        <v>17664.94193619</v>
      </c>
      <c r="L7" s="14">
        <v>12730</v>
      </c>
      <c r="M7" s="14">
        <v>30790</v>
      </c>
      <c r="N7" s="14">
        <v>9363691102</v>
      </c>
      <c r="P7" s="42"/>
      <c r="Q7" s="38" t="s">
        <v>75</v>
      </c>
      <c r="R7" s="37">
        <f>(AVERAGE(H3:H24)/1000000000)</f>
        <v>8.5246662744210528</v>
      </c>
    </row>
    <row r="8" spans="1:18" ht="14.25" customHeight="1" x14ac:dyDescent="0.3">
      <c r="A8" s="13" t="s">
        <v>24</v>
      </c>
      <c r="B8" s="13" t="s">
        <v>652</v>
      </c>
      <c r="C8" s="14">
        <v>595924</v>
      </c>
      <c r="D8" s="14">
        <v>17743552606</v>
      </c>
      <c r="E8" s="15">
        <v>17914.493730744001</v>
      </c>
      <c r="F8" s="14">
        <v>12889</v>
      </c>
      <c r="G8" s="14">
        <v>30735</v>
      </c>
      <c r="H8" s="14">
        <v>10675676762</v>
      </c>
      <c r="I8" s="15">
        <v>0.97146057474459002</v>
      </c>
      <c r="J8" s="15">
        <v>0.70128341818062001</v>
      </c>
      <c r="K8" s="15">
        <v>17403.224375926999</v>
      </c>
      <c r="L8" s="14">
        <v>12739.5</v>
      </c>
      <c r="M8" s="14">
        <v>29783</v>
      </c>
      <c r="N8" s="14">
        <v>10370999083</v>
      </c>
      <c r="P8" s="43"/>
      <c r="Q8" s="38" t="s">
        <v>77</v>
      </c>
      <c r="R8" s="37">
        <f>(SUM(H3:H24)/(O1*1000000000))</f>
        <v>67.647604399615759</v>
      </c>
    </row>
    <row r="9" spans="1:18" ht="14.25" customHeight="1" x14ac:dyDescent="0.3">
      <c r="A9" s="13" t="s">
        <v>24</v>
      </c>
      <c r="B9" s="13" t="s">
        <v>653</v>
      </c>
      <c r="C9" s="14">
        <v>482050</v>
      </c>
      <c r="D9" s="14">
        <v>13473721530</v>
      </c>
      <c r="E9" s="15">
        <v>18128.610476091999</v>
      </c>
      <c r="F9" s="14">
        <v>12763</v>
      </c>
      <c r="G9" s="14">
        <v>31916</v>
      </c>
      <c r="H9" s="14">
        <v>8738896680</v>
      </c>
      <c r="I9" s="15">
        <v>0.97185214484077997</v>
      </c>
      <c r="J9" s="15">
        <v>0.55605541521033996</v>
      </c>
      <c r="K9" s="15">
        <v>17618.328974173</v>
      </c>
      <c r="L9" s="14">
        <v>12581</v>
      </c>
      <c r="M9" s="14">
        <v>30972</v>
      </c>
      <c r="N9" s="14">
        <v>8492915482</v>
      </c>
      <c r="P9" s="55" t="s">
        <v>79</v>
      </c>
      <c r="Q9" s="38" t="s">
        <v>69</v>
      </c>
      <c r="R9" s="37">
        <f>AVERAGE(K3:K24)</f>
        <v>18654.961320335897</v>
      </c>
    </row>
    <row r="10" spans="1:18" ht="14.25" customHeight="1" x14ac:dyDescent="0.3">
      <c r="A10" s="13" t="s">
        <v>24</v>
      </c>
      <c r="B10" s="13" t="s">
        <v>654</v>
      </c>
      <c r="C10" s="14">
        <v>451221</v>
      </c>
      <c r="D10" s="14">
        <v>14085805196</v>
      </c>
      <c r="E10" s="15">
        <v>19628.791250851002</v>
      </c>
      <c r="F10" s="14">
        <v>14479</v>
      </c>
      <c r="G10" s="14">
        <v>33340</v>
      </c>
      <c r="H10" s="14">
        <v>8856922817</v>
      </c>
      <c r="I10" s="15">
        <v>0.97580482754250997</v>
      </c>
      <c r="J10" s="15">
        <v>0.58163750665462</v>
      </c>
      <c r="K10" s="15">
        <v>19153.869261404001</v>
      </c>
      <c r="L10" s="14">
        <v>14337</v>
      </c>
      <c r="M10" s="14">
        <v>32418</v>
      </c>
      <c r="N10" s="14">
        <v>8642628042</v>
      </c>
      <c r="P10" s="42"/>
      <c r="Q10" s="38" t="s">
        <v>71</v>
      </c>
      <c r="R10" s="37">
        <f>AVERAGE(M3:M24)</f>
        <v>31717.57894736842</v>
      </c>
    </row>
    <row r="11" spans="1:18" ht="14.25" customHeight="1" x14ac:dyDescent="0.3">
      <c r="A11" s="13" t="s">
        <v>24</v>
      </c>
      <c r="B11" s="13" t="s">
        <v>655</v>
      </c>
      <c r="C11" s="14">
        <v>429731</v>
      </c>
      <c r="D11" s="14">
        <v>13552455751</v>
      </c>
      <c r="E11" s="15">
        <v>20207.049503061</v>
      </c>
      <c r="F11" s="14">
        <v>15120</v>
      </c>
      <c r="G11" s="14">
        <v>34122</v>
      </c>
      <c r="H11" s="14">
        <v>8683595590</v>
      </c>
      <c r="I11" s="15">
        <v>0.97525239495867</v>
      </c>
      <c r="J11" s="15">
        <v>0.55804365074727003</v>
      </c>
      <c r="K11" s="15">
        <v>19706.973422908999</v>
      </c>
      <c r="L11" s="14">
        <v>14972</v>
      </c>
      <c r="M11" s="14">
        <v>33175</v>
      </c>
      <c r="N11" s="14">
        <v>8468697396</v>
      </c>
      <c r="P11" s="42"/>
      <c r="Q11" s="38" t="s">
        <v>73</v>
      </c>
      <c r="R11" s="37">
        <f>(SUM(N3:N24)/1000000000)</f>
        <v>157.84468372200001</v>
      </c>
    </row>
    <row r="12" spans="1:18" ht="14.25" customHeight="1" x14ac:dyDescent="0.3">
      <c r="A12" s="13" t="s">
        <v>24</v>
      </c>
      <c r="B12" s="13" t="s">
        <v>656</v>
      </c>
      <c r="C12" s="14">
        <v>378534</v>
      </c>
      <c r="D12" s="14">
        <v>11208903089</v>
      </c>
      <c r="E12" s="15">
        <v>19540.922170795999</v>
      </c>
      <c r="F12" s="14">
        <v>14490</v>
      </c>
      <c r="G12" s="14">
        <v>33173</v>
      </c>
      <c r="H12" s="14">
        <v>7396903433</v>
      </c>
      <c r="I12" s="15">
        <v>0.97694967582795</v>
      </c>
      <c r="J12" s="15">
        <v>0.50275060231683</v>
      </c>
      <c r="K12" s="15">
        <v>19090.497580137999</v>
      </c>
      <c r="L12" s="14">
        <v>14336</v>
      </c>
      <c r="M12" s="14">
        <v>32337</v>
      </c>
      <c r="N12" s="14">
        <v>7226402411</v>
      </c>
      <c r="P12" s="42"/>
      <c r="Q12" s="38" t="s">
        <v>75</v>
      </c>
      <c r="R12" s="37">
        <f>(AVERAGE(N3:N24)/1000000000)</f>
        <v>8.3076149327368416</v>
      </c>
    </row>
    <row r="13" spans="1:18" ht="14.25" customHeight="1" x14ac:dyDescent="0.3">
      <c r="A13" s="13" t="s">
        <v>24</v>
      </c>
      <c r="B13" s="13" t="s">
        <v>657</v>
      </c>
      <c r="C13" s="14">
        <v>386345</v>
      </c>
      <c r="D13" s="14">
        <v>11532818443</v>
      </c>
      <c r="E13" s="15">
        <v>19926.874340292001</v>
      </c>
      <c r="F13" s="14">
        <v>14924</v>
      </c>
      <c r="G13" s="14">
        <v>33680</v>
      </c>
      <c r="H13" s="14">
        <v>7698648267</v>
      </c>
      <c r="I13" s="15">
        <v>0.97689149967240996</v>
      </c>
      <c r="J13" s="15">
        <v>0.50834266436317999</v>
      </c>
      <c r="K13" s="15">
        <v>19466.394158071002</v>
      </c>
      <c r="L13" s="14">
        <v>14767</v>
      </c>
      <c r="M13" s="14">
        <v>32832</v>
      </c>
      <c r="N13" s="14">
        <v>7520744051</v>
      </c>
      <c r="P13" s="43"/>
      <c r="Q13" s="38" t="s">
        <v>77</v>
      </c>
      <c r="R13" s="37">
        <f>(SUM(N3:N24)/(O1*1000000000))</f>
        <v>65.925190545044487</v>
      </c>
    </row>
    <row r="14" spans="1:18" ht="14.25" customHeight="1" x14ac:dyDescent="0.3">
      <c r="A14" s="13" t="s">
        <v>24</v>
      </c>
      <c r="B14" s="13" t="s">
        <v>658</v>
      </c>
      <c r="C14" s="14">
        <v>326834</v>
      </c>
      <c r="D14" s="14">
        <v>9415559783</v>
      </c>
      <c r="E14" s="15">
        <v>20752.645765129</v>
      </c>
      <c r="F14" s="14">
        <v>15831</v>
      </c>
      <c r="G14" s="14">
        <v>34679</v>
      </c>
      <c r="H14" s="14">
        <v>6782670226</v>
      </c>
      <c r="I14" s="15">
        <v>0.97718957109149995</v>
      </c>
      <c r="J14" s="15">
        <v>0.43891132308329001</v>
      </c>
      <c r="K14" s="15">
        <v>20279.269014239999</v>
      </c>
      <c r="L14" s="14">
        <v>15683</v>
      </c>
      <c r="M14" s="14">
        <v>33849</v>
      </c>
      <c r="N14" s="14">
        <v>6627954609</v>
      </c>
    </row>
    <row r="15" spans="1:18" ht="14.25" customHeight="1" x14ac:dyDescent="0.3">
      <c r="A15" s="13" t="s">
        <v>24</v>
      </c>
      <c r="B15" s="13" t="s">
        <v>659</v>
      </c>
      <c r="C15" s="14">
        <v>406942</v>
      </c>
      <c r="D15" s="14">
        <v>12471617713</v>
      </c>
      <c r="E15" s="15">
        <v>20363.106280502001</v>
      </c>
      <c r="F15" s="14">
        <v>15333.5</v>
      </c>
      <c r="G15" s="14">
        <v>34255</v>
      </c>
      <c r="H15" s="14">
        <v>8286603196</v>
      </c>
      <c r="I15" s="15">
        <v>0.97522236963161002</v>
      </c>
      <c r="J15" s="15">
        <v>0.51714510465737995</v>
      </c>
      <c r="K15" s="15">
        <v>19858.556759931002</v>
      </c>
      <c r="L15" s="14">
        <v>15179</v>
      </c>
      <c r="M15" s="14">
        <v>33354</v>
      </c>
      <c r="N15" s="14">
        <v>8081280805</v>
      </c>
    </row>
    <row r="16" spans="1:18" ht="14.25" customHeight="1" x14ac:dyDescent="0.3">
      <c r="A16" s="13" t="s">
        <v>24</v>
      </c>
      <c r="B16" s="13" t="s">
        <v>660</v>
      </c>
      <c r="C16" s="14">
        <v>387492</v>
      </c>
      <c r="D16" s="14">
        <v>11758278617</v>
      </c>
      <c r="E16" s="15">
        <v>19664.512015732002</v>
      </c>
      <c r="F16" s="14">
        <v>14695</v>
      </c>
      <c r="G16" s="14">
        <v>33305</v>
      </c>
      <c r="H16" s="14">
        <v>7619841090</v>
      </c>
      <c r="I16" s="15">
        <v>0.97725490860596997</v>
      </c>
      <c r="J16" s="15">
        <v>0.49626925884658002</v>
      </c>
      <c r="K16" s="15">
        <v>19217.240892714999</v>
      </c>
      <c r="L16" s="14">
        <v>14544</v>
      </c>
      <c r="M16" s="14">
        <v>32428</v>
      </c>
      <c r="N16" s="14">
        <v>7446527108</v>
      </c>
    </row>
    <row r="17" spans="1:14" ht="14.25" customHeight="1" x14ac:dyDescent="0.3">
      <c r="A17" s="13" t="s">
        <v>24</v>
      </c>
      <c r="B17" s="13" t="s">
        <v>661</v>
      </c>
      <c r="C17" s="14">
        <v>472069</v>
      </c>
      <c r="D17" s="14">
        <v>15113872437</v>
      </c>
      <c r="E17" s="15">
        <v>19204.221573540999</v>
      </c>
      <c r="F17" s="14">
        <v>14171</v>
      </c>
      <c r="G17" s="14">
        <v>32513</v>
      </c>
      <c r="H17" s="14">
        <v>9065717674</v>
      </c>
      <c r="I17" s="15">
        <v>0.97739533974373005</v>
      </c>
      <c r="J17" s="15">
        <v>0.59677309250148003</v>
      </c>
      <c r="K17" s="15">
        <v>18770.116669384999</v>
      </c>
      <c r="L17" s="14">
        <v>14029</v>
      </c>
      <c r="M17" s="14">
        <v>31671</v>
      </c>
      <c r="N17" s="14">
        <v>8860790206</v>
      </c>
    </row>
    <row r="18" spans="1:14" ht="14.25" customHeight="1" x14ac:dyDescent="0.3">
      <c r="A18" s="13" t="s">
        <v>24</v>
      </c>
      <c r="B18" s="13" t="s">
        <v>662</v>
      </c>
      <c r="C18" s="14">
        <v>300090</v>
      </c>
      <c r="D18" s="14">
        <v>7686754032</v>
      </c>
      <c r="E18" s="15">
        <v>19072.896064514</v>
      </c>
      <c r="F18" s="14">
        <v>14413</v>
      </c>
      <c r="G18" s="14">
        <v>32306</v>
      </c>
      <c r="H18" s="14">
        <v>5723585380</v>
      </c>
      <c r="I18" s="15">
        <v>0.98214703228556</v>
      </c>
      <c r="J18" s="15">
        <v>0.42797916081343002</v>
      </c>
      <c r="K18" s="15">
        <v>18732.388266852999</v>
      </c>
      <c r="L18" s="14">
        <v>14280</v>
      </c>
      <c r="M18" s="14">
        <v>31702</v>
      </c>
      <c r="N18" s="14">
        <v>5621402395</v>
      </c>
    </row>
    <row r="19" spans="1:14" ht="14.25" customHeight="1" x14ac:dyDescent="0.3">
      <c r="A19" s="13" t="s">
        <v>24</v>
      </c>
      <c r="B19" s="13" t="s">
        <v>663</v>
      </c>
      <c r="C19" s="14">
        <v>487058</v>
      </c>
      <c r="D19" s="14">
        <v>15580760492</v>
      </c>
      <c r="E19" s="15">
        <v>18987.708398178002</v>
      </c>
      <c r="F19" s="14">
        <v>14358</v>
      </c>
      <c r="G19" s="14">
        <v>31837</v>
      </c>
      <c r="H19" s="14">
        <v>9248115277</v>
      </c>
      <c r="I19" s="15">
        <v>0.97486984244476005</v>
      </c>
      <c r="J19" s="15">
        <v>0.64788080412784999</v>
      </c>
      <c r="K19" s="15">
        <v>18510.544294519001</v>
      </c>
      <c r="L19" s="14">
        <v>14245</v>
      </c>
      <c r="M19" s="14">
        <v>31007</v>
      </c>
      <c r="N19" s="14">
        <v>9015708683</v>
      </c>
    </row>
    <row r="20" spans="1:14" ht="14.25" customHeight="1" x14ac:dyDescent="0.3">
      <c r="A20" s="13" t="s">
        <v>24</v>
      </c>
      <c r="B20" s="13" t="s">
        <v>664</v>
      </c>
      <c r="C20" s="14">
        <v>453312</v>
      </c>
      <c r="D20" s="14">
        <v>13508082852</v>
      </c>
      <c r="E20" s="15">
        <v>18037.907966257</v>
      </c>
      <c r="F20" s="14">
        <v>13627</v>
      </c>
      <c r="G20" s="14">
        <v>30091</v>
      </c>
      <c r="H20" s="14">
        <v>8176800136</v>
      </c>
      <c r="I20" s="15">
        <v>0.97920306694897996</v>
      </c>
      <c r="J20" s="15">
        <v>0.57701619370326995</v>
      </c>
      <c r="K20" s="15">
        <v>17662.774801902</v>
      </c>
      <c r="L20" s="14">
        <v>13535</v>
      </c>
      <c r="M20" s="14">
        <v>29405</v>
      </c>
      <c r="N20" s="14">
        <v>8006747771</v>
      </c>
    </row>
    <row r="21" spans="1:14" ht="14.25" customHeight="1" x14ac:dyDescent="0.3">
      <c r="A21" s="13" t="s">
        <v>24</v>
      </c>
      <c r="B21" s="13" t="s">
        <v>665</v>
      </c>
      <c r="C21" s="14">
        <v>487659</v>
      </c>
      <c r="D21" s="14">
        <v>14926988969</v>
      </c>
      <c r="E21" s="15">
        <v>18934.948773631</v>
      </c>
      <c r="F21" s="14">
        <v>14271</v>
      </c>
      <c r="G21" s="14">
        <v>31828</v>
      </c>
      <c r="H21" s="14">
        <v>9233798184</v>
      </c>
      <c r="I21" s="15">
        <v>0.97784493564581998</v>
      </c>
      <c r="J21" s="15">
        <v>0.63731945235842002</v>
      </c>
      <c r="K21" s="15">
        <v>18515.443765008</v>
      </c>
      <c r="L21" s="14">
        <v>14166</v>
      </c>
      <c r="M21" s="14">
        <v>31086</v>
      </c>
      <c r="N21" s="14">
        <v>9029222791</v>
      </c>
    </row>
    <row r="22" spans="1:14" ht="14.25" customHeight="1" x14ac:dyDescent="0.25"/>
    <row r="23" spans="1:14" ht="14.25" customHeight="1" x14ac:dyDescent="0.25"/>
    <row r="24" spans="1:14" ht="14.25" customHeight="1" x14ac:dyDescent="0.25"/>
    <row r="25" spans="1:14" ht="14.25" customHeight="1" x14ac:dyDescent="0.25"/>
    <row r="26" spans="1:14" ht="14.25" customHeight="1" x14ac:dyDescent="0.25"/>
    <row r="27" spans="1:14" ht="14.25" customHeight="1" x14ac:dyDescent="0.25"/>
    <row r="28" spans="1:14" ht="14.25" customHeight="1" x14ac:dyDescent="0.25"/>
    <row r="29" spans="1:14" ht="14.25" customHeight="1" x14ac:dyDescent="0.25"/>
    <row r="30" spans="1:14" ht="14.25" customHeight="1" x14ac:dyDescent="0.25"/>
    <row r="31" spans="1:14" ht="14.25" customHeight="1" x14ac:dyDescent="0.25"/>
    <row r="32" spans="1:14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mergeCells count="11">
    <mergeCell ref="P2:Q2"/>
    <mergeCell ref="P3:Q3"/>
    <mergeCell ref="P4:P8"/>
    <mergeCell ref="P9:P13"/>
    <mergeCell ref="B1:B2"/>
    <mergeCell ref="C1:D1"/>
    <mergeCell ref="E1:H1"/>
    <mergeCell ref="I1:I2"/>
    <mergeCell ref="J1:J2"/>
    <mergeCell ref="K1:N1"/>
    <mergeCell ref="P1:R1"/>
  </mergeCells>
  <hyperlinks>
    <hyperlink ref="A1" location="INDEX!A1" display="INDEX" xr:uid="{00000000-0004-0000-1D00-000000000000}"/>
  </hyperlink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INDEX</vt:lpstr>
      <vt:lpstr>B73AB10</vt:lpstr>
      <vt:lpstr>CML52</vt:lpstr>
      <vt:lpstr>CML103</vt:lpstr>
      <vt:lpstr>CML228</vt:lpstr>
      <vt:lpstr>CML247</vt:lpstr>
      <vt:lpstr>CML277</vt:lpstr>
      <vt:lpstr>IL14H</vt:lpstr>
      <vt:lpstr>KY21</vt:lpstr>
      <vt:lpstr>MO18W</vt:lpstr>
      <vt:lpstr>NC358</vt:lpstr>
      <vt:lpstr>Ki3</vt:lpstr>
      <vt:lpstr>TZI8</vt:lpstr>
      <vt:lpstr>CML333</vt:lpstr>
      <vt:lpstr>CML69</vt:lpstr>
      <vt:lpstr>HP301</vt:lpstr>
      <vt:lpstr>B97</vt:lpstr>
      <vt:lpstr>CML322</vt:lpstr>
      <vt:lpstr>OH43</vt:lpstr>
      <vt:lpstr>OH7B</vt:lpstr>
      <vt:lpstr>M37W</vt:lpstr>
      <vt:lpstr>M162W</vt:lpstr>
      <vt:lpstr>MS71</vt:lpstr>
      <vt:lpstr>TX303</vt:lpstr>
      <vt:lpstr>P39</vt:lpstr>
      <vt:lpstr>B73</vt:lpstr>
      <vt:lpstr>Ki11</vt:lpstr>
      <vt:lpstr>NC350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Seetharam</dc:creator>
  <cp:lastModifiedBy>Arun Seetharam</cp:lastModifiedBy>
  <dcterms:created xsi:type="dcterms:W3CDTF">2018-07-09T17:33:27Z</dcterms:created>
  <dcterms:modified xsi:type="dcterms:W3CDTF">2020-12-21T15:40:46Z</dcterms:modified>
</cp:coreProperties>
</file>