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E6DF53D6-78FE-43DF-AE67-4BA622031B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AC- enskild mätning" sheetId="6" r:id="rId2"/>
    <sheet name="A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<sst xmlns="http://schemas.openxmlformats.org/spreadsheetml/2006/main" count="36" uniqueCount="30">
  <si>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</si>
  <si>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</si>
  <si>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</si>
  <si>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</si>
  <si>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</si>
  <si>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</si>
  <si>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</si>
  <si>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</si>
  <si>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</si>
  <si>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</si>
  <si>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</si>
  <si>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</si>
  <si>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</si>
  <si>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</si>
  <si>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</si>
  <si>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</si>
  <si>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Detta är ett program för dig som vill räkna ut hur avvikande en abdominell cirkumferens hos ett flickfoster är jämfört med abdominell cirkumferens i den svenska populationen av flickfoster.</t>
  </si>
  <si>
    <t>Använd flikarna nedan för att räkna ut avvikelsen i z-score och percentiler för abdominell cirkumferens (AC).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</si>
  <si>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</si>
  <si>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</si>
  <si>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</si>
  <si>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</si>
  <si>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</si>
  <si>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</si>
  <si>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</si>
  <si>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Beräkning av abdominell cirkumferens (AC)</t>
  </si>
  <si>
    <t>STEG 1: Skriv in gestationsålder* vid ultraljudsmätningen (veckor+dagar)</t>
  </si>
  <si>
    <t>* 22+0 - 42+0 veckor</t>
  </si>
  <si>
    <t>STEG 2: Skriv in abdominell cirkumferens (AC) vid ultraljudsmätningen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</si>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</sst>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/>
    <xf numFmtId="0" fontId="0" fillId="9" borderId="0" xfId="0" applyFill="1" applyAlignment="1">
      <alignment vertical="center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F39AFA1D-DDC1-4417-BCE8-26475E2278C5}"/>
            </a:ext>
          </a:extLst>
        </xdr:cNvPr>
        <xdr:cNvSpPr txBox="1"/>
      </xdr:nvSpPr>
      <xdr:spPr>
        <a:xfrm>
          <a:off x="2728981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586337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B3BE4975-FBE0-4F8D-8DF3-E192D2C20629}"/>
            </a:ext>
          </a:extLst>
        </xdr:cNvPr>
        <xdr:cNvSpPr txBox="1"/>
      </xdr:nvSpPr>
      <xdr:spPr>
        <a:xfrm>
          <a:off x="2225455" y="914402"/>
          <a:ext cx="55863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AC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A645B7E0-77F7-46A8-8062-1FAFABEEB2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224099D5-BC1A-4F63-9AE3-EEDA1D94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817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B18" sqref="B18:S18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285156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2" t="s">
        <v>16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2:21" x14ac:dyDescent="0.25">
      <c r="C8" s="30"/>
      <c r="D8" s="30"/>
    </row>
    <row r="9" spans="2:21" x14ac:dyDescent="0.25">
      <c r="C9" s="41" t="s">
        <v>17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18</v>
      </c>
      <c r="I11" s="31" t="s">
        <v>19</v>
      </c>
    </row>
    <row r="13" spans="2:21" x14ac:dyDescent="0.25">
      <c r="C13" s="41" t="s">
        <v>20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5" spans="2:21" x14ac:dyDescent="0.25">
      <c r="C15" s="14" t="s">
        <v>21</v>
      </c>
      <c r="F15" s="16" t="s">
        <v>22</v>
      </c>
      <c r="H15" s="16"/>
    </row>
    <row r="17" spans="2:19" ht="13.5" customHeight="1" x14ac:dyDescent="0.25">
      <c r="B17" s="32" t="s">
        <v>23</v>
      </c>
      <c r="C17" s="33" t="s">
        <v>24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9:N9"/>
    <mergeCell ref="C13:U13"/>
    <mergeCell ref="C7:U7"/>
  </mergeCells>
  <hyperlinks>
    <hyperlink ref="I11" r:id="rId1" display="https://www.nature.com/articles/s41598-021-92032-2" xr:uid="{4A4F2EEE-2EA1-40B2-8643-E147F04FD152}"/>
    <hyperlink ref="F15" r:id="rId2" xr:uid="{DB09969E-151D-4E47-AFC3-82BC8A829F5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25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26</v>
      </c>
      <c r="B4" s="36"/>
      <c r="C4" s="3" t="e">
        <f>LEFT(B4,2)+RIGHT(B4,1)/7</f>
        <v>#VALUE!</v>
      </c>
    </row>
    <row r="5" spans="1:3" ht="21.75" customHeight="1" x14ac:dyDescent="0.25">
      <c r="A5" s="37" t="s">
        <v>27</v>
      </c>
      <c r="B5" s="27"/>
    </row>
    <row r="6" spans="1:3" ht="27" thickBot="1" x14ac:dyDescent="0.3">
      <c r="A6" s="34"/>
      <c r="B6" s="27"/>
      <c r="C6" s="3" t="s">
        <v>0</v>
      </c>
    </row>
    <row r="7" spans="1:3" ht="79.5" thickBot="1" x14ac:dyDescent="0.45">
      <c r="A7" s="1" t="s">
        <v>28</v>
      </c>
      <c r="B7" s="1"/>
      <c r="C7" s="3" t="e">
        <f>7.78128092252547-54.2366773294734*POWER(C4,-2)-11.6450520566618*POWER(C4,-0.5)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EXP(-3.85348018716801+212.867410402507*POWER(C4,-2)-6.59471010270869*POWER(C4,-0.5))</f>
        <v>#VALUE!</v>
      </c>
    </row>
    <row r="11" spans="1:3" ht="27" thickBot="1" x14ac:dyDescent="0.45">
      <c r="A11" s="1" t="s">
        <v>29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8.10015642570829+197.594315658454*POWER(C4,-2)-29.3291681571028*POWER(C4,-0.5)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43.779922609436561</v>
      </c>
      <c r="E4" s="13">
        <f>_xlfn.NORM.DIST(D4,0,1,TRUE)*100</f>
        <v>100</v>
      </c>
      <c r="F4" s="19">
        <f>LEFT(B4,2)+RIGHT(B4,1)/7</f>
        <v>27.714285714285715</v>
      </c>
      <c r="G4" s="2">
        <f>7.78128092252547-54.2366773294734*POWER(F4,-2)-11.6450520566618*POWER(F4,-0.5)</f>
        <v>5.4986450041138477</v>
      </c>
      <c r="H4" s="2">
        <f>EXP(-3.85348018716801+212.867410402507*POWER(F4,-2)-6.59471010270869*POWER(F4,-0.5))</f>
        <v>7.994277789780466E-3</v>
      </c>
      <c r="I4" s="2">
        <f>8.10015642570829+197.594315658454*POWER(F4,-2)-29.3291681571028*POWER(F4,-0.5)</f>
        <v>2.7862242353698985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7.78128092252547-54.2366773294734*POWER(F5,-2)-11.6450520566618*POWER(F5,-0.5)</f>
        <v>#VALUE!</v>
      </c>
      <c r="H5" s="2" t="e">
        <f t="shared" ref="H5:H36" si="4">EXP(-3.85348018716801+212.867410402507*POWER(F5,-2)-6.59471010270869*POWER(F5,-0.5))</f>
        <v>#VALUE!</v>
      </c>
      <c r="I5" s="2" t="e">
        <f t="shared" ref="I5:I36" si="5">8.10015642570829+197.594315658454*POWER(F5,-2)-29.3291681571028*POWER(F5,-0.5)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7.78128092252547-54.2366773294734*POWER(F37,-2)-11.6450520566618*POWER(F37,-0.5)</f>
        <v>#VALUE!</v>
      </c>
      <c r="H37" s="2" t="e">
        <f t="shared" ref="H37:H68" si="10">EXP(-3.85348018716801+212.867410402507*POWER(F37,-2)-6.59471010270869*POWER(F37,-0.5))</f>
        <v>#VALUE!</v>
      </c>
      <c r="I37" s="2" t="e">
        <f t="shared" ref="I37:I68" si="11">8.10015642570829+197.594315658454*POWER(F37,-2)-29.3291681571028*POWER(F37,-0.5)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7.78128092252547-54.2366773294734*POWER(F69,-2)-11.6450520566618*POWER(F69,-0.5)</f>
        <v>#VALUE!</v>
      </c>
      <c r="H69" s="2" t="e">
        <f t="shared" ref="H69:H100" si="17">EXP(-3.85348018716801+212.867410402507*POWER(F69,-2)-6.59471010270869*POWER(F69,-0.5))</f>
        <v>#VALUE!</v>
      </c>
      <c r="I69" s="2" t="e">
        <f t="shared" ref="I69:I100" si="18">8.10015642570829+197.594315658454*POWER(F69,-2)-29.3291681571028*POWER(F69,-0.5)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7.78128092252547-54.2366773294734*POWER(F101,-2)-11.6450520566618*POWER(F101,-0.5)</f>
        <v>#VALUE!</v>
      </c>
      <c r="H101" s="2" t="e">
        <f t="shared" ref="H101:H132" si="22">EXP(-3.85348018716801+212.867410402507*POWER(F101,-2)-6.59471010270869*POWER(F101,-0.5))</f>
        <v>#VALUE!</v>
      </c>
      <c r="I101" s="2" t="e">
        <f t="shared" ref="I101:I132" si="23">8.10015642570829+197.594315658454*POWER(F101,-2)-29.3291681571028*POWER(F101,-0.5)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7.78128092252547-54.2366773294734*POWER(F133,-2)-11.6450520566618*POWER(F133,-0.5)</f>
        <v>#VALUE!</v>
      </c>
      <c r="H133" s="2" t="e">
        <f t="shared" ref="H133:H164" si="29">EXP(-3.85348018716801+212.867410402507*POWER(F133,-2)-6.59471010270869*POWER(F133,-0.5))</f>
        <v>#VALUE!</v>
      </c>
      <c r="I133" s="2" t="e">
        <f t="shared" ref="I133:I164" si="30">8.10015642570829+197.594315658454*POWER(F133,-2)-29.3291681571028*POWER(F133,-0.5)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7.78128092252547-54.2366773294734*POWER(F165,-2)-11.6450520566618*POWER(F165,-0.5)</f>
        <v>#VALUE!</v>
      </c>
      <c r="H165" s="2" t="e">
        <f t="shared" ref="H165:H201" si="34">EXP(-3.85348018716801+212.867410402507*POWER(F165,-2)-6.59471010270869*POWER(F165,-0.5))</f>
        <v>#VALUE!</v>
      </c>
      <c r="I165" s="2" t="e">
        <f t="shared" ref="I165:I201" si="35">8.10015642570829+197.594315658454*POWER(F165,-2)-29.3291681571028*POWER(F165,-0.5)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7.78128092252547-54.2366773294734*POWER(F197,-2)-11.6450520566618*POWER(F197,-0.5)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AC- enskild mätning</vt:lpstr>
      <vt:lpstr>AC-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2022-05-23T17:04:04Z</dcterms:modified>
</cp:coreProperties>
</file>