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5F9D70B6-2E1B-4047-AFCB-F7B840125E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FL- enskild mätning" sheetId="6" r:id="rId2"/>
    <sheet name="FL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<sst xmlns="http://schemas.openxmlformats.org/spreadsheetml/2006/main" count="36" uniqueCount="30">
  <si>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</si>
  <si>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</si>
  <si>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</si>
  <si>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</si>
  <si>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</si>
  <si>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</si>
  <si>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</si>
  <si>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</si>
  <si>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</si>
  <si>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</si>
  <si>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</si>
  <si>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</si>
  <si>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</si>
  <si>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</si>
  <si>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</si>
  <si>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</si>
  <si>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STEG 1: Skriv in gestationsålder* vid ultraljudsmätningen (veckor+dagar)</t>
  </si>
  <si>
    <t>* 22+0 - 42+0 veckor</t>
  </si>
  <si>
    <t>percentil</t>
  </si>
  <si>
    <t>STEG 2: Skriv in femurlängd (FL) vid ultraljudsmätningen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</si>
  <si>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</si>
  <si>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</si>
  <si>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</si>
  <si>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</si>
  <si>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</si>
  <si>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</si>
  <si>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</si>
  <si>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Använd flikarna nedan för att räkna ut avvikelsen i z-score och percentiler för femurlängd (FL).</t>
  </si>
  <si>
    <t>Detta är ett program för dig som vill räkna ut hur avvikande en femurlängd hos ett flickfoster är jämfört med femurlängd i den svenska populationen av flickfoster.</t>
  </si>
  <si>
    <t>Beräkning av femurlängd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</si>
</sst>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49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54034C26-339C-4F86-A01E-46B18AAA1991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5B65E393-5B0B-4F7E-9B2E-5E96FC56E2CA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38916D98-E7CD-41A6-B384-DAD812CCBD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C1FBA1D2-836B-43B6-A526-33A89355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92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U18" sqref="A1:U18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285156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30" t="s">
        <v>28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2:21" x14ac:dyDescent="0.25">
      <c r="C8" s="30"/>
      <c r="D8" s="30"/>
    </row>
    <row r="9" spans="2:21" x14ac:dyDescent="0.25">
      <c r="C9" s="41" t="s">
        <v>27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20</v>
      </c>
      <c r="I11" s="36" t="s">
        <v>21</v>
      </c>
    </row>
    <row r="13" spans="2:21" x14ac:dyDescent="0.25">
      <c r="C13" s="41" t="s">
        <v>22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5" spans="2:21" x14ac:dyDescent="0.25">
      <c r="C15" s="14" t="s">
        <v>23</v>
      </c>
      <c r="F15" s="16" t="s">
        <v>24</v>
      </c>
      <c r="H15" s="16"/>
    </row>
    <row r="17" spans="2:19" ht="13.5" customHeight="1" x14ac:dyDescent="0.25">
      <c r="B17" s="37" t="s">
        <v>25</v>
      </c>
      <c r="C17" s="38" t="s">
        <v>26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5">
    <mergeCell ref="B5:R5"/>
    <mergeCell ref="B18:S18"/>
    <mergeCell ref="B19:S19"/>
    <mergeCell ref="C9:N9"/>
    <mergeCell ref="C13:U13"/>
  </mergeCells>
  <hyperlinks>
    <hyperlink ref="I11" r:id="rId1" display="https://www.nature.com/articles/s41598-021-92032-2" xr:uid="{C38D4681-EFCE-4055-952E-56A6579A354B}"/>
    <hyperlink ref="F15" r:id="rId2" xr:uid="{127C998E-CDA8-44F7-81EC-D898BB58812C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2" t="s">
        <v>29</v>
      </c>
      <c r="B1" s="43"/>
      <c r="C1" s="28" t="s">
        <v>14</v>
      </c>
    </row>
    <row r="2" spans="1:3" ht="30" customHeight="1" thickBot="1" x14ac:dyDescent="0.3">
      <c r="A2" s="44"/>
      <c r="B2" s="45"/>
    </row>
    <row r="3" spans="1:3" ht="27" thickBot="1" x14ac:dyDescent="0.3">
      <c r="A3" s="31"/>
      <c r="B3" s="32"/>
      <c r="C3" s="3" t="s">
        <v>12</v>
      </c>
    </row>
    <row r="4" spans="1:3" ht="52.5" customHeight="1" thickBot="1" x14ac:dyDescent="0.45">
      <c r="A4" s="25" t="s">
        <v>16</v>
      </c>
      <c r="B4" s="33"/>
      <c r="C4" s="3" t="e">
        <f>LEFT(B4,2)+RIGHT(B4,1)/7</f>
        <v>#VALUE!</v>
      </c>
    </row>
    <row r="5" spans="1:3" ht="21.75" customHeight="1" x14ac:dyDescent="0.25">
      <c r="A5" s="34" t="s">
        <v>17</v>
      </c>
      <c r="B5" s="27"/>
    </row>
    <row r="6" spans="1:3" ht="27" thickBot="1" x14ac:dyDescent="0.3">
      <c r="A6" s="31"/>
      <c r="B6" s="27"/>
      <c r="C6" s="3" t="s">
        <v>0</v>
      </c>
    </row>
    <row r="7" spans="1:3" ht="53.25" thickBot="1" x14ac:dyDescent="0.45">
      <c r="A7" s="1" t="s">
        <v>19</v>
      </c>
      <c r="B7" s="1"/>
      <c r="C7" s="3" t="e">
        <f>4.10196034262556-341.16240168598*POWER(C4,-2)+0.0104420358599529*POWER(C4,1)</f>
        <v>#VALUE!</v>
      </c>
    </row>
    <row r="8" spans="1:3" ht="27" thickBot="1" x14ac:dyDescent="0.3">
      <c r="A8" s="31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1"/>
      <c r="B10" s="35"/>
      <c r="C10" s="3" t="e">
        <f>EXP(-5.76609911698486+383.64641921405*POWER(C4,-2)+0.019643023168512*POWER(C4,1))</f>
        <v>#VALUE!</v>
      </c>
    </row>
    <row r="11" spans="1:3" ht="27" thickBot="1" x14ac:dyDescent="0.45">
      <c r="A11" s="1" t="s">
        <v>18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0.575637663111194-505.761408466671*POWER(C4,-2)+0.396007363113286*POWER(C4,1)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7" t="s">
        <v>9</v>
      </c>
      <c r="B1" s="47"/>
      <c r="C1" s="47"/>
      <c r="D1" s="47"/>
      <c r="E1" s="47"/>
      <c r="F1" s="17"/>
    </row>
    <row r="2" spans="1:10" ht="89.25" customHeight="1" x14ac:dyDescent="0.25">
      <c r="A2" s="48" t="s">
        <v>15</v>
      </c>
      <c r="B2" s="48"/>
      <c r="C2" s="48"/>
      <c r="D2" s="48"/>
      <c r="E2" s="48"/>
      <c r="F2" s="46" t="s">
        <v>14</v>
      </c>
      <c r="G2" s="46"/>
      <c r="H2" s="46"/>
      <c r="I2" s="46"/>
      <c r="J2" s="46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5452.9144213321679</v>
      </c>
      <c r="E4" s="13">
        <f>_xlfn.NORM.DIST(D4,0,1,TRUE)*100</f>
        <v>100</v>
      </c>
      <c r="F4" s="19">
        <f>LEFT(B4,2)+RIGHT(B4,1)/7</f>
        <v>27.714285714285715</v>
      </c>
      <c r="G4" s="2">
        <f>4.10196034262556-341.16240168598*POWER(F4,-2)+0.0104420358599529*POWER(F4,1)</f>
        <v>3.9471792431349324</v>
      </c>
      <c r="H4" s="2">
        <f>EXP(-5.76609911698486+383.64641921405*POWER(F4,-2)+0.019643023168512*POWER(F4,1))</f>
        <v>8.8954066347596509E-3</v>
      </c>
      <c r="I4" s="2">
        <f>0.575637663111194-505.761408466671*POWER(F4,-2)+0.396007363113286*POWER(F4,1)</f>
        <v>10.892225359592786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4.10196034262556-341.16240168598*POWER(F5,-2)+0.0104420358599529*POWER(F5,1)</f>
        <v>#VALUE!</v>
      </c>
      <c r="H5" s="2" t="e">
        <f t="shared" ref="H5:H36" si="4">EXP(-5.76609911698486+383.64641921405*POWER(F5,-2)+0.019643023168512*POWER(F5,1))</f>
        <v>#VALUE!</v>
      </c>
      <c r="I5" s="2" t="e">
        <f t="shared" ref="I5:I36" si="5">0.575637663111194-505.761408466671*POWER(F5,-2)+0.396007363113286*POWER(F5,1)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4.10196034262556-341.16240168598*POWER(F37,-2)+0.0104420358599529*POWER(F37,1)</f>
        <v>#VALUE!</v>
      </c>
      <c r="H37" s="2" t="e">
        <f t="shared" ref="H37:H68" si="10">EXP(-5.76609911698486+383.64641921405*POWER(F37,-2)+0.019643023168512*POWER(F37,1))</f>
        <v>#VALUE!</v>
      </c>
      <c r="I37" s="2" t="e">
        <f t="shared" ref="I37:I68" si="11">0.575637663111194-505.761408466671*POWER(F37,-2)+0.396007363113286*POWER(F37,1)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4.10196034262556-341.16240168598*POWER(F69,-2)+0.0104420358599529*POWER(F69,1)</f>
        <v>#VALUE!</v>
      </c>
      <c r="H69" s="2" t="e">
        <f t="shared" ref="H69:H100" si="17">EXP(-5.76609911698486+383.64641921405*POWER(F69,-2)+0.019643023168512*POWER(F69,1))</f>
        <v>#VALUE!</v>
      </c>
      <c r="I69" s="2" t="e">
        <f t="shared" ref="I69:I100" si="18">0.575637663111194-505.761408466671*POWER(F69,-2)+0.396007363113286*POWER(F69,1)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4.10196034262556-341.16240168598*POWER(F101,-2)+0.0104420358599529*POWER(F101,1)</f>
        <v>#VALUE!</v>
      </c>
      <c r="H101" s="2" t="e">
        <f t="shared" ref="H101:H132" si="22">EXP(-5.76609911698486+383.64641921405*POWER(F101,-2)+0.019643023168512*POWER(F101,1))</f>
        <v>#VALUE!</v>
      </c>
      <c r="I101" s="2" t="e">
        <f t="shared" ref="I101:I132" si="23">0.575637663111194-505.761408466671*POWER(F101,-2)+0.396007363113286*POWER(F101,1)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4.10196034262556-341.16240168598*POWER(F133,-2)+0.0104420358599529*POWER(F133,1)</f>
        <v>#VALUE!</v>
      </c>
      <c r="H133" s="2" t="e">
        <f t="shared" ref="H133:H164" si="29">EXP(-5.76609911698486+383.64641921405*POWER(F133,-2)+0.019643023168512*POWER(F133,1))</f>
        <v>#VALUE!</v>
      </c>
      <c r="I133" s="2" t="e">
        <f t="shared" ref="I133:I164" si="30">0.575637663111194-505.761408466671*POWER(F133,-2)+0.396007363113286*POWER(F133,1)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4.10196034262556-341.16240168598*POWER(F165,-2)+0.0104420358599529*POWER(F165,1)</f>
        <v>#VALUE!</v>
      </c>
      <c r="H165" s="2" t="e">
        <f t="shared" ref="H165:H201" si="34">EXP(-5.76609911698486+383.64641921405*POWER(F165,-2)+0.019643023168512*POWER(F165,1))</f>
        <v>#VALUE!</v>
      </c>
      <c r="I165" s="2" t="e">
        <f t="shared" ref="I165:I201" si="35">0.575637663111194-505.761408466671*POWER(F165,-2)+0.396007363113286*POWER(F165,1)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4.10196034262556-341.16240168598*POWER(F197,-2)+0.0104420358599529*POWER(F197,1)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FL- enskild mätning</vt:lpstr>
      <vt:lpstr>FL-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2022-05-23T17:12:52Z</dcterms:modified>
</cp:coreProperties>
</file>