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EE6F6F9A-4ED1-422C-ACEC-C6DAB5AB3D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FL- enskild mätning" sheetId="6" r:id="rId2"/>
    <sheet name="FL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<sst xmlns="http://schemas.openxmlformats.org/spreadsheetml/2006/main" count="36" uniqueCount="30">
  <si>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</si>
  <si>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</si>
  <si>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</si>
  <si>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</si>
  <si>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</si>
  <si>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</si>
  <si>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</si>
  <si>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</si>
  <si>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</si>
  <si>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</si>
  <si>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</si>
  <si>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</si>
  <si>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</si>
  <si>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</si>
  <si>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</si>
  <si>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</si>
  <si>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Använd flikarna nedan för att räkna ut avvikelsen i z-score och percentiler för femurlängd (FL).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</si>
  <si>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</si>
  <si>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</si>
  <si>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</si>
  <si>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</si>
  <si>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</si>
  <si>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</si>
  <si>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</si>
  <si>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femurlängd hos ett pojkfoster är jämfört med femurlängd i den svenska populationen av pojkfoster.</t>
  </si>
  <si>
    <t>Beräkning av femurlängd (FL)</t>
  </si>
  <si>
    <t>STEG 1: Skriv in gestationsålder* vid ultraljudsmätningen (veckor+dagar)</t>
  </si>
  <si>
    <t>* 22+0 - 42+0 veckor</t>
  </si>
  <si>
    <t>STEG 2: Skriv in femurlängd (FL) vid ultraljudsmätningen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</si>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</sst>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0" fillId="9" borderId="0" xfId="0" applyFill="1"/>
    <xf numFmtId="0" fontId="0" fillId="9" borderId="0" xfId="0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84B1D139-1C3E-4825-98B8-BB5046BE1D4B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11" name="TextBox 4">
          <a:extLst>
            <a:ext uri="{FF2B5EF4-FFF2-40B4-BE49-F238E27FC236}">
              <a16:creationId xmlns:a16="http://schemas.microsoft.com/office/drawing/2014/main" id="{7E621CC8-7D7C-4A7B-8D8D-D027A0D2A6ED}"/>
            </a:ext>
          </a:extLst>
        </xdr:cNvPr>
        <xdr:cNvSpPr txBox="1"/>
      </xdr:nvSpPr>
      <xdr:spPr>
        <a:xfrm>
          <a:off x="1663480" y="91440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12" name="Bildobjekt 11">
          <a:extLst>
            <a:ext uri="{FF2B5EF4-FFF2-40B4-BE49-F238E27FC236}">
              <a16:creationId xmlns:a16="http://schemas.microsoft.com/office/drawing/2014/main" id="{9399CC0B-60E2-4313-A8A2-CA59A490E2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13" name="Bildobjekt 12">
          <a:extLst>
            <a:ext uri="{FF2B5EF4-FFF2-40B4-BE49-F238E27FC236}">
              <a16:creationId xmlns:a16="http://schemas.microsoft.com/office/drawing/2014/main" id="{B5D38842-3682-430C-9F44-94B5423D6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C8" sqref="C8"/>
    </sheetView>
  </sheetViews>
  <sheetFormatPr defaultColWidth="9.140625"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2:21" x14ac:dyDescent="0.25">
      <c r="C6" s="30"/>
    </row>
    <row r="7" spans="2:21" ht="18.75" customHeight="1" x14ac:dyDescent="0.25">
      <c r="C7" s="40" t="s">
        <v>24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30"/>
    </row>
    <row r="8" spans="2:21" x14ac:dyDescent="0.25">
      <c r="C8" s="30"/>
      <c r="D8" s="30"/>
    </row>
    <row r="9" spans="2:21" x14ac:dyDescent="0.25">
      <c r="C9" s="39" t="s">
        <v>16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17</v>
      </c>
      <c r="I11" s="31" t="s">
        <v>18</v>
      </c>
    </row>
    <row r="13" spans="2:21" x14ac:dyDescent="0.25">
      <c r="C13" s="39" t="s">
        <v>19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5" spans="2:21" x14ac:dyDescent="0.25">
      <c r="C15" s="14" t="s">
        <v>20</v>
      </c>
      <c r="F15" s="16" t="s">
        <v>21</v>
      </c>
      <c r="H15" s="16"/>
    </row>
    <row r="17" spans="2:19" ht="13.5" customHeight="1" x14ac:dyDescent="0.25">
      <c r="B17" s="32" t="s">
        <v>22</v>
      </c>
      <c r="C17" s="33" t="s">
        <v>23</v>
      </c>
    </row>
    <row r="18" spans="2:19" ht="22.5" customHeight="1" x14ac:dyDescent="0.25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ht="15" customHeight="1" x14ac:dyDescent="0.25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x14ac:dyDescent="0.25">
      <c r="B20" s="29"/>
    </row>
  </sheetData>
  <mergeCells count="6">
    <mergeCell ref="B19:S19"/>
    <mergeCell ref="C9:N9"/>
    <mergeCell ref="C13:U13"/>
    <mergeCell ref="C7:R7"/>
    <mergeCell ref="B5:R5"/>
    <mergeCell ref="B18:S18"/>
  </mergeCells>
  <hyperlinks>
    <hyperlink ref="I11" r:id="rId1" display="https://www.nature.com/articles/s41598-021-92032-2" xr:uid="{FEFDEEEE-AC20-4E77-9B5B-807E01403C44}"/>
    <hyperlink ref="F15" r:id="rId2" xr:uid="{38210F76-9FD6-487D-9CB9-78C3DB6F5B1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A7" sqref="A7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25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4"/>
      <c r="B3" s="35"/>
      <c r="C3" s="3" t="s">
        <v>12</v>
      </c>
    </row>
    <row r="4" spans="1:3" ht="52.5" customHeight="1" thickBot="1" x14ac:dyDescent="0.45">
      <c r="A4" s="25" t="s">
        <v>26</v>
      </c>
      <c r="B4" s="36"/>
      <c r="C4" s="3" t="e">
        <f>LEFT(B4,2)+RIGHT(B4,1)/7</f>
        <v>#VALUE!</v>
      </c>
    </row>
    <row r="5" spans="1:3" ht="21.75" customHeight="1" x14ac:dyDescent="0.25">
      <c r="A5" s="37" t="s">
        <v>27</v>
      </c>
      <c r="B5" s="27"/>
    </row>
    <row r="6" spans="1:3" ht="27" thickBot="1" x14ac:dyDescent="0.3">
      <c r="A6" s="34"/>
      <c r="B6" s="27"/>
      <c r="C6" s="3" t="s">
        <v>0</v>
      </c>
    </row>
    <row r="7" spans="1:3" ht="53.25" thickBot="1" x14ac:dyDescent="0.45">
      <c r="A7" s="1" t="s">
        <v>28</v>
      </c>
      <c r="B7" s="1"/>
      <c r="C7" s="3" t="e">
        <f>4.10878907475925-346.930424789977*POWER(C4,-2)+0.0103728379807879*POWER(C4,1)</f>
        <v>#VALUE!</v>
      </c>
    </row>
    <row r="8" spans="1:3" ht="27" thickBot="1" x14ac:dyDescent="0.3">
      <c r="A8" s="34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4"/>
      <c r="B10" s="38"/>
      <c r="C10" s="3" t="e">
        <f>EXP(-5.80925044205566+395.029696942599*POWER(C4,-2)+0.0234068653651434*POWER(C4,1))</f>
        <v>#VALUE!</v>
      </c>
    </row>
    <row r="11" spans="1:3" ht="27" thickBot="1" x14ac:dyDescent="0.45">
      <c r="A11" s="1" t="s">
        <v>29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9.82436883318724-880.929656041038*POWER(C4,-2)-0.168537186618191*POWER(C4,1)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235.87240957071765</v>
      </c>
      <c r="E4" s="13">
        <f>_xlfn.NORM.DIST(D4,0,1,TRUE)*100</f>
        <v>100</v>
      </c>
      <c r="F4" s="19">
        <f>LEFT(B4,2)+RIGHT(B4,1)/7</f>
        <v>27.714285714285715</v>
      </c>
      <c r="G4" s="2">
        <f>4.10878907475925-346.930424789977*POWER(F4,-2)+0.0103728379807879*POWER(F4,1)</f>
        <v>3.9445805569440693</v>
      </c>
      <c r="H4" s="2">
        <f>EXP(-5.80925044205566+395.029696942599*POWER(F4,-2)+0.0234068653651434*POWER(F4,1))</f>
        <v>9.5976311125633845E-3</v>
      </c>
      <c r="I4" s="2">
        <f>9.82436883318724-880.929656041038*POWER(F4,-2)-0.168537186618191*POWER(F4,1)</f>
        <v>4.006559176015724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4.10878907475925-346.930424789977*POWER(F5,-2)+0.0103728379807879*POWER(F5,1)</f>
        <v>#VALUE!</v>
      </c>
      <c r="H5" s="2" t="e">
        <f t="shared" ref="H5:H36" si="4">EXP(-5.80925044205566+395.029696942599*POWER(F5,-2)+0.0234068653651434*POWER(F5,1))</f>
        <v>#VALUE!</v>
      </c>
      <c r="I5" s="2" t="e">
        <f t="shared" ref="I5:I36" si="5">9.82436883318724-880.929656041038*POWER(F5,-2)-0.168537186618191*POWER(F5,1)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4.10878907475925-346.930424789977*POWER(F37,-2)+0.0103728379807879*POWER(F37,1)</f>
        <v>#VALUE!</v>
      </c>
      <c r="H37" s="2" t="e">
        <f t="shared" ref="H37:H68" si="10">EXP(-5.80925044205566+395.029696942599*POWER(F37,-2)+0.0234068653651434*POWER(F37,1))</f>
        <v>#VALUE!</v>
      </c>
      <c r="I37" s="2" t="e">
        <f t="shared" ref="I37:I68" si="11">9.82436883318724-880.929656041038*POWER(F37,-2)-0.168537186618191*POWER(F37,1)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4.10878907475925-346.930424789977*POWER(F69,-2)+0.0103728379807879*POWER(F69,1)</f>
        <v>#VALUE!</v>
      </c>
      <c r="H69" s="2" t="e">
        <f t="shared" ref="H69:H100" si="17">EXP(-5.80925044205566+395.029696942599*POWER(F69,-2)+0.0234068653651434*POWER(F69,1))</f>
        <v>#VALUE!</v>
      </c>
      <c r="I69" s="2" t="e">
        <f t="shared" ref="I69:I100" si="18">9.82436883318724-880.929656041038*POWER(F69,-2)-0.168537186618191*POWER(F69,1)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4.10878907475925-346.930424789977*POWER(F101,-2)+0.0103728379807879*POWER(F101,1)</f>
        <v>#VALUE!</v>
      </c>
      <c r="H101" s="2" t="e">
        <f t="shared" ref="H101:H132" si="22">EXP(-5.80925044205566+395.029696942599*POWER(F101,-2)+0.0234068653651434*POWER(F101,1))</f>
        <v>#VALUE!</v>
      </c>
      <c r="I101" s="2" t="e">
        <f t="shared" ref="I101:I132" si="23">9.82436883318724-880.929656041038*POWER(F101,-2)-0.168537186618191*POWER(F101,1)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4.10878907475925-346.930424789977*POWER(F133,-2)+0.0103728379807879*POWER(F133,1)</f>
        <v>#VALUE!</v>
      </c>
      <c r="H133" s="2" t="e">
        <f t="shared" ref="H133:H164" si="29">EXP(-5.80925044205566+395.029696942599*POWER(F133,-2)+0.0234068653651434*POWER(F133,1))</f>
        <v>#VALUE!</v>
      </c>
      <c r="I133" s="2" t="e">
        <f t="shared" ref="I133:I164" si="30">9.82436883318724-880.929656041038*POWER(F133,-2)-0.168537186618191*POWER(F133,1)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4.10878907475925-346.930424789977*POWER(F165,-2)+0.0103728379807879*POWER(F165,1)</f>
        <v>#VALUE!</v>
      </c>
      <c r="H165" s="2" t="e">
        <f t="shared" ref="H165:H201" si="34">EXP(-5.80925044205566+395.029696942599*POWER(F165,-2)+0.0234068653651434*POWER(F165,1))</f>
        <v>#VALUE!</v>
      </c>
      <c r="I165" s="2" t="e">
        <f t="shared" ref="I165:I201" si="35">9.82436883318724-880.929656041038*POWER(F165,-2)-0.168537186618191*POWER(F165,1)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4.10878907475925-346.930424789977*POWER(F197,-2)+0.0103728379807879*POWER(F197,1)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FL- enskild mätning</vt:lpstr>
      <vt:lpstr>FL-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2022-05-23T17:13:43Z</dcterms:modified>
</cp:coreProperties>
</file>