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F76B253A-AB5F-47FC-B6A7-2AE19AC0C6F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ro" sheetId="7" r:id="rId1"/>
    <sheet name="FL- enskild mätning" sheetId="6" r:id="rId2"/>
    <sheet name="FL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<sst xmlns="http://schemas.openxmlformats.org/spreadsheetml/2006/main" count="36" uniqueCount="30">
  <si>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</si>
  <si>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</si>
  <si>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</si>
  <si>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</si>
  <si>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</si>
  <si>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</si>
  <si>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</si>
  <si>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</si>
  <si>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</si>
  <si>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</si>
  <si>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</si>
  <si>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</si>
  <si>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</si>
  <si>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</si>
  <si>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</si>
  <si>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</si>
  <si>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Beräkning av femurlängd (FL)</t>
  </si>
  <si>
    <t>STEG 1: Skriv in gestationsålder* vid ultraljudsmätningen (veckor+dagar)</t>
  </si>
  <si>
    <t>* 22+0 - 42+0 veckor</t>
  </si>
  <si>
    <t>STEG 2: Skriv in femurlängd (FL) vid ultraljudsmätningen</t>
  </si>
  <si>
    <t>percentil</t>
  </si>
  <si>
    <t>Använd flikarna nedan för att räkna ut avvikelsen i z-score och percentiler för femurlängd (FL).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</si>
  <si>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</si>
  <si>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</si>
  <si>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</si>
  <si>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</si>
  <si>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</si>
  <si>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</si>
  <si>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</si>
  <si>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Detta är ett program för dig som vill räkna ut hur avvikande en femurlängd är jämfört med femurlängd i den svenska populationen.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</si>
</sst>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0" fillId="9" borderId="0" xfId="0" applyFill="1"/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vertical="center"/>
    </xf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80E4A782-2BF3-4434-8107-83A6D2D1FB1A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7349576" cy="342786"/>
    <xdr:sp macro="" textlink="">
      <xdr:nvSpPr>
        <xdr:cNvPr id="11" name="TextBox 4">
          <a:extLst>
            <a:ext uri="{FF2B5EF4-FFF2-40B4-BE49-F238E27FC236}">
              <a16:creationId xmlns:a16="http://schemas.microsoft.com/office/drawing/2014/main" id="{0AC0F97E-ABF2-4768-9A0E-CDD61E987727}"/>
            </a:ext>
          </a:extLst>
        </xdr:cNvPr>
        <xdr:cNvSpPr txBox="1"/>
      </xdr:nvSpPr>
      <xdr:spPr>
        <a:xfrm>
          <a:off x="1663480" y="914402"/>
          <a:ext cx="734957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Estimated Fetal Weight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12" name="Bildobjekt 11">
          <a:extLst>
            <a:ext uri="{FF2B5EF4-FFF2-40B4-BE49-F238E27FC236}">
              <a16:creationId xmlns:a16="http://schemas.microsoft.com/office/drawing/2014/main" id="{A0EBC6E9-64A3-426D-A156-CF100E985A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13" name="Bildobjekt 12">
          <a:extLst>
            <a:ext uri="{FF2B5EF4-FFF2-40B4-BE49-F238E27FC236}">
              <a16:creationId xmlns:a16="http://schemas.microsoft.com/office/drawing/2014/main" id="{4BB77C99-EC74-4A70-8289-DEBB7445C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6200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activeCell="I6" sqref="I6"/>
    </sheetView>
  </sheetViews>
  <sheetFormatPr defaultColWidth="9.140625" defaultRowHeight="15" x14ac:dyDescent="0.25"/>
  <cols>
    <col min="1" max="1" width="4.5703125" style="14" customWidth="1"/>
    <col min="2" max="7" width="9.140625" style="14"/>
    <col min="8" max="8" width="10.28515625" style="14" customWidth="1"/>
    <col min="9" max="9" width="9.140625" style="14" customWidth="1"/>
    <col min="10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2:21" x14ac:dyDescent="0.25">
      <c r="C6" s="30"/>
    </row>
    <row r="7" spans="2:21" ht="18.75" customHeight="1" x14ac:dyDescent="0.25">
      <c r="C7" s="42" t="s">
        <v>29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30"/>
    </row>
    <row r="8" spans="2:21" x14ac:dyDescent="0.25">
      <c r="C8" s="30"/>
      <c r="D8" s="30"/>
    </row>
    <row r="9" spans="2:21" x14ac:dyDescent="0.25">
      <c r="C9" s="39" t="s">
        <v>21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22</v>
      </c>
      <c r="I11" s="36" t="s">
        <v>23</v>
      </c>
    </row>
    <row r="13" spans="2:21" x14ac:dyDescent="0.25">
      <c r="C13" s="39" t="s">
        <v>24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5" spans="2:21" x14ac:dyDescent="0.25">
      <c r="C15" s="14" t="s">
        <v>25</v>
      </c>
      <c r="F15" s="16" t="s">
        <v>26</v>
      </c>
      <c r="H15" s="16"/>
    </row>
    <row r="17" spans="2:19" ht="13.5" customHeight="1" x14ac:dyDescent="0.25">
      <c r="B17" s="37" t="s">
        <v>27</v>
      </c>
      <c r="C17" s="38" t="s">
        <v>28</v>
      </c>
    </row>
    <row r="18" spans="2:19" ht="22.5" customHeight="1" x14ac:dyDescent="0.25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2:19" ht="15" customHeigh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2:19" x14ac:dyDescent="0.25">
      <c r="B20" s="29"/>
    </row>
  </sheetData>
  <mergeCells count="6">
    <mergeCell ref="C9:N9"/>
    <mergeCell ref="C13:U13"/>
    <mergeCell ref="B5:R5"/>
    <mergeCell ref="B18:S18"/>
    <mergeCell ref="B19:S19"/>
    <mergeCell ref="C7:R7"/>
  </mergeCells>
  <hyperlinks>
    <hyperlink ref="I11" r:id="rId1" display="https://www.nature.com/articles/s41598-021-92032-2" xr:uid="{77325B91-77EC-412D-9ADE-FF32390EF151}"/>
    <hyperlink ref="F15" r:id="rId2" xr:uid="{4F9E98FC-1747-4415-8F62-D8359B64D089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view="pageLayout" zoomScaleNormal="100" workbookViewId="0">
      <selection activeCell="A10" sqref="A10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3" t="s">
        <v>16</v>
      </c>
      <c r="B1" s="44"/>
      <c r="C1" s="28" t="s">
        <v>14</v>
      </c>
    </row>
    <row r="2" spans="1:3" ht="30" customHeight="1" thickBot="1" x14ac:dyDescent="0.3">
      <c r="A2" s="45"/>
      <c r="B2" s="46"/>
    </row>
    <row r="3" spans="1:3" ht="27" thickBot="1" x14ac:dyDescent="0.3">
      <c r="A3" s="31"/>
      <c r="B3" s="32"/>
      <c r="C3" s="3" t="s">
        <v>12</v>
      </c>
    </row>
    <row r="4" spans="1:3" ht="52.5" customHeight="1" thickBot="1" x14ac:dyDescent="0.45">
      <c r="A4" s="25" t="s">
        <v>17</v>
      </c>
      <c r="B4" s="33"/>
      <c r="C4" s="3" t="e">
        <f>LEFT(B4,2)+RIGHT(B4,1)/7</f>
        <v>#VALUE!</v>
      </c>
    </row>
    <row r="5" spans="1:3" ht="21.75" customHeight="1" x14ac:dyDescent="0.25">
      <c r="A5" s="34" t="s">
        <v>18</v>
      </c>
      <c r="B5" s="27"/>
    </row>
    <row r="6" spans="1:3" ht="27" thickBot="1" x14ac:dyDescent="0.3">
      <c r="A6" s="31"/>
      <c r="B6" s="27"/>
      <c r="C6" s="3" t="s">
        <v>0</v>
      </c>
    </row>
    <row r="7" spans="1:3" ht="53.25" thickBot="1" x14ac:dyDescent="0.45">
      <c r="A7" s="1" t="s">
        <v>19</v>
      </c>
      <c r="B7" s="1"/>
      <c r="C7" s="3" t="e">
        <f>4.10573220991006-344.242555934224*POWER(C4,-2)+0.0103936855030136*POWER(C4,1)</f>
        <v>#VALUE!</v>
      </c>
    </row>
    <row r="8" spans="1:3" ht="27" thickBot="1" x14ac:dyDescent="0.3">
      <c r="A8" s="31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1"/>
      <c r="B10" s="35"/>
      <c r="C10" s="3" t="e">
        <f>EXP(-5.793989570257+392.051187598008*POWER(C4,-2)+0.0218918414532413*POWER(C4,1))</f>
        <v>#VALUE!</v>
      </c>
    </row>
    <row r="11" spans="1:3" ht="27" thickBot="1" x14ac:dyDescent="0.45">
      <c r="A11" s="1" t="s">
        <v>20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8.21835539435913-942.351977170203*POWER(C4,-2)+0.00234690681965712*POWER(C4,1)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tabSelected="1"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8" t="s">
        <v>9</v>
      </c>
      <c r="B1" s="48"/>
      <c r="C1" s="48"/>
      <c r="D1" s="48"/>
      <c r="E1" s="48"/>
      <c r="F1" s="17"/>
    </row>
    <row r="2" spans="1:10" ht="89.25" customHeight="1" x14ac:dyDescent="0.25">
      <c r="A2" s="49" t="s">
        <v>15</v>
      </c>
      <c r="B2" s="49"/>
      <c r="C2" s="49"/>
      <c r="D2" s="49"/>
      <c r="E2" s="49"/>
      <c r="F2" s="47" t="s">
        <v>14</v>
      </c>
      <c r="G2" s="47"/>
      <c r="H2" s="47"/>
      <c r="I2" s="47"/>
      <c r="J2" s="4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872.60232032343401</v>
      </c>
      <c r="E4" s="13">
        <f>_xlfn.NORM.DIST(D4,0,1,TRUE)*100</f>
        <v>100</v>
      </c>
      <c r="F4" s="19">
        <f>LEFT(B4,2)+RIGHT(B4,1)/7</f>
        <v>27.714285714285715</v>
      </c>
      <c r="G4" s="2">
        <f>4.10573220991006-344.242555934224*POWER(F4,-2)+0.0103936855030136*POWER(F4,1)</f>
        <v>3.9456009235554168</v>
      </c>
      <c r="H4" s="2">
        <f>EXP(-5.793989570257+392.051187598008*POWER(F4,-2)+0.0218918414532413*POWER(F4,1))</f>
        <v>9.3083469577652581E-3</v>
      </c>
      <c r="I4" s="2">
        <f>8.21835539435913-942.351977170203*POWER(F4,-2)+0.00234690681965712*POWER(F4,1)</f>
        <v>7.0565078461649833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4.10573220991006-344.242555934224*POWER(F5,-2)+0.0103936855030136*POWER(F5,1)</f>
        <v>#VALUE!</v>
      </c>
      <c r="H5" s="2" t="e">
        <f t="shared" ref="H5:H36" si="4">EXP(-5.793989570257+392.051187598008*POWER(F5,-2)+0.0218918414532413*POWER(F5,1))</f>
        <v>#VALUE!</v>
      </c>
      <c r="I5" s="2" t="e">
        <f t="shared" ref="I5:I36" si="5">8.21835539435913-942.351977170203*POWER(F5,-2)+0.00234690681965712*POWER(F5,1)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4.10573220991006-344.242555934224*POWER(F37,-2)+0.0103936855030136*POWER(F37,1)</f>
        <v>#VALUE!</v>
      </c>
      <c r="H37" s="2" t="e">
        <f t="shared" ref="H37:H68" si="10">EXP(-5.793989570257+392.051187598008*POWER(F37,-2)+0.0218918414532413*POWER(F37,1))</f>
        <v>#VALUE!</v>
      </c>
      <c r="I37" s="2" t="e">
        <f t="shared" ref="I37:I68" si="11">8.21835539435913-942.351977170203*POWER(F37,-2)+0.00234690681965712*POWER(F37,1)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4.10573220991006-344.242555934224*POWER(F69,-2)+0.0103936855030136*POWER(F69,1)</f>
        <v>#VALUE!</v>
      </c>
      <c r="H69" s="2" t="e">
        <f t="shared" ref="H69:H100" si="17">EXP(-5.793989570257+392.051187598008*POWER(F69,-2)+0.0218918414532413*POWER(F69,1))</f>
        <v>#VALUE!</v>
      </c>
      <c r="I69" s="2" t="e">
        <f t="shared" ref="I69:I100" si="18">8.21835539435913-942.351977170203*POWER(F69,-2)+0.00234690681965712*POWER(F69,1)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4.10573220991006-344.242555934224*POWER(F101,-2)+0.0103936855030136*POWER(F101,1)</f>
        <v>#VALUE!</v>
      </c>
      <c r="H101" s="2" t="e">
        <f t="shared" ref="H101:H132" si="22">EXP(-5.793989570257+392.051187598008*POWER(F101,-2)+0.0218918414532413*POWER(F101,1))</f>
        <v>#VALUE!</v>
      </c>
      <c r="I101" s="2" t="e">
        <f t="shared" ref="I101:I132" si="23">8.21835539435913-942.351977170203*POWER(F101,-2)+0.00234690681965712*POWER(F101,1)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4.10573220991006-344.242555934224*POWER(F133,-2)+0.0103936855030136*POWER(F133,1)</f>
        <v>#VALUE!</v>
      </c>
      <c r="H133" s="2" t="e">
        <f t="shared" ref="H133:H164" si="29">EXP(-5.793989570257+392.051187598008*POWER(F133,-2)+0.0218918414532413*POWER(F133,1))</f>
        <v>#VALUE!</v>
      </c>
      <c r="I133" s="2" t="e">
        <f t="shared" ref="I133:I164" si="30">8.21835539435913-942.351977170203*POWER(F133,-2)+0.00234690681965712*POWER(F133,1)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4.10573220991006-344.242555934224*POWER(F165,-2)+0.0103936855030136*POWER(F165,1)</f>
        <v>#VALUE!</v>
      </c>
      <c r="H165" s="2" t="e">
        <f t="shared" ref="H165:H201" si="34">EXP(-5.793989570257+392.051187598008*POWER(F165,-2)+0.0218918414532413*POWER(F165,1))</f>
        <v>#VALUE!</v>
      </c>
      <c r="I165" s="2" t="e">
        <f t="shared" ref="I165:I201" si="35">8.21835539435913-942.351977170203*POWER(F165,-2)+0.00234690681965712*POWER(F165,1)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4.10573220991006-344.242555934224*POWER(F197,-2)+0.0103936855030136*POWER(F197,1)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FL- enskild mätning</vt:lpstr>
      <vt:lpstr>FL-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2022-05-23T17:13:16Z</dcterms:modified>
</cp:coreProperties>
</file>