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gos.rudbeck.uu.se\MyFolder$\linli329\validering\"/>
    </mc:Choice>
  </mc:AlternateContent>
  <bookViews>
    <workbookView xWindow="0" yWindow="0" windowWidth="18830" windowHeight="3750" activeTab="2"/>
  </bookViews>
  <sheets>
    <sheet name="Intro (2)" sheetId="10" r:id="rId1"/>
    <sheet name="EFW - enstaka mätning" sheetId="6" r:id="rId2"/>
    <sheet name="EFW - stort dataset" sheetId="9" r:id="rId3"/>
  </sheets>
  <calcPr calcId="162913"/>
</workbook>
</file>

<file path=xl/calcChain.xml><?xml version="1.0" encoding="utf-8"?>
<calcChain xmlns="http://schemas.openxmlformats.org/spreadsheetml/2006/main">
  <c r="J5" i="9" l="1"/>
  <c r="C4" i="6" l="1"/>
  <c r="C13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  <c r="B9" i="6"/>
  <c r="B11" i="6" s="1"/>
</calcChain>
</file>

<file path=xl/sharedStrings.xml><?xml version="1.0" encoding="utf-8"?>
<sst xmlns="http://schemas.openxmlformats.org/spreadsheetml/2006/main" count="36" uniqueCount="29">
  <si>
    <t>Mean expected</t>
  </si>
  <si>
    <t>z-score</t>
  </si>
  <si>
    <t>ID</t>
  </si>
  <si>
    <t>CV</t>
  </si>
  <si>
    <t>ln(EFW)</t>
  </si>
  <si>
    <t>Expected Mean</t>
  </si>
  <si>
    <t>Skewness</t>
  </si>
  <si>
    <t>EFW (g)</t>
  </si>
  <si>
    <t>A Demo</t>
  </si>
  <si>
    <t>GA</t>
  </si>
  <si>
    <t>27+5</t>
  </si>
  <si>
    <t>Hidden</t>
  </si>
  <si>
    <t>Beräkning av skattad fostervikt (Estimated Fetal Weight, EFW)</t>
  </si>
  <si>
    <t>STEG 1: Skriv in gestationsålder* vid ultraljudsmätningen (veckor+dagar)</t>
  </si>
  <si>
    <t>* 22+0 - 40+0 veckor</t>
  </si>
  <si>
    <t>STEG 2: Skriv in skattad fostervikt (EFW) vid ultraljudsmätningen (gram)</t>
  </si>
  <si>
    <t>percentil</t>
  </si>
  <si>
    <t>Skattad fostervikt/ Estimated Fetal Weight</t>
  </si>
  <si>
    <t>INSTRUKTION: Skriv in dina data i de grå kolumnerna.
- Gestationsålder (veckor+dagar): graviditetslängd/gestationsålder ska skrivas in i kolumn B med ett skiljetecken mellan veckor och dagar (tex + eller /). Om mätningen gjorts vid 27 veckor och 5 dagar ska gestationsåldern skrivas in som 27+5. Gestationsåldern ska vara inom området 12+0 och 42+0.
- Skattad fostervikt (EFW) vid mätningen skrivs in i kolumn C, anges i gram. 
Z-score och percentiler för den skattade fostervikten ses i kolumn D och E.                                                                                                                                                                                                                                                                      Om du har ett stort dataset kan den tabellen expanderas nedåt efter behov.</t>
  </si>
  <si>
    <t>Gestationsålder (veckor+dagar)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</si>
  <si>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</si>
  <si>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Referens:</t>
  </si>
  <si>
    <t>linda.lindstrom@kbh.uu.se</t>
  </si>
  <si>
    <t>Vid frågor vänligen kontakta</t>
  </si>
  <si>
    <t>Studien har använt Hadlocks formel för skattning av fostervikt, vilken innefattar BPD, HC, AC och FL. Kalkylatorn kan användas oavsett vilken formel som använts för att beräkna fostervikten.</t>
  </si>
  <si>
    <t>Swedish intrauterine growth reference ranges for estimated fetal weight | Scientific Reports (nature.com)</t>
  </si>
  <si>
    <t>Pulikationen som används när programmet skapats hittar du på</t>
  </si>
  <si>
    <t>Använd flikarna nedan för att räkna ut avvikelsen i z-score och percentiler för skattad fostervikt (estimated fetal weight, EFW).</t>
  </si>
  <si>
    <t>Detta är ett program för dig som vill räkna ut hur avvikande en skattad fostervikt hos ett pojkfoster är jämfört med skattad fostervikt i den svenska populationen av pojkfoster.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</si>
</sst>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49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/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9" fillId="9" borderId="0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left" vertical="center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7" fillId="0" borderId="0" xfId="3"/>
    <xf numFmtId="0" fontId="4" fillId="4" borderId="8" xfId="1" applyFont="1" applyFill="1" applyBorder="1" applyAlignment="1">
      <alignment horizontal="right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vertical="center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/>
    <cellStyle name="XLConnect.DateTime" xfId="8"/>
    <cellStyle name="XLConnect.Header" xfId="4"/>
    <cellStyle name="XLConnect.Numeric" xfId="6"/>
    <cellStyle name="XLConnect.String" xfId="5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6085127" cy="405432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98806" y="236905"/>
          <a:ext cx="60851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referenskurvor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63530" y="55245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4" name="Bildobjekt 3">
          <a:extLst>
            <a:ext uri="{FF2B5EF4-FFF2-40B4-BE49-F238E27FC236}">
              <a16:creationId xmlns:a16="http://schemas.microsoft.com/office/drawing/2014/main" id="{760B876B-0CDA-4B66-853C-E760DB79B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1831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281730</xdr:colOff>
      <xdr:row>0</xdr:row>
      <xdr:rowOff>88900</xdr:rowOff>
    </xdr:from>
    <xdr:ext cx="1028374" cy="1493770"/>
    <xdr:pic>
      <xdr:nvPicPr>
        <xdr:cNvPr id="6" name="Bildobjekt 5">
          <a:extLst>
            <a:ext uri="{FF2B5EF4-FFF2-40B4-BE49-F238E27FC236}">
              <a16:creationId xmlns:a16="http://schemas.microsoft.com/office/drawing/2014/main" id="{C12F9200-5877-43E0-8544-E9A95C7E4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8130" y="8890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topLeftCell="A10" zoomScaleNormal="100" workbookViewId="0">
      <selection activeCell="M10" sqref="M10"/>
    </sheetView>
  </sheetViews>
  <sheetFormatPr defaultColWidth="9.1796875" defaultRowHeight="14.5" x14ac:dyDescent="0.35"/>
  <cols>
    <col min="1" max="1" width="4.54296875" style="14" customWidth="1"/>
    <col min="2" max="22" width="9.1796875" style="14"/>
    <col min="23" max="23" width="13" style="14" customWidth="1"/>
    <col min="24" max="16384" width="9.1796875" style="14"/>
  </cols>
  <sheetData>
    <row r="1" spans="2:18" ht="28.5" x14ac:dyDescent="0.35">
      <c r="D1" s="15"/>
    </row>
    <row r="2" spans="2:18" ht="28.5" x14ac:dyDescent="0.35">
      <c r="D2" s="35"/>
      <c r="E2" s="15"/>
    </row>
    <row r="3" spans="2:18" x14ac:dyDescent="0.35">
      <c r="D3" s="35"/>
    </row>
    <row r="4" spans="2:18" x14ac:dyDescent="0.35">
      <c r="D4" s="35"/>
    </row>
    <row r="5" spans="2:18" ht="18.5" x14ac:dyDescent="0.3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18" x14ac:dyDescent="0.35">
      <c r="C6" s="35"/>
    </row>
    <row r="7" spans="2:18" ht="18.75" customHeight="1" x14ac:dyDescent="0.35">
      <c r="C7" s="41" t="s">
        <v>28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 x14ac:dyDescent="0.35">
      <c r="C8" s="35"/>
      <c r="D8" s="35"/>
    </row>
    <row r="9" spans="2:18" x14ac:dyDescent="0.35">
      <c r="C9" s="1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2:18" x14ac:dyDescent="0.35">
      <c r="C10" s="35"/>
      <c r="D10" s="35"/>
    </row>
    <row r="11" spans="2:18" x14ac:dyDescent="0.35">
      <c r="C11" s="16" t="s">
        <v>26</v>
      </c>
      <c r="D11" s="16"/>
      <c r="E11" s="16"/>
      <c r="G11" s="16"/>
      <c r="H11" s="16"/>
      <c r="I11" s="37" t="s">
        <v>25</v>
      </c>
      <c r="K11" s="16"/>
      <c r="N11" s="16"/>
      <c r="O11" s="16"/>
    </row>
    <row r="13" spans="2:18" x14ac:dyDescent="0.35">
      <c r="C13" s="14" t="s">
        <v>24</v>
      </c>
    </row>
    <row r="15" spans="2:18" x14ac:dyDescent="0.35">
      <c r="C15" s="14" t="s">
        <v>23</v>
      </c>
      <c r="F15" s="17" t="s">
        <v>22</v>
      </c>
      <c r="H15" s="17"/>
    </row>
    <row r="17" spans="2:19" ht="13.5" customHeight="1" x14ac:dyDescent="0.35">
      <c r="B17" s="33" t="s">
        <v>21</v>
      </c>
      <c r="C17" s="36" t="s">
        <v>20</v>
      </c>
    </row>
    <row r="18" spans="2:19" ht="22.5" customHeight="1" x14ac:dyDescent="0.3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3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35">
      <c r="B20" s="34"/>
    </row>
  </sheetData>
  <mergeCells count="4">
    <mergeCell ref="B5:R5"/>
    <mergeCell ref="B18:S18"/>
    <mergeCell ref="B19:S19"/>
    <mergeCell ref="C7:R7"/>
  </mergeCells>
  <hyperlinks>
    <hyperlink ref="I11" r:id="rId1" display="https://www.nature.com/articles/s41598-021-92032-2"/>
    <hyperlink ref="F1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view="pageLayout" zoomScaleNormal="100" workbookViewId="0">
      <selection activeCell="B4" sqref="B4"/>
    </sheetView>
  </sheetViews>
  <sheetFormatPr defaultColWidth="13.54296875" defaultRowHeight="26" x14ac:dyDescent="0.35"/>
  <cols>
    <col min="1" max="1" width="59.26953125" style="5" customWidth="1"/>
    <col min="2" max="2" width="15.453125" style="4" bestFit="1" customWidth="1"/>
    <col min="3" max="3" width="26.453125" style="3" hidden="1" customWidth="1"/>
    <col min="4" max="16384" width="13.54296875" style="3"/>
  </cols>
  <sheetData>
    <row r="1" spans="1:3" ht="30" customHeight="1" x14ac:dyDescent="0.35">
      <c r="A1" s="42" t="s">
        <v>12</v>
      </c>
      <c r="B1" s="43"/>
      <c r="C1" s="32" t="s">
        <v>11</v>
      </c>
    </row>
    <row r="2" spans="1:3" ht="30" customHeight="1" thickBot="1" x14ac:dyDescent="0.4">
      <c r="A2" s="44"/>
      <c r="B2" s="45"/>
    </row>
    <row r="3" spans="1:3" ht="26.5" thickBot="1" x14ac:dyDescent="0.4">
      <c r="A3" s="27"/>
      <c r="B3" s="28"/>
      <c r="C3" s="3" t="s">
        <v>9</v>
      </c>
    </row>
    <row r="4" spans="1:3" ht="52.5" customHeight="1" thickBot="1" x14ac:dyDescent="0.65">
      <c r="A4" s="26" t="s">
        <v>13</v>
      </c>
      <c r="B4" s="38"/>
      <c r="C4" s="3" t="e">
        <f>LEFT(B4,2)+RIGHT(B4,1)/7</f>
        <v>#VALUE!</v>
      </c>
    </row>
    <row r="5" spans="1:3" ht="21.75" customHeight="1" x14ac:dyDescent="0.35">
      <c r="A5" s="29" t="s">
        <v>14</v>
      </c>
      <c r="B5" s="30"/>
    </row>
    <row r="6" spans="1:3" ht="26.5" thickBot="1" x14ac:dyDescent="0.4">
      <c r="A6" s="27"/>
      <c r="B6" s="30"/>
      <c r="C6" s="3" t="s">
        <v>0</v>
      </c>
    </row>
    <row r="7" spans="1:3" ht="52.5" thickBot="1" x14ac:dyDescent="0.65">
      <c r="A7" s="1" t="s">
        <v>15</v>
      </c>
      <c r="B7" s="1"/>
      <c r="C7" s="3" t="e">
        <f>-2.85184133800891+ 1.97964001185311*POWER(C4,0.5)-0.0000223157896809*POWER(C4,3)</f>
        <v>#VALUE!</v>
      </c>
    </row>
    <row r="8" spans="1:3" ht="26.5" thickBot="1" x14ac:dyDescent="0.4">
      <c r="A8" s="27"/>
      <c r="B8" s="30"/>
    </row>
    <row r="9" spans="1:3" ht="26.5" thickBot="1" x14ac:dyDescent="0.65">
      <c r="A9" s="1" t="s">
        <v>1</v>
      </c>
      <c r="B9" s="24" t="e">
        <f>IF(C13=0,POWER(C10,-1)*LN(B7/C7),POWER(C10*C13,-1)*(-1+POWER((C16/C7),C13)))</f>
        <v>#VALUE!</v>
      </c>
      <c r="C9" s="3" t="s">
        <v>3</v>
      </c>
    </row>
    <row r="10" spans="1:3" ht="26.5" thickBot="1" x14ac:dyDescent="0.4">
      <c r="A10" s="27"/>
      <c r="B10" s="31"/>
      <c r="C10" s="3" t="e">
        <f>EXP(-4.06977331854958-0.0875195654169842*POWER(C4,0.5)+4.64068028699752E-06*POWER(C4,3))</f>
        <v>#VALUE!</v>
      </c>
    </row>
    <row r="11" spans="1:3" ht="26.5" thickBot="1" x14ac:dyDescent="0.65">
      <c r="A11" s="1" t="s">
        <v>16</v>
      </c>
      <c r="B11" s="25" t="e">
        <f>_xlfn.NORM.DIST(B9,0,1,TRUE)*100</f>
        <v>#VALUE!</v>
      </c>
    </row>
    <row r="12" spans="1:3" x14ac:dyDescent="0.35">
      <c r="A12" s="27"/>
      <c r="B12" s="30"/>
      <c r="C12" s="6" t="s">
        <v>6</v>
      </c>
    </row>
    <row r="13" spans="1:3" x14ac:dyDescent="0.35">
      <c r="A13" s="27"/>
      <c r="B13" s="30"/>
      <c r="C13" s="3" t="e">
        <f>-17.561540938042+4.49335407505301*POWER(C4,0.5)-0.000197681510792728*POWER(C4,3)</f>
        <v>#VALUE!</v>
      </c>
    </row>
    <row r="14" spans="1:3" x14ac:dyDescent="0.35">
      <c r="A14" s="27"/>
      <c r="B14" s="30"/>
    </row>
    <row r="15" spans="1:3" x14ac:dyDescent="0.35">
      <c r="A15" s="27"/>
      <c r="B15" s="30"/>
      <c r="C15" s="3" t="s">
        <v>4</v>
      </c>
    </row>
    <row r="16" spans="1:3" x14ac:dyDescent="0.35">
      <c r="A16" s="27"/>
      <c r="B16" s="30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F1" sqref="F1:J1048576"/>
    </sheetView>
  </sheetViews>
  <sheetFormatPr defaultColWidth="9.1796875" defaultRowHeight="14.5" x14ac:dyDescent="0.35"/>
  <cols>
    <col min="1" max="1" width="9.1796875" style="7"/>
    <col min="2" max="2" width="28" style="8" bestFit="1" customWidth="1"/>
    <col min="3" max="3" width="22.7265625" style="8" customWidth="1"/>
    <col min="4" max="5" width="8.54296875" style="9" bestFit="1" customWidth="1"/>
    <col min="6" max="6" width="8.453125" style="21" hidden="1" customWidth="1"/>
    <col min="7" max="7" width="14.7265625" style="7" hidden="1" customWidth="1"/>
    <col min="8" max="8" width="12" style="7" hidden="1" customWidth="1"/>
    <col min="9" max="9" width="12.7265625" style="7" hidden="1" customWidth="1"/>
    <col min="10" max="10" width="12" style="7" hidden="1" customWidth="1"/>
    <col min="11" max="16384" width="9.1796875" style="7"/>
  </cols>
  <sheetData>
    <row r="1" spans="1:10" ht="26" x14ac:dyDescent="0.35">
      <c r="A1" s="47" t="s">
        <v>17</v>
      </c>
      <c r="B1" s="47"/>
      <c r="C1" s="47"/>
      <c r="D1" s="47"/>
      <c r="E1" s="47"/>
      <c r="F1" s="18"/>
    </row>
    <row r="2" spans="1:10" ht="89.25" customHeight="1" x14ac:dyDescent="0.35">
      <c r="A2" s="48" t="s">
        <v>18</v>
      </c>
      <c r="B2" s="48"/>
      <c r="C2" s="48"/>
      <c r="D2" s="48"/>
      <c r="E2" s="48"/>
      <c r="F2" s="46" t="s">
        <v>11</v>
      </c>
      <c r="G2" s="46"/>
      <c r="H2" s="46"/>
      <c r="I2" s="46"/>
      <c r="J2" s="46"/>
    </row>
    <row r="3" spans="1:10" s="10" customFormat="1" x14ac:dyDescent="0.35">
      <c r="A3" s="22" t="s">
        <v>2</v>
      </c>
      <c r="B3" s="22" t="s">
        <v>19</v>
      </c>
      <c r="C3" s="22" t="s">
        <v>7</v>
      </c>
      <c r="D3" s="23" t="s">
        <v>1</v>
      </c>
      <c r="E3" s="23" t="s">
        <v>16</v>
      </c>
      <c r="F3" s="19" t="s">
        <v>9</v>
      </c>
      <c r="G3" s="10" t="s">
        <v>5</v>
      </c>
      <c r="H3" s="10" t="s">
        <v>3</v>
      </c>
      <c r="I3" s="10" t="s">
        <v>6</v>
      </c>
      <c r="J3" s="10" t="s">
        <v>4</v>
      </c>
    </row>
    <row r="4" spans="1:10" s="10" customFormat="1" x14ac:dyDescent="0.35">
      <c r="A4" s="12" t="s">
        <v>8</v>
      </c>
      <c r="B4" s="12" t="s">
        <v>10</v>
      </c>
      <c r="C4" s="12">
        <v>1119</v>
      </c>
      <c r="D4" s="11">
        <f>IF(I4=0,POWER(H4,-1)*LN(J4/G4),POWER(H4*I4,-1)*(-1+POWER((J4/G4),I4)))</f>
        <v>0.48336431334214375</v>
      </c>
      <c r="E4" s="13">
        <f>_xlfn.NORM.DIST(D4,0,1,TRUE)*100</f>
        <v>68.558145878731239</v>
      </c>
      <c r="F4" s="20">
        <f>LEFT(B4,2)+RIGHT(B4,1)/7</f>
        <v>27.714285714285715</v>
      </c>
      <c r="G4" s="2">
        <f>-2.85184133800891+ 1.97964001185311*POWER(F4,0.5)-0.0000223157896809*POWER(F4,3)</f>
        <v>6.9650238913655294</v>
      </c>
      <c r="H4" s="2">
        <f>EXP(-4.06977331854958-0.0875195654169842*POWER(F4,0.5)+4.64068028699752E-06*POWER(F4,3))</f>
        <v>1.6182637886626071E-2</v>
      </c>
      <c r="I4" s="2">
        <f>-17.561540938042+4.49335407505301*POWER(F4,0.5)-0.000197681510792728*POWER(F4,3)</f>
        <v>-2.1728734887473449</v>
      </c>
      <c r="J4" s="10">
        <f>LN(C4)</f>
        <v>7.020190708311925</v>
      </c>
    </row>
    <row r="5" spans="1:10" s="10" customFormat="1" x14ac:dyDescent="0.3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20" t="e">
        <f t="shared" ref="F5:F36" si="2">LEFT(B5,2)+RIGHT(B5,1)/7</f>
        <v>#VALUE!</v>
      </c>
      <c r="G5" s="2" t="e">
        <f t="shared" ref="G5:G36" si="3">-2.85184133800891+ 1.97964001185311*POWER(F5,0.5)-0.0000223157896809*POWER(F5,3)</f>
        <v>#VALUE!</v>
      </c>
      <c r="H5" s="2" t="e">
        <f t="shared" ref="H5:H36" si="4">EXP(-4.06977331854958-0.0875195654169842*POWER(F5,0.5)+4.64068028699752E-06*POWER(F5,3))</f>
        <v>#VALUE!</v>
      </c>
      <c r="I5" s="2" t="e">
        <f t="shared" ref="I5:I36" si="5">-17.561540938042+4.49335407505301*POWER(F5,0.5)-0.000197681510792728*POWER(F5,3)</f>
        <v>#VALUE!</v>
      </c>
      <c r="J5" s="10" t="e">
        <f>LN(C5)</f>
        <v>#NUM!</v>
      </c>
    </row>
    <row r="6" spans="1:10" s="10" customFormat="1" x14ac:dyDescent="0.3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20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3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20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3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20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3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20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3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20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3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20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3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20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3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20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3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20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3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20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3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20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3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20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3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20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3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20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3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20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3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20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3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20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3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20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3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20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3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20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3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20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3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20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3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20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3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20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3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20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3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20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3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20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3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20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3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20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3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20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3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20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3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20" t="e">
        <f t="shared" ref="F37:F68" si="8">LEFT(B37,2)+RIGHT(B37,1)/7</f>
        <v>#VALUE!</v>
      </c>
      <c r="G37" s="2" t="e">
        <f t="shared" ref="G37:G68" si="9">-2.85184133800891+ 1.97964001185311*POWER(F37,0.5)-0.0000223157896809*POWER(F37,3)</f>
        <v>#VALUE!</v>
      </c>
      <c r="H37" s="2" t="e">
        <f t="shared" ref="H37:H68" si="10">EXP(-4.06977331854958-0.0875195654169842*POWER(F37,0.5)+4.64068028699752E-06*POWER(F37,3))</f>
        <v>#VALUE!</v>
      </c>
      <c r="I37" s="2" t="e">
        <f t="shared" ref="I37:I68" si="11">-17.561540938042+4.49335407505301*POWER(F37,0.5)-0.000197681510792728*POWER(F37,3)</f>
        <v>#VALUE!</v>
      </c>
      <c r="J37" s="10" t="e">
        <f t="shared" si="6"/>
        <v>#NUM!</v>
      </c>
    </row>
    <row r="38" spans="1:10" x14ac:dyDescent="0.3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20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3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20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3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20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3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20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3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20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3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20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3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20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3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20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3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20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3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20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3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20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3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20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3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20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3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20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3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20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3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20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3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20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3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20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3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20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3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20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3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20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3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20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3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20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3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20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3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20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3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20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3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20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3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20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3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20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3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20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3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20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3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20" t="e">
        <f t="shared" ref="F69:F100" si="15">LEFT(B69,2)+RIGHT(B69,1)/7</f>
        <v>#VALUE!</v>
      </c>
      <c r="G69" s="2" t="e">
        <f t="shared" ref="G69:G100" si="16">-2.85184133800891+ 1.97964001185311*POWER(F69,0.5)-0.0000223157896809*POWER(F69,3)</f>
        <v>#VALUE!</v>
      </c>
      <c r="H69" s="2" t="e">
        <f t="shared" ref="H69:H100" si="17">EXP(-4.06977331854958-0.0875195654169842*POWER(F69,0.5)+4.64068028699752E-06*POWER(F69,3))</f>
        <v>#VALUE!</v>
      </c>
      <c r="I69" s="2" t="e">
        <f t="shared" ref="I69:I100" si="18">-17.561540938042+4.49335407505301*POWER(F69,0.5)-0.000197681510792728*POWER(F69,3)</f>
        <v>#VALUE!</v>
      </c>
      <c r="J69" s="10" t="e">
        <f t="shared" si="13"/>
        <v>#NUM!</v>
      </c>
    </row>
    <row r="70" spans="1:10" x14ac:dyDescent="0.3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20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3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20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3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20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3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20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3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20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3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20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3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20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3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20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3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20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3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20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3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20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3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20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3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20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3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20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3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20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3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20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3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20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3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20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3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20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3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20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3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20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3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20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3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20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3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20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3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20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3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20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3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20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3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20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3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20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3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20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3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20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3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20" t="e">
        <f t="shared" ref="F101:F132" si="20">LEFT(B101,2)+RIGHT(B101,1)/7</f>
        <v>#VALUE!</v>
      </c>
      <c r="G101" s="2" t="e">
        <f t="shared" ref="G101:G132" si="21">-2.85184133800891+ 1.97964001185311*POWER(F101,0.5)-0.0000223157896809*POWER(F101,3)</f>
        <v>#VALUE!</v>
      </c>
      <c r="H101" s="2" t="e">
        <f t="shared" ref="H101:H132" si="22">EXP(-4.06977331854958-0.0875195654169842*POWER(F101,0.5)+4.64068028699752E-06*POWER(F101,3))</f>
        <v>#VALUE!</v>
      </c>
      <c r="I101" s="2" t="e">
        <f t="shared" ref="I101:I132" si="23">-17.561540938042+4.49335407505301*POWER(F101,0.5)-0.000197681510792728*POWER(F101,3)</f>
        <v>#VALUE!</v>
      </c>
      <c r="J101" s="10" t="e">
        <f t="shared" si="13"/>
        <v>#NUM!</v>
      </c>
    </row>
    <row r="102" spans="1:10" x14ac:dyDescent="0.3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20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3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20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3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20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3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20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3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20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3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20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3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20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3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20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3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20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3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20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3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20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3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20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3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20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3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20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3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20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3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20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3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20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3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20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3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20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3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20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3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20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3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20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3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20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3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20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3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20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3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20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3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20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3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20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3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20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3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20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3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20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3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20" t="e">
        <f t="shared" ref="F133:F164" si="27">LEFT(B133,2)+RIGHT(B133,1)/7</f>
        <v>#VALUE!</v>
      </c>
      <c r="G133" s="2" t="e">
        <f t="shared" ref="G133:G164" si="28">-2.85184133800891+ 1.97964001185311*POWER(F133,0.5)-0.0000223157896809*POWER(F133,3)</f>
        <v>#VALUE!</v>
      </c>
      <c r="H133" s="2" t="e">
        <f t="shared" ref="H133:H164" si="29">EXP(-4.06977331854958-0.0875195654169842*POWER(F133,0.5)+4.64068028699752E-06*POWER(F133,3))</f>
        <v>#VALUE!</v>
      </c>
      <c r="I133" s="2" t="e">
        <f t="shared" ref="I133:I164" si="30">-17.561540938042+4.49335407505301*POWER(F133,0.5)-0.000197681510792728*POWER(F133,3)</f>
        <v>#VALUE!</v>
      </c>
      <c r="J133" s="10" t="e">
        <f t="shared" si="25"/>
        <v>#NUM!</v>
      </c>
    </row>
    <row r="134" spans="1:10" x14ac:dyDescent="0.3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20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3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20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3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20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3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20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3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20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3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20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3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20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3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20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3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20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3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20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3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20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3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20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3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20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3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20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3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20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3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20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3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20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3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20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3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20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3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20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3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20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3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20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3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20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3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20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3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20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3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20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3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20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3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20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3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20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3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20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3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20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3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20" t="e">
        <f t="shared" ref="F165:F201" si="32">LEFT(B165,2)+RIGHT(B165,1)/7</f>
        <v>#VALUE!</v>
      </c>
      <c r="G165" s="2" t="e">
        <f t="shared" ref="G165:G196" si="33">-2.85184133800891+ 1.97964001185311*POWER(F165,0.5)-0.0000223157896809*POWER(F165,3)</f>
        <v>#VALUE!</v>
      </c>
      <c r="H165" s="2" t="e">
        <f t="shared" ref="H165:H201" si="34">EXP(-4.06977331854958-0.0875195654169842*POWER(F165,0.5)+4.64068028699752E-06*POWER(F165,3))</f>
        <v>#VALUE!</v>
      </c>
      <c r="I165" s="2" t="e">
        <f t="shared" ref="I165:I201" si="35">-17.561540938042+4.49335407505301*POWER(F165,0.5)-0.000197681510792728*POWER(F165,3)</f>
        <v>#VALUE!</v>
      </c>
      <c r="J165" s="10" t="e">
        <f t="shared" si="25"/>
        <v>#NUM!</v>
      </c>
    </row>
    <row r="166" spans="1:10" x14ac:dyDescent="0.3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20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3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20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3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20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3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20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3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20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3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20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3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20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3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20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3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20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3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20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3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20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3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20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3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20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3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20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3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20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3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20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3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20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3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20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3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20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3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20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3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20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3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20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3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20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3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20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3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20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3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20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3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20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3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20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3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20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3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20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3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20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3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20" t="e">
        <f t="shared" si="32"/>
        <v>#VALUE!</v>
      </c>
      <c r="G197" s="2" t="e">
        <f t="shared" ref="G197:G201" si="38">-2.85184133800891+ 1.97964001185311*POWER(F197,0.5)-0.0000223157896809*POWER(F197,3)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3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20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3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20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3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20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3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20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 (2)</vt:lpstr>
      <vt:lpstr>EFW - enstaka mätning</vt:lpstr>
      <vt:lpstr>EFW 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Linda Lindström</cp:lastModifiedBy>
  <cp:lastPrinted>2017-01-17T11:39:26Z</cp:lastPrinted>
  <dcterms:created xsi:type="dcterms:W3CDTF">2015-01-27T10:08:31Z</dcterms:created>
  <dcterms:modified xsi:type="dcterms:W3CDTF">2022-02-03T10:59:22Z</dcterms:modified>
</cp:coreProperties>
</file>